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Seguimiento_contrataciones/Documentos para actualizar/"/>
    </mc:Choice>
  </mc:AlternateContent>
  <xr:revisionPtr revIDLastSave="9" documentId="8_{812A08DB-88A0-4CAD-9EE7-D0EE29E4FE68}" xr6:coauthVersionLast="47" xr6:coauthVersionMax="47" xr10:uidLastSave="{38022D31-0D4D-4D31-B76C-57834F53F9AC}"/>
  <bookViews>
    <workbookView xWindow="-120" yWindow="-120" windowWidth="29040" windowHeight="15720" tabRatio="569" firstSheet="13" activeTab="13" xr2:uid="{00000000-000D-0000-FFFF-FFFF00000000}"/>
  </bookViews>
  <sheets>
    <sheet name="TD" sheetId="30" state="hidden" r:id="rId1"/>
    <sheet name="Hoja5 (2)" sheetId="54" state="hidden" r:id="rId2"/>
    <sheet name="PAC-NO PAC" sheetId="57" state="hidden" r:id="rId3"/>
    <sheet name="Hoja1" sheetId="58" state="hidden" r:id="rId4"/>
    <sheet name="Hoja2" sheetId="59" state="hidden" r:id="rId5"/>
    <sheet name="Abril" sheetId="60" state="hidden" r:id="rId6"/>
    <sheet name="Hoja3" sheetId="61" state="hidden" r:id="rId7"/>
    <sheet name="Marzo" sheetId="62" state="hidden" r:id="rId8"/>
    <sheet name="Hoja4" sheetId="63" state="hidden" r:id="rId9"/>
    <sheet name="Info Abril" sheetId="64" state="hidden" r:id="rId10"/>
    <sheet name="Hoja5" sheetId="65" state="hidden" r:id="rId11"/>
    <sheet name="Hoja6" sheetId="68" state="hidden" r:id="rId12"/>
    <sheet name="Hoja7" sheetId="69" state="hidden" r:id="rId13"/>
    <sheet name="PAC 4" sheetId="70" r:id="rId14"/>
    <sheet name="PAC" sheetId="66" state="hidden" r:id="rId15"/>
    <sheet name="Matriz POA 2026" sheetId="12" state="hidden" r:id="rId16"/>
    <sheet name="NO PAC" sheetId="67" state="hidden" r:id="rId17"/>
    <sheet name="POA (indicaciones generales)" sheetId="21" state="hidden" r:id="rId18"/>
    <sheet name="OBJ GESTION PMDOT" sheetId="22" state="hidden" r:id="rId19"/>
    <sheet name="Listas" sheetId="14" state="hidden" r:id="rId20"/>
  </sheets>
  <externalReferences>
    <externalReference r:id="rId21"/>
  </externalReferences>
  <definedNames>
    <definedName name="_xlnm._FilterDatabase" localSheetId="5" hidden="1">Abril!$E$58:$G$93</definedName>
    <definedName name="_xlnm._FilterDatabase" localSheetId="15" hidden="1">'Matriz POA 2026'!$A$5:$LG$5</definedName>
    <definedName name="_xlnm._FilterDatabase" localSheetId="14" hidden="1">PAC!$B$10:$Q$10</definedName>
    <definedName name="_xlnm._FilterDatabase" localSheetId="13" hidden="1">'PAC 4'!$A$2:$BR$66</definedName>
    <definedName name="_xlnm.Print_Area" localSheetId="17">'POA (indicaciones generales)'!$A$1:$AI$13</definedName>
  </definedNames>
  <calcPr calcId="191028"/>
  <pivotCaches>
    <pivotCache cacheId="0" r:id="rId22"/>
    <pivotCache cacheId="1" r:id="rId23"/>
    <pivotCache cacheId="2" r:id="rId24"/>
    <pivotCache cacheId="3" r:id="rId25"/>
    <pivotCache cacheId="4" r:id="rId26"/>
    <pivotCache cacheId="5" r:id="rId27"/>
    <pivotCache cacheId="6" r:id="rId28"/>
    <pivotCache cacheId="7" r:id="rId29"/>
    <pivotCache cacheId="8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285" i="12" l="1"/>
  <c r="C16" i="68" l="1"/>
  <c r="B16" i="68"/>
  <c r="C14" i="68"/>
  <c r="C15" i="68"/>
  <c r="C17" i="68"/>
  <c r="C18" i="68"/>
  <c r="C19" i="68"/>
  <c r="C13" i="68"/>
  <c r="CO38" i="12"/>
  <c r="CO277" i="12" s="1"/>
  <c r="L5" i="66"/>
  <c r="L4" i="66"/>
  <c r="H5" i="66"/>
  <c r="H4" i="66"/>
  <c r="H40" i="67"/>
  <c r="M6" i="66"/>
  <c r="I6" i="66"/>
  <c r="P4" i="66"/>
  <c r="B25" i="64"/>
  <c r="C25" i="64"/>
  <c r="D25" i="64"/>
  <c r="E25" i="64"/>
  <c r="F25" i="64"/>
  <c r="G25" i="64"/>
  <c r="H25" i="64"/>
  <c r="I25" i="64"/>
  <c r="J25" i="64"/>
  <c r="K25" i="64"/>
  <c r="L25" i="64"/>
  <c r="M25" i="64"/>
  <c r="DI154" i="12"/>
  <c r="DI42" i="12"/>
  <c r="DI155" i="12"/>
  <c r="DI43" i="12"/>
  <c r="DI30" i="12"/>
  <c r="DI132" i="12"/>
  <c r="DI33" i="12"/>
  <c r="DI106" i="12"/>
  <c r="DI156" i="12"/>
  <c r="DI157" i="12"/>
  <c r="DI158" i="12"/>
  <c r="DI159" i="12"/>
  <c r="DI114" i="12"/>
  <c r="DI133" i="12"/>
  <c r="DI100" i="12"/>
  <c r="DI115" i="12"/>
  <c r="DI18" i="12"/>
  <c r="DI56" i="12"/>
  <c r="DI107" i="12"/>
  <c r="DI57" i="12"/>
  <c r="DI160" i="12"/>
  <c r="DI161" i="12"/>
  <c r="DI40" i="12"/>
  <c r="DI162" i="12"/>
  <c r="DI163" i="12"/>
  <c r="DI164" i="12"/>
  <c r="DI63" i="12"/>
  <c r="DI98" i="12"/>
  <c r="DI99" i="12"/>
  <c r="DI144" i="12"/>
  <c r="DI134" i="12"/>
  <c r="DI116" i="12"/>
  <c r="DI135" i="12"/>
  <c r="DI117" i="12"/>
  <c r="DI136" i="12"/>
  <c r="DI118" i="12"/>
  <c r="DI119" i="12"/>
  <c r="DI131" i="12"/>
  <c r="DI137" i="12"/>
  <c r="DI165" i="12"/>
  <c r="DI166" i="12"/>
  <c r="DI62" i="12"/>
  <c r="DI37" i="12"/>
  <c r="DI80" i="12"/>
  <c r="DI101" i="12"/>
  <c r="DI120" i="12"/>
  <c r="DI85" i="12"/>
  <c r="DI126" i="12"/>
  <c r="DI35" i="12"/>
  <c r="DI167" i="12"/>
  <c r="DI17" i="12"/>
  <c r="DI47" i="12"/>
  <c r="DI142" i="12"/>
  <c r="DI150" i="12"/>
  <c r="DI152" i="12"/>
  <c r="DI147" i="12"/>
  <c r="DI138" i="12"/>
  <c r="DI128" i="12"/>
  <c r="DI141" i="12"/>
  <c r="DI19" i="12"/>
  <c r="DI130" i="12"/>
  <c r="DI168" i="12"/>
  <c r="DI169" i="12"/>
  <c r="DI170" i="12"/>
  <c r="DI11" i="12"/>
  <c r="DI149" i="12"/>
  <c r="DI110" i="12"/>
  <c r="DI145" i="12"/>
  <c r="DI146" i="12"/>
  <c r="DI96" i="12"/>
  <c r="DI111" i="12"/>
  <c r="DI69" i="12"/>
  <c r="DI78" i="12"/>
  <c r="DI129" i="12"/>
  <c r="DI50" i="12"/>
  <c r="DI139" i="12"/>
  <c r="DI79" i="12"/>
  <c r="DI87" i="12"/>
  <c r="DI21" i="12"/>
  <c r="DI140" i="12"/>
  <c r="DI54" i="12"/>
  <c r="DI55" i="12"/>
  <c r="DI36" i="12"/>
  <c r="DI171" i="12"/>
  <c r="DI172" i="12"/>
  <c r="DI83" i="12"/>
  <c r="DI92" i="12"/>
  <c r="DI143" i="12"/>
  <c r="DI113" i="12"/>
  <c r="DI93" i="12"/>
  <c r="DI25" i="12"/>
  <c r="DI8" i="12"/>
  <c r="DI173" i="12"/>
  <c r="DI89" i="12"/>
  <c r="DI174" i="12"/>
  <c r="DI175" i="12"/>
  <c r="DI176" i="12"/>
  <c r="DI177" i="12"/>
  <c r="DI178" i="12"/>
  <c r="DI179" i="12"/>
  <c r="DI180" i="12"/>
  <c r="DI124" i="12"/>
  <c r="DI75" i="12"/>
  <c r="DI72" i="12"/>
  <c r="DI90" i="12"/>
  <c r="DI181" i="12"/>
  <c r="DI121" i="12"/>
  <c r="DI76" i="12"/>
  <c r="DI182" i="12"/>
  <c r="DI183" i="12"/>
  <c r="DI184" i="12"/>
  <c r="DI73" i="12"/>
  <c r="DI70" i="12"/>
  <c r="DI74" i="12"/>
  <c r="DI105" i="12"/>
  <c r="DI41" i="12"/>
  <c r="DI185" i="12"/>
  <c r="DI58" i="12"/>
  <c r="DI186" i="12"/>
  <c r="DI187" i="12"/>
  <c r="DI65" i="12"/>
  <c r="DI122" i="12"/>
  <c r="DI112" i="12"/>
  <c r="DI188" i="12"/>
  <c r="DI97" i="12"/>
  <c r="DI189" i="12"/>
  <c r="DI81" i="12"/>
  <c r="DI102" i="12"/>
  <c r="DI190" i="12"/>
  <c r="DI191" i="12"/>
  <c r="DI192" i="12"/>
  <c r="DI193" i="12"/>
  <c r="DI194" i="12"/>
  <c r="DI195" i="12"/>
  <c r="DI196" i="12"/>
  <c r="DI103" i="12"/>
  <c r="DI104" i="12"/>
  <c r="DI109" i="12"/>
  <c r="DI51" i="12"/>
  <c r="DI197" i="12"/>
  <c r="DI123" i="12"/>
  <c r="DI198" i="12"/>
  <c r="DI199" i="12"/>
  <c r="DI61" i="12"/>
  <c r="DI20" i="12"/>
  <c r="DI200" i="12"/>
  <c r="DI71" i="12"/>
  <c r="DI148" i="12"/>
  <c r="DI201" i="12"/>
  <c r="DI28" i="12"/>
  <c r="DI66" i="12"/>
  <c r="DI31" i="12"/>
  <c r="DI202" i="12"/>
  <c r="DI94" i="12"/>
  <c r="DI91" i="12"/>
  <c r="DI95" i="12"/>
  <c r="DI22" i="12"/>
  <c r="DI44" i="12"/>
  <c r="DI86" i="12"/>
  <c r="DI67" i="12"/>
  <c r="DI68" i="12"/>
  <c r="DI48" i="12"/>
  <c r="DI82" i="12"/>
  <c r="DI38" i="12"/>
  <c r="DI203" i="12"/>
  <c r="DI204" i="12"/>
  <c r="DI205" i="12"/>
  <c r="DI23" i="12"/>
  <c r="DI77" i="12"/>
  <c r="DI125" i="12"/>
  <c r="DI153" i="12"/>
  <c r="DI15" i="12"/>
  <c r="DI206" i="12"/>
  <c r="DI45" i="12"/>
  <c r="DI151" i="12"/>
  <c r="DI214" i="12"/>
  <c r="DI127" i="12"/>
  <c r="DI13" i="12"/>
  <c r="DI16" i="12"/>
  <c r="DI52" i="12"/>
  <c r="DI207" i="12"/>
  <c r="DI7" i="12"/>
  <c r="DI6" i="12"/>
  <c r="DI208" i="12"/>
  <c r="DI14" i="12"/>
  <c r="DI53" i="12"/>
  <c r="DI46" i="12"/>
  <c r="DI209" i="12"/>
  <c r="DI26" i="12"/>
  <c r="DI27" i="12"/>
  <c r="DI88" i="12"/>
  <c r="DI64" i="12"/>
  <c r="DI10" i="12"/>
  <c r="DI215" i="12"/>
  <c r="DI216" i="12"/>
  <c r="DI217" i="12"/>
  <c r="DI108" i="12"/>
  <c r="DI39" i="12"/>
  <c r="DI59" i="12"/>
  <c r="DI210" i="12"/>
  <c r="DI211" i="12"/>
  <c r="DI49" i="12"/>
  <c r="DI12" i="12"/>
  <c r="DI32" i="12"/>
  <c r="DI24" i="12"/>
  <c r="DI212" i="12"/>
  <c r="DI213" i="12"/>
  <c r="DI34" i="12"/>
  <c r="DI29" i="12"/>
  <c r="DI60" i="12"/>
  <c r="DI9" i="12"/>
  <c r="DI218" i="12"/>
  <c r="DI219" i="12"/>
  <c r="DI220" i="12"/>
  <c r="DI221" i="12"/>
  <c r="DI222" i="12"/>
  <c r="DI223" i="12"/>
  <c r="DI224" i="12"/>
  <c r="DI225" i="12"/>
  <c r="DI226" i="12"/>
  <c r="DI227" i="12"/>
  <c r="DI228" i="12"/>
  <c r="DI229" i="12"/>
  <c r="DI230" i="12"/>
  <c r="DI231" i="12"/>
  <c r="DI233" i="12"/>
  <c r="DI236" i="12"/>
  <c r="DI235" i="12"/>
  <c r="DI232" i="12"/>
  <c r="DI234" i="12"/>
  <c r="DI242" i="12"/>
  <c r="DI243" i="12"/>
  <c r="DI244" i="12"/>
  <c r="DI255" i="12"/>
  <c r="DI241" i="12"/>
  <c r="DI245" i="12"/>
  <c r="DI265" i="12"/>
  <c r="DI266" i="12"/>
  <c r="DI267" i="12"/>
  <c r="DI268" i="12"/>
  <c r="DI269" i="12"/>
  <c r="DI256" i="12"/>
  <c r="DI257" i="12"/>
  <c r="DI258" i="12"/>
  <c r="DI259" i="12"/>
  <c r="DI260" i="12"/>
  <c r="DI270" i="12"/>
  <c r="DI246" i="12"/>
  <c r="DI248" i="12"/>
  <c r="DI249" i="12"/>
  <c r="DI250" i="12"/>
  <c r="DI251" i="12"/>
  <c r="DI252" i="12"/>
  <c r="DI253" i="12"/>
  <c r="DI254" i="12"/>
  <c r="DI271" i="12"/>
  <c r="DI261" i="12"/>
  <c r="DI274" i="12"/>
  <c r="DI272" i="12"/>
  <c r="DI262" i="12"/>
  <c r="DI275" i="12"/>
  <c r="DI276" i="12"/>
  <c r="DI237" i="12"/>
  <c r="DI238" i="12"/>
  <c r="DI263" i="12"/>
  <c r="DI264" i="12"/>
  <c r="DI273" i="12"/>
  <c r="DI239" i="12"/>
  <c r="DI240" i="12"/>
  <c r="DI247" i="12"/>
  <c r="DI84" i="12"/>
  <c r="DC277" i="12"/>
  <c r="CU277" i="12"/>
  <c r="DJ154" i="12"/>
  <c r="DJ42" i="12"/>
  <c r="DJ155" i="12"/>
  <c r="DJ43" i="12"/>
  <c r="DJ30" i="12"/>
  <c r="DJ132" i="12"/>
  <c r="DJ33" i="12"/>
  <c r="DJ106" i="12"/>
  <c r="DJ156" i="12"/>
  <c r="DJ157" i="12"/>
  <c r="DJ158" i="12"/>
  <c r="DJ159" i="12"/>
  <c r="DJ114" i="12"/>
  <c r="DJ133" i="12"/>
  <c r="DJ100" i="12"/>
  <c r="DJ115" i="12"/>
  <c r="DJ18" i="12"/>
  <c r="DJ56" i="12"/>
  <c r="DJ107" i="12"/>
  <c r="DJ57" i="12"/>
  <c r="DJ160" i="12"/>
  <c r="DJ161" i="12"/>
  <c r="DJ40" i="12"/>
  <c r="DJ162" i="12"/>
  <c r="DJ163" i="12"/>
  <c r="DJ164" i="12"/>
  <c r="DJ63" i="12"/>
  <c r="DJ98" i="12"/>
  <c r="DJ99" i="12"/>
  <c r="DJ144" i="12"/>
  <c r="DJ134" i="12"/>
  <c r="DJ116" i="12"/>
  <c r="DJ135" i="12"/>
  <c r="DJ117" i="12"/>
  <c r="DJ136" i="12"/>
  <c r="DJ118" i="12"/>
  <c r="DJ119" i="12"/>
  <c r="DJ131" i="12"/>
  <c r="DJ137" i="12"/>
  <c r="DJ165" i="12"/>
  <c r="DJ166" i="12"/>
  <c r="DJ62" i="12"/>
  <c r="DJ37" i="12"/>
  <c r="DJ80" i="12"/>
  <c r="DJ101" i="12"/>
  <c r="DJ120" i="12"/>
  <c r="DJ85" i="12"/>
  <c r="DJ126" i="12"/>
  <c r="DJ35" i="12"/>
  <c r="DJ167" i="12"/>
  <c r="DJ17" i="12"/>
  <c r="DJ47" i="12"/>
  <c r="DJ142" i="12"/>
  <c r="DJ150" i="12"/>
  <c r="DJ152" i="12"/>
  <c r="DJ147" i="12"/>
  <c r="DJ138" i="12"/>
  <c r="DJ128" i="12"/>
  <c r="DJ141" i="12"/>
  <c r="DJ19" i="12"/>
  <c r="DJ130" i="12"/>
  <c r="DJ168" i="12"/>
  <c r="DJ169" i="12"/>
  <c r="DJ170" i="12"/>
  <c r="DJ11" i="12"/>
  <c r="DJ149" i="12"/>
  <c r="DJ110" i="12"/>
  <c r="DJ145" i="12"/>
  <c r="DJ146" i="12"/>
  <c r="DJ96" i="12"/>
  <c r="DJ111" i="12"/>
  <c r="DJ69" i="12"/>
  <c r="DJ78" i="12"/>
  <c r="DJ129" i="12"/>
  <c r="DJ50" i="12"/>
  <c r="DJ139" i="12"/>
  <c r="DJ79" i="12"/>
  <c r="DJ87" i="12"/>
  <c r="DJ21" i="12"/>
  <c r="DJ140" i="12"/>
  <c r="DJ54" i="12"/>
  <c r="DJ55" i="12"/>
  <c r="DJ36" i="12"/>
  <c r="DJ171" i="12"/>
  <c r="DJ172" i="12"/>
  <c r="DJ83" i="12"/>
  <c r="DJ92" i="12"/>
  <c r="DJ143" i="12"/>
  <c r="DJ113" i="12"/>
  <c r="DJ93" i="12"/>
  <c r="DJ25" i="12"/>
  <c r="DJ8" i="12"/>
  <c r="DJ173" i="12"/>
  <c r="DJ89" i="12"/>
  <c r="DJ174" i="12"/>
  <c r="DJ175" i="12"/>
  <c r="DJ176" i="12"/>
  <c r="DJ177" i="12"/>
  <c r="DJ178" i="12"/>
  <c r="DJ179" i="12"/>
  <c r="DJ180" i="12"/>
  <c r="DJ124" i="12"/>
  <c r="DJ75" i="12"/>
  <c r="DJ72" i="12"/>
  <c r="DJ90" i="12"/>
  <c r="DJ181" i="12"/>
  <c r="DJ121" i="12"/>
  <c r="DJ76" i="12"/>
  <c r="DJ182" i="12"/>
  <c r="DJ183" i="12"/>
  <c r="DJ184" i="12"/>
  <c r="DJ73" i="12"/>
  <c r="DJ70" i="12"/>
  <c r="DJ74" i="12"/>
  <c r="DJ105" i="12"/>
  <c r="DJ41" i="12"/>
  <c r="DJ185" i="12"/>
  <c r="DJ58" i="12"/>
  <c r="DJ186" i="12"/>
  <c r="DJ187" i="12"/>
  <c r="DJ65" i="12"/>
  <c r="DJ122" i="12"/>
  <c r="DJ112" i="12"/>
  <c r="DJ188" i="12"/>
  <c r="DJ97" i="12"/>
  <c r="DJ189" i="12"/>
  <c r="DJ81" i="12"/>
  <c r="DJ102" i="12"/>
  <c r="DJ190" i="12"/>
  <c r="DJ191" i="12"/>
  <c r="DJ192" i="12"/>
  <c r="DJ193" i="12"/>
  <c r="DJ194" i="12"/>
  <c r="DJ195" i="12"/>
  <c r="DJ196" i="12"/>
  <c r="DJ103" i="12"/>
  <c r="DJ104" i="12"/>
  <c r="DJ109" i="12"/>
  <c r="DJ51" i="12"/>
  <c r="DJ197" i="12"/>
  <c r="DJ123" i="12"/>
  <c r="DJ198" i="12"/>
  <c r="DJ199" i="12"/>
  <c r="DJ61" i="12"/>
  <c r="DJ20" i="12"/>
  <c r="DJ200" i="12"/>
  <c r="DJ71" i="12"/>
  <c r="DJ148" i="12"/>
  <c r="DJ201" i="12"/>
  <c r="DJ28" i="12"/>
  <c r="DJ66" i="12"/>
  <c r="DJ31" i="12"/>
  <c r="DJ202" i="12"/>
  <c r="DJ94" i="12"/>
  <c r="DJ91" i="12"/>
  <c r="DJ95" i="12"/>
  <c r="DJ22" i="12"/>
  <c r="DJ44" i="12"/>
  <c r="DJ86" i="12"/>
  <c r="DJ67" i="12"/>
  <c r="DJ68" i="12"/>
  <c r="DJ48" i="12"/>
  <c r="DJ82" i="12"/>
  <c r="DJ38" i="12"/>
  <c r="DJ203" i="12"/>
  <c r="DJ204" i="12"/>
  <c r="DJ205" i="12"/>
  <c r="DJ23" i="12"/>
  <c r="DJ77" i="12"/>
  <c r="DJ125" i="12"/>
  <c r="DJ153" i="12"/>
  <c r="DJ15" i="12"/>
  <c r="DJ206" i="12"/>
  <c r="DJ45" i="12"/>
  <c r="DJ151" i="12"/>
  <c r="DJ214" i="12"/>
  <c r="DJ127" i="12"/>
  <c r="DJ13" i="12"/>
  <c r="DJ16" i="12"/>
  <c r="DJ52" i="12"/>
  <c r="DJ207" i="12"/>
  <c r="DJ7" i="12"/>
  <c r="DJ6" i="12"/>
  <c r="DJ208" i="12"/>
  <c r="DJ14" i="12"/>
  <c r="DJ53" i="12"/>
  <c r="DJ46" i="12"/>
  <c r="DJ209" i="12"/>
  <c r="DJ26" i="12"/>
  <c r="DJ27" i="12"/>
  <c r="DJ88" i="12"/>
  <c r="DJ64" i="12"/>
  <c r="DJ10" i="12"/>
  <c r="DJ215" i="12"/>
  <c r="DJ216" i="12"/>
  <c r="DJ217" i="12"/>
  <c r="DJ108" i="12"/>
  <c r="DJ39" i="12"/>
  <c r="DJ59" i="12"/>
  <c r="DJ210" i="12"/>
  <c r="DJ211" i="12"/>
  <c r="DJ49" i="12"/>
  <c r="DJ12" i="12"/>
  <c r="DJ32" i="12"/>
  <c r="DJ24" i="12"/>
  <c r="DJ212" i="12"/>
  <c r="DJ213" i="12"/>
  <c r="DJ34" i="12"/>
  <c r="DJ29" i="12"/>
  <c r="DJ60" i="12"/>
  <c r="DJ9" i="12"/>
  <c r="DJ218" i="12"/>
  <c r="DJ219" i="12"/>
  <c r="DJ220" i="12"/>
  <c r="DJ221" i="12"/>
  <c r="DJ222" i="12"/>
  <c r="DJ223" i="12"/>
  <c r="DJ224" i="12"/>
  <c r="DJ225" i="12"/>
  <c r="DJ226" i="12"/>
  <c r="DJ227" i="12"/>
  <c r="DJ228" i="12"/>
  <c r="DJ229" i="12"/>
  <c r="DJ230" i="12"/>
  <c r="DJ231" i="12"/>
  <c r="DJ233" i="12"/>
  <c r="DJ236" i="12"/>
  <c r="DJ235" i="12"/>
  <c r="DJ232" i="12"/>
  <c r="DJ234" i="12"/>
  <c r="DJ242" i="12"/>
  <c r="DJ243" i="12"/>
  <c r="DJ244" i="12"/>
  <c r="DJ255" i="12"/>
  <c r="DJ241" i="12"/>
  <c r="DJ245" i="12"/>
  <c r="DJ265" i="12"/>
  <c r="DJ266" i="12"/>
  <c r="DJ267" i="12"/>
  <c r="DJ268" i="12"/>
  <c r="DJ269" i="12"/>
  <c r="DJ256" i="12"/>
  <c r="DJ257" i="12"/>
  <c r="DJ258" i="12"/>
  <c r="DJ259" i="12"/>
  <c r="DJ260" i="12"/>
  <c r="DJ270" i="12"/>
  <c r="DJ246" i="12"/>
  <c r="DJ248" i="12"/>
  <c r="DJ249" i="12"/>
  <c r="DJ250" i="12"/>
  <c r="DJ251" i="12"/>
  <c r="DJ252" i="12"/>
  <c r="DJ253" i="12"/>
  <c r="DJ254" i="12"/>
  <c r="DJ271" i="12"/>
  <c r="DJ261" i="12"/>
  <c r="DJ274" i="12"/>
  <c r="DJ272" i="12"/>
  <c r="DJ262" i="12"/>
  <c r="DJ275" i="12"/>
  <c r="DJ276" i="12"/>
  <c r="DJ237" i="12"/>
  <c r="DJ238" i="12"/>
  <c r="DJ263" i="12"/>
  <c r="DJ264" i="12"/>
  <c r="DJ273" i="12"/>
  <c r="DJ239" i="12"/>
  <c r="DJ240" i="12"/>
  <c r="DJ247" i="12"/>
  <c r="DJ84" i="12"/>
  <c r="DG277" i="12"/>
  <c r="CQ154" i="12"/>
  <c r="CQ42" i="12"/>
  <c r="CQ155" i="12"/>
  <c r="CQ43" i="12"/>
  <c r="CQ30" i="12"/>
  <c r="CQ132" i="12"/>
  <c r="CQ33" i="12"/>
  <c r="CQ106" i="12"/>
  <c r="CQ156" i="12"/>
  <c r="CQ157" i="12"/>
  <c r="CQ158" i="12"/>
  <c r="CQ159" i="12"/>
  <c r="CQ114" i="12"/>
  <c r="CQ133" i="12"/>
  <c r="CQ100" i="12"/>
  <c r="CQ115" i="12"/>
  <c r="CQ18" i="12"/>
  <c r="CQ56" i="12"/>
  <c r="CQ107" i="12"/>
  <c r="CQ57" i="12"/>
  <c r="CQ160" i="12"/>
  <c r="CQ161" i="12"/>
  <c r="CQ40" i="12"/>
  <c r="CQ162" i="12"/>
  <c r="CQ163" i="12"/>
  <c r="CQ164" i="12"/>
  <c r="CQ63" i="12"/>
  <c r="CQ98" i="12"/>
  <c r="CQ99" i="12"/>
  <c r="CQ144" i="12"/>
  <c r="CQ134" i="12"/>
  <c r="CQ116" i="12"/>
  <c r="CQ135" i="12"/>
  <c r="CQ117" i="12"/>
  <c r="CQ136" i="12"/>
  <c r="CQ118" i="12"/>
  <c r="CQ119" i="12"/>
  <c r="CQ131" i="12"/>
  <c r="CQ137" i="12"/>
  <c r="CQ165" i="12"/>
  <c r="CQ166" i="12"/>
  <c r="CQ62" i="12"/>
  <c r="CQ37" i="12"/>
  <c r="CQ80" i="12"/>
  <c r="CQ101" i="12"/>
  <c r="CQ120" i="12"/>
  <c r="CQ85" i="12"/>
  <c r="CQ126" i="12"/>
  <c r="CQ35" i="12"/>
  <c r="CQ167" i="12"/>
  <c r="CQ17" i="12"/>
  <c r="CQ47" i="12"/>
  <c r="CQ142" i="12"/>
  <c r="CQ150" i="12"/>
  <c r="CQ152" i="12"/>
  <c r="CQ147" i="12"/>
  <c r="CQ138" i="12"/>
  <c r="CQ128" i="12"/>
  <c r="CQ141" i="12"/>
  <c r="CQ19" i="12"/>
  <c r="CQ130" i="12"/>
  <c r="CQ168" i="12"/>
  <c r="CQ169" i="12"/>
  <c r="CQ170" i="12"/>
  <c r="CQ11" i="12"/>
  <c r="CQ149" i="12"/>
  <c r="CQ110" i="12"/>
  <c r="CQ145" i="12"/>
  <c r="CQ146" i="12"/>
  <c r="CQ96" i="12"/>
  <c r="CQ111" i="12"/>
  <c r="CQ69" i="12"/>
  <c r="CQ78" i="12"/>
  <c r="CQ129" i="12"/>
  <c r="CQ50" i="12"/>
  <c r="CQ139" i="12"/>
  <c r="CQ79" i="12"/>
  <c r="CQ87" i="12"/>
  <c r="CQ21" i="12"/>
  <c r="CQ140" i="12"/>
  <c r="CQ54" i="12"/>
  <c r="CQ55" i="12"/>
  <c r="CQ36" i="12"/>
  <c r="CQ171" i="12"/>
  <c r="CQ172" i="12"/>
  <c r="CQ83" i="12"/>
  <c r="CQ92" i="12"/>
  <c r="CQ143" i="12"/>
  <c r="CQ113" i="12"/>
  <c r="CQ93" i="12"/>
  <c r="CQ25" i="12"/>
  <c r="CQ8" i="12"/>
  <c r="CQ173" i="12"/>
  <c r="CQ89" i="12"/>
  <c r="CQ174" i="12"/>
  <c r="CQ175" i="12"/>
  <c r="CQ176" i="12"/>
  <c r="CQ177" i="12"/>
  <c r="CQ178" i="12"/>
  <c r="CQ179" i="12"/>
  <c r="CQ180" i="12"/>
  <c r="CQ124" i="12"/>
  <c r="CQ75" i="12"/>
  <c r="CQ72" i="12"/>
  <c r="CQ90" i="12"/>
  <c r="CQ181" i="12"/>
  <c r="CQ121" i="12"/>
  <c r="CQ76" i="12"/>
  <c r="CQ182" i="12"/>
  <c r="CQ183" i="12"/>
  <c r="CQ184" i="12"/>
  <c r="CQ73" i="12"/>
  <c r="CQ70" i="12"/>
  <c r="CQ74" i="12"/>
  <c r="CQ105" i="12"/>
  <c r="CQ41" i="12"/>
  <c r="CQ185" i="12"/>
  <c r="CQ58" i="12"/>
  <c r="CQ186" i="12"/>
  <c r="CQ187" i="12"/>
  <c r="CQ65" i="12"/>
  <c r="CQ122" i="12"/>
  <c r="CQ112" i="12"/>
  <c r="CQ188" i="12"/>
  <c r="CQ97" i="12"/>
  <c r="CQ189" i="12"/>
  <c r="CQ81" i="12"/>
  <c r="CQ102" i="12"/>
  <c r="CQ190" i="12"/>
  <c r="CQ191" i="12"/>
  <c r="CQ192" i="12"/>
  <c r="CQ193" i="12"/>
  <c r="CQ194" i="12"/>
  <c r="CQ195" i="12"/>
  <c r="CQ196" i="12"/>
  <c r="CQ103" i="12"/>
  <c r="CQ104" i="12"/>
  <c r="CQ109" i="12"/>
  <c r="CQ51" i="12"/>
  <c r="CQ197" i="12"/>
  <c r="CQ123" i="12"/>
  <c r="CQ198" i="12"/>
  <c r="CQ199" i="12"/>
  <c r="CQ61" i="12"/>
  <c r="CQ20" i="12"/>
  <c r="CQ200" i="12"/>
  <c r="CQ71" i="12"/>
  <c r="CQ148" i="12"/>
  <c r="CQ201" i="12"/>
  <c r="CQ28" i="12"/>
  <c r="CQ66" i="12"/>
  <c r="CQ31" i="12"/>
  <c r="CQ202" i="12"/>
  <c r="CQ94" i="12"/>
  <c r="CQ91" i="12"/>
  <c r="CQ95" i="12"/>
  <c r="CQ22" i="12"/>
  <c r="CQ44" i="12"/>
  <c r="CQ86" i="12"/>
  <c r="CQ67" i="12"/>
  <c r="CQ68" i="12"/>
  <c r="CQ48" i="12"/>
  <c r="CQ82" i="12"/>
  <c r="CQ38" i="12"/>
  <c r="CQ203" i="12"/>
  <c r="CQ204" i="12"/>
  <c r="CQ205" i="12"/>
  <c r="CQ23" i="12"/>
  <c r="CQ77" i="12"/>
  <c r="CQ125" i="12"/>
  <c r="CQ153" i="12"/>
  <c r="CQ15" i="12"/>
  <c r="CQ206" i="12"/>
  <c r="CQ45" i="12"/>
  <c r="CQ151" i="12"/>
  <c r="CQ214" i="12"/>
  <c r="CQ127" i="12"/>
  <c r="CQ13" i="12"/>
  <c r="CQ16" i="12"/>
  <c r="CQ52" i="12"/>
  <c r="CQ207" i="12"/>
  <c r="CQ7" i="12"/>
  <c r="CQ6" i="12"/>
  <c r="CQ208" i="12"/>
  <c r="CQ14" i="12"/>
  <c r="CQ53" i="12"/>
  <c r="CQ46" i="12"/>
  <c r="CQ209" i="12"/>
  <c r="CQ26" i="12"/>
  <c r="CQ27" i="12"/>
  <c r="CQ88" i="12"/>
  <c r="CQ64" i="12"/>
  <c r="CQ10" i="12"/>
  <c r="CQ215" i="12"/>
  <c r="CQ216" i="12"/>
  <c r="CQ217" i="12"/>
  <c r="CQ108" i="12"/>
  <c r="CQ39" i="12"/>
  <c r="CQ59" i="12"/>
  <c r="CQ210" i="12"/>
  <c r="CQ211" i="12"/>
  <c r="CQ49" i="12"/>
  <c r="CQ12" i="12"/>
  <c r="CQ32" i="12"/>
  <c r="CQ24" i="12"/>
  <c r="CQ212" i="12"/>
  <c r="CQ213" i="12"/>
  <c r="CQ34" i="12"/>
  <c r="CQ29" i="12"/>
  <c r="CQ60" i="12"/>
  <c r="CQ9" i="12"/>
  <c r="CQ218" i="12"/>
  <c r="CQ219" i="12"/>
  <c r="CQ220" i="12"/>
  <c r="CQ221" i="12"/>
  <c r="CQ222" i="12"/>
  <c r="CQ223" i="12"/>
  <c r="CQ224" i="12"/>
  <c r="CQ225" i="12"/>
  <c r="CQ226" i="12"/>
  <c r="CQ227" i="12"/>
  <c r="CQ228" i="12"/>
  <c r="CQ229" i="12"/>
  <c r="CQ230" i="12"/>
  <c r="CQ231" i="12"/>
  <c r="CQ241" i="12"/>
  <c r="CQ245" i="12"/>
  <c r="CQ261" i="12"/>
  <c r="CQ248" i="12"/>
  <c r="CQ249" i="12"/>
  <c r="CQ250" i="12"/>
  <c r="CQ251" i="12"/>
  <c r="CQ252" i="12"/>
  <c r="CQ258" i="12"/>
  <c r="CQ253" i="12"/>
  <c r="CQ256" i="12"/>
  <c r="CQ260" i="12"/>
  <c r="CQ240" i="12"/>
  <c r="CQ264" i="12"/>
  <c r="CQ263" i="12"/>
  <c r="CQ243" i="12"/>
  <c r="CQ257" i="12"/>
  <c r="CQ259" i="12"/>
  <c r="CQ246" i="12"/>
  <c r="CQ254" i="12"/>
  <c r="CQ262" i="12"/>
  <c r="CQ266" i="12"/>
  <c r="CQ270" i="12"/>
  <c r="CQ239" i="12"/>
  <c r="CQ237" i="12"/>
  <c r="CQ267" i="12"/>
  <c r="CQ265" i="12"/>
  <c r="CQ275" i="12"/>
  <c r="CQ274" i="12"/>
  <c r="CQ238" i="12"/>
  <c r="CQ268" i="12"/>
  <c r="CQ269" i="12"/>
  <c r="CQ272" i="12"/>
  <c r="CQ273" i="12"/>
  <c r="CQ271" i="12"/>
  <c r="CQ276" i="12"/>
  <c r="CQ247" i="12"/>
  <c r="CQ255" i="12"/>
  <c r="CQ244" i="12"/>
  <c r="CQ242" i="12"/>
  <c r="CQ84" i="12"/>
  <c r="V290" i="12"/>
  <c r="CA277" i="12"/>
  <c r="G93" i="60"/>
  <c r="G55" i="60"/>
  <c r="E5" i="60"/>
  <c r="F17" i="60"/>
  <c r="F18" i="60" s="1"/>
  <c r="F19" i="60" s="1"/>
  <c r="F20" i="60" s="1"/>
  <c r="F24" i="60"/>
  <c r="F22" i="60"/>
  <c r="E31" i="60"/>
  <c r="E38" i="60"/>
  <c r="E39" i="60" s="1"/>
  <c r="E40" i="60" s="1"/>
  <c r="E42" i="60"/>
  <c r="E43" i="60" s="1"/>
  <c r="E44" i="60" s="1"/>
  <c r="E50" i="60"/>
  <c r="E51" i="60" s="1"/>
  <c r="E52" i="60" s="1"/>
  <c r="E54" i="60"/>
  <c r="CC277" i="12"/>
  <c r="CB174" i="12"/>
  <c r="CP174" i="12" s="1"/>
  <c r="CB175" i="12"/>
  <c r="CP175" i="12" s="1"/>
  <c r="CB84" i="12"/>
  <c r="CP84" i="12" s="1"/>
  <c r="CB176" i="12"/>
  <c r="CP176" i="12" s="1"/>
  <c r="CB177" i="12"/>
  <c r="CP177" i="12" s="1"/>
  <c r="CB178" i="12"/>
  <c r="CP178" i="12" s="1"/>
  <c r="CB69" i="12"/>
  <c r="CP69" i="12" s="1"/>
  <c r="CB78" i="12"/>
  <c r="CP78" i="12" s="1"/>
  <c r="CB54" i="12"/>
  <c r="CP54" i="12" s="1"/>
  <c r="CB55" i="12"/>
  <c r="CP55" i="12" s="1"/>
  <c r="CB179" i="12"/>
  <c r="CP179" i="12" s="1"/>
  <c r="CB154" i="12"/>
  <c r="CP154" i="12" s="1"/>
  <c r="CB129" i="12"/>
  <c r="CP129" i="12" s="1"/>
  <c r="CB42" i="12"/>
  <c r="CP42" i="12" s="1"/>
  <c r="CB180" i="12"/>
  <c r="CP180" i="12" s="1"/>
  <c r="CB155" i="12"/>
  <c r="CP155" i="12" s="1"/>
  <c r="CB43" i="12"/>
  <c r="CP43" i="12" s="1"/>
  <c r="CB30" i="12"/>
  <c r="CP30" i="12" s="1"/>
  <c r="CB50" i="12"/>
  <c r="CP50" i="12" s="1"/>
  <c r="CB139" i="12"/>
  <c r="CP139" i="12" s="1"/>
  <c r="CB132" i="12"/>
  <c r="CP132" i="12" s="1"/>
  <c r="CB33" i="12"/>
  <c r="CP33" i="12" s="1"/>
  <c r="CB106" i="12"/>
  <c r="CP106" i="12" s="1"/>
  <c r="CB156" i="12"/>
  <c r="CP156" i="12" s="1"/>
  <c r="CB157" i="12"/>
  <c r="CP157" i="12" s="1"/>
  <c r="CB158" i="12"/>
  <c r="CP158" i="12" s="1"/>
  <c r="CB159" i="12"/>
  <c r="CP159" i="12" s="1"/>
  <c r="CB114" i="12"/>
  <c r="CP114" i="12" s="1"/>
  <c r="CB133" i="12"/>
  <c r="CP133" i="12" s="1"/>
  <c r="CB100" i="12"/>
  <c r="CP100" i="12" s="1"/>
  <c r="CB115" i="12"/>
  <c r="CP115" i="12" s="1"/>
  <c r="CB18" i="12"/>
  <c r="CP18" i="12" s="1"/>
  <c r="CB56" i="12"/>
  <c r="CP56" i="12" s="1"/>
  <c r="CB107" i="12"/>
  <c r="CP107" i="12" s="1"/>
  <c r="CB57" i="12"/>
  <c r="CP57" i="12" s="1"/>
  <c r="CB124" i="12"/>
  <c r="CP124" i="12" s="1"/>
  <c r="CB75" i="12"/>
  <c r="CP75" i="12" s="1"/>
  <c r="CB160" i="12"/>
  <c r="CP160" i="12" s="1"/>
  <c r="CB161" i="12"/>
  <c r="CP161" i="12" s="1"/>
  <c r="CB40" i="12"/>
  <c r="CP40" i="12" s="1"/>
  <c r="CB162" i="12"/>
  <c r="CP162" i="12" s="1"/>
  <c r="CB163" i="12"/>
  <c r="CP163" i="12" s="1"/>
  <c r="CB164" i="12"/>
  <c r="CP164" i="12" s="1"/>
  <c r="CB63" i="12"/>
  <c r="CP63" i="12" s="1"/>
  <c r="CB98" i="12"/>
  <c r="CP98" i="12" s="1"/>
  <c r="CB99" i="12"/>
  <c r="CP99" i="12" s="1"/>
  <c r="CB144" i="12"/>
  <c r="CP144" i="12" s="1"/>
  <c r="CB36" i="12"/>
  <c r="CP36" i="12" s="1"/>
  <c r="CB134" i="12"/>
  <c r="CP134" i="12" s="1"/>
  <c r="CB116" i="12"/>
  <c r="CP116" i="12" s="1"/>
  <c r="CB135" i="12"/>
  <c r="CP135" i="12" s="1"/>
  <c r="CB117" i="12"/>
  <c r="CP117" i="12" s="1"/>
  <c r="CB136" i="12"/>
  <c r="CP136" i="12" s="1"/>
  <c r="CB118" i="12"/>
  <c r="CP118" i="12" s="1"/>
  <c r="CB119" i="12"/>
  <c r="CP119" i="12" s="1"/>
  <c r="CB131" i="12"/>
  <c r="CP131" i="12" s="1"/>
  <c r="CB137" i="12"/>
  <c r="CP137" i="12" s="1"/>
  <c r="CB113" i="12"/>
  <c r="CP113" i="12" s="1"/>
  <c r="CB93" i="12"/>
  <c r="CP93" i="12" s="1"/>
  <c r="CB72" i="12"/>
  <c r="CP72" i="12" s="1"/>
  <c r="CB165" i="12"/>
  <c r="CP165" i="12" s="1"/>
  <c r="CB90" i="12"/>
  <c r="CP90" i="12" s="1"/>
  <c r="CB181" i="12"/>
  <c r="CP181" i="12" s="1"/>
  <c r="CB121" i="12"/>
  <c r="CP121" i="12" s="1"/>
  <c r="CB166" i="12"/>
  <c r="CP166" i="12" s="1"/>
  <c r="CB62" i="12"/>
  <c r="CP62" i="12" s="1"/>
  <c r="CB37" i="12"/>
  <c r="CP37" i="12" s="1"/>
  <c r="CB80" i="12"/>
  <c r="CP80" i="12" s="1"/>
  <c r="CB76" i="12"/>
  <c r="CP76" i="12" s="1"/>
  <c r="CB182" i="12"/>
  <c r="CP182" i="12" s="1"/>
  <c r="CB183" i="12"/>
  <c r="CP183" i="12" s="1"/>
  <c r="CB184" i="12"/>
  <c r="CP184" i="12" s="1"/>
  <c r="CB73" i="12"/>
  <c r="CP73" i="12" s="1"/>
  <c r="CB70" i="12"/>
  <c r="CP70" i="12" s="1"/>
  <c r="CB74" i="12"/>
  <c r="CP74" i="12" s="1"/>
  <c r="CB101" i="12"/>
  <c r="CP101" i="12" s="1"/>
  <c r="CB25" i="12"/>
  <c r="CP25" i="12" s="1"/>
  <c r="CB171" i="12"/>
  <c r="CP171" i="12" s="1"/>
  <c r="CB105" i="12"/>
  <c r="CP105" i="12" s="1"/>
  <c r="CB41" i="12"/>
  <c r="CP41" i="12" s="1"/>
  <c r="CB185" i="12"/>
  <c r="CP185" i="12" s="1"/>
  <c r="CB58" i="12"/>
  <c r="CP58" i="12" s="1"/>
  <c r="CB186" i="12"/>
  <c r="CP186" i="12" s="1"/>
  <c r="CB187" i="12"/>
  <c r="CP187" i="12" s="1"/>
  <c r="CB65" i="12"/>
  <c r="CP65" i="12" s="1"/>
  <c r="CB120" i="12"/>
  <c r="CP120" i="12" s="1"/>
  <c r="CB122" i="12"/>
  <c r="CP122" i="12" s="1"/>
  <c r="CB112" i="12"/>
  <c r="CP112" i="12" s="1"/>
  <c r="CB85" i="12"/>
  <c r="CP85" i="12" s="1"/>
  <c r="CB126" i="12"/>
  <c r="CP126" i="12" s="1"/>
  <c r="CB35" i="12"/>
  <c r="CP35" i="12" s="1"/>
  <c r="CB167" i="12"/>
  <c r="CP167" i="12" s="1"/>
  <c r="CB17" i="12"/>
  <c r="CP17" i="12" s="1"/>
  <c r="CB188" i="12"/>
  <c r="CP188" i="12" s="1"/>
  <c r="CB97" i="12"/>
  <c r="CP97" i="12" s="1"/>
  <c r="CB189" i="12"/>
  <c r="CP189" i="12" s="1"/>
  <c r="CB81" i="12"/>
  <c r="CP81" i="12" s="1"/>
  <c r="CB79" i="12"/>
  <c r="CP79" i="12" s="1"/>
  <c r="CB102" i="12"/>
  <c r="CP102" i="12" s="1"/>
  <c r="CB142" i="12"/>
  <c r="CP142" i="12" s="1"/>
  <c r="CB150" i="12"/>
  <c r="CP150" i="12" s="1"/>
  <c r="CB152" i="12"/>
  <c r="CP152" i="12" s="1"/>
  <c r="CB147" i="12"/>
  <c r="CP147" i="12" s="1"/>
  <c r="CB138" i="12"/>
  <c r="CP138" i="12" s="1"/>
  <c r="CB128" i="12"/>
  <c r="CP128" i="12" s="1"/>
  <c r="CB141" i="12"/>
  <c r="CP141" i="12" s="1"/>
  <c r="CB19" i="12"/>
  <c r="CP19" i="12" s="1"/>
  <c r="CB130" i="12"/>
  <c r="CP130" i="12" s="1"/>
  <c r="CB168" i="12"/>
  <c r="CP168" i="12" s="1"/>
  <c r="CB170" i="12"/>
  <c r="CP170" i="12" s="1"/>
  <c r="CB11" i="12"/>
  <c r="CP11" i="12" s="1"/>
  <c r="CB87" i="12"/>
  <c r="CP87" i="12" s="1"/>
  <c r="CB21" i="12"/>
  <c r="CP21" i="12" s="1"/>
  <c r="CB172" i="12"/>
  <c r="CP172" i="12" s="1"/>
  <c r="CB83" i="12"/>
  <c r="CP83" i="12" s="1"/>
  <c r="CB92" i="12"/>
  <c r="CP92" i="12" s="1"/>
  <c r="CB8" i="12"/>
  <c r="CP8" i="12" s="1"/>
  <c r="CB173" i="12"/>
  <c r="CP173" i="12" s="1"/>
  <c r="CB89" i="12"/>
  <c r="CP89" i="12" s="1"/>
  <c r="CB190" i="12"/>
  <c r="CP190" i="12" s="1"/>
  <c r="CB191" i="12"/>
  <c r="CP191" i="12" s="1"/>
  <c r="CB192" i="12"/>
  <c r="CP192" i="12" s="1"/>
  <c r="CB193" i="12"/>
  <c r="CP193" i="12" s="1"/>
  <c r="CB194" i="12"/>
  <c r="CP194" i="12" s="1"/>
  <c r="CB195" i="12"/>
  <c r="CP195" i="12" s="1"/>
  <c r="CB196" i="12"/>
  <c r="CP196" i="12" s="1"/>
  <c r="CB103" i="12"/>
  <c r="CP103" i="12" s="1"/>
  <c r="CB104" i="12"/>
  <c r="CP104" i="12" s="1"/>
  <c r="CB109" i="12"/>
  <c r="CP109" i="12" s="1"/>
  <c r="CB51" i="12"/>
  <c r="CP51" i="12" s="1"/>
  <c r="CB197" i="12"/>
  <c r="CP197" i="12" s="1"/>
  <c r="CB123" i="12"/>
  <c r="CP123" i="12" s="1"/>
  <c r="CB198" i="12"/>
  <c r="CP198" i="12" s="1"/>
  <c r="CB199" i="12"/>
  <c r="CP199" i="12" s="1"/>
  <c r="CB61" i="12"/>
  <c r="CP61" i="12" s="1"/>
  <c r="CB20" i="12"/>
  <c r="CP20" i="12" s="1"/>
  <c r="CB200" i="12"/>
  <c r="CP200" i="12" s="1"/>
  <c r="CB71" i="12"/>
  <c r="CP71" i="12" s="1"/>
  <c r="CB148" i="12"/>
  <c r="CP148" i="12" s="1"/>
  <c r="CB201" i="12"/>
  <c r="CP201" i="12" s="1"/>
  <c r="CB28" i="12"/>
  <c r="CP28" i="12" s="1"/>
  <c r="CB66" i="12"/>
  <c r="CP66" i="12" s="1"/>
  <c r="CB31" i="12"/>
  <c r="CP31" i="12" s="1"/>
  <c r="CB202" i="12"/>
  <c r="CP202" i="12" s="1"/>
  <c r="CB94" i="12"/>
  <c r="CP94" i="12" s="1"/>
  <c r="CB91" i="12"/>
  <c r="CP91" i="12" s="1"/>
  <c r="CB140" i="12"/>
  <c r="CP140" i="12" s="1"/>
  <c r="CB149" i="12"/>
  <c r="CP149" i="12" s="1"/>
  <c r="CB110" i="12"/>
  <c r="CP110" i="12" s="1"/>
  <c r="CB145" i="12"/>
  <c r="CP145" i="12" s="1"/>
  <c r="CB146" i="12"/>
  <c r="CP146" i="12" s="1"/>
  <c r="CB96" i="12"/>
  <c r="CP96" i="12" s="1"/>
  <c r="CB111" i="12"/>
  <c r="CP111" i="12" s="1"/>
  <c r="CB95" i="12"/>
  <c r="CP95" i="12" s="1"/>
  <c r="CB22" i="12"/>
  <c r="CP22" i="12" s="1"/>
  <c r="CB13" i="12"/>
  <c r="CP13" i="12" s="1"/>
  <c r="CB39" i="12"/>
  <c r="CP39" i="12" s="1"/>
  <c r="CB15" i="12"/>
  <c r="CP15" i="12" s="1"/>
  <c r="CB59" i="12"/>
  <c r="CP59" i="12" s="1"/>
  <c r="CB16" i="12"/>
  <c r="CP16" i="12" s="1"/>
  <c r="CB206" i="12"/>
  <c r="CP206" i="12" s="1"/>
  <c r="CB53" i="12"/>
  <c r="CP53" i="12" s="1"/>
  <c r="CB46" i="12"/>
  <c r="CP46" i="12" s="1"/>
  <c r="CB52" i="12"/>
  <c r="CP52" i="12" s="1"/>
  <c r="CB207" i="12"/>
  <c r="CP207" i="12" s="1"/>
  <c r="CB210" i="12"/>
  <c r="CP210" i="12" s="1"/>
  <c r="CB211" i="12"/>
  <c r="CP211" i="12" s="1"/>
  <c r="CB49" i="12"/>
  <c r="CP49" i="12" s="1"/>
  <c r="CB44" i="12"/>
  <c r="CP44" i="12" s="1"/>
  <c r="CB86" i="12"/>
  <c r="CP86" i="12" s="1"/>
  <c r="CB67" i="12"/>
  <c r="CP67" i="12" s="1"/>
  <c r="CB68" i="12"/>
  <c r="CP68" i="12" s="1"/>
  <c r="CB48" i="12"/>
  <c r="CP48" i="12" s="1"/>
  <c r="CB82" i="12"/>
  <c r="CP82" i="12" s="1"/>
  <c r="CB38" i="12"/>
  <c r="CP38" i="12" s="1"/>
  <c r="CB12" i="12"/>
  <c r="CP12" i="12" s="1"/>
  <c r="CB7" i="12"/>
  <c r="CP7" i="12" s="1"/>
  <c r="CB6" i="12"/>
  <c r="CP6" i="12" s="1"/>
  <c r="CB32" i="12"/>
  <c r="CP32" i="12" s="1"/>
  <c r="CB24" i="12"/>
  <c r="CP24" i="12" s="1"/>
  <c r="CB213" i="12"/>
  <c r="CP213" i="12" s="1"/>
  <c r="CB209" i="12"/>
  <c r="CP209" i="12" s="1"/>
  <c r="CB34" i="12"/>
  <c r="CP34" i="12" s="1"/>
  <c r="CB203" i="12"/>
  <c r="CP203" i="12" s="1"/>
  <c r="CB204" i="12"/>
  <c r="CP204" i="12" s="1"/>
  <c r="CB205" i="12"/>
  <c r="CP205" i="12" s="1"/>
  <c r="CB23" i="12"/>
  <c r="CP23" i="12" s="1"/>
  <c r="CB14" i="12"/>
  <c r="CP14" i="12" s="1"/>
  <c r="CB29" i="12"/>
  <c r="CP29" i="12" s="1"/>
  <c r="CB60" i="12"/>
  <c r="CP60" i="12" s="1"/>
  <c r="CB9" i="12"/>
  <c r="CP9" i="12" s="1"/>
  <c r="CB45" i="12"/>
  <c r="CP45" i="12" s="1"/>
  <c r="CB77" i="12"/>
  <c r="CP77" i="12" s="1"/>
  <c r="CB151" i="12"/>
  <c r="CP151" i="12" s="1"/>
  <c r="CB26" i="12"/>
  <c r="CP26" i="12" s="1"/>
  <c r="CB27" i="12"/>
  <c r="CP27" i="12" s="1"/>
  <c r="CB125" i="12"/>
  <c r="CP125" i="12" s="1"/>
  <c r="CB88" i="12"/>
  <c r="CP88" i="12" s="1"/>
  <c r="CB214" i="12"/>
  <c r="CP214" i="12" s="1"/>
  <c r="CB64" i="12"/>
  <c r="CP64" i="12" s="1"/>
  <c r="CB10" i="12"/>
  <c r="CP10" i="12" s="1"/>
  <c r="CB215" i="12"/>
  <c r="CP215" i="12" s="1"/>
  <c r="CB217" i="12"/>
  <c r="CP217" i="12" s="1"/>
  <c r="CB108" i="12"/>
  <c r="CP108" i="12" s="1"/>
  <c r="CB153" i="12"/>
  <c r="CP153" i="12" s="1"/>
  <c r="CB127" i="12"/>
  <c r="CP127" i="12" s="1"/>
  <c r="CB218" i="12"/>
  <c r="CP218" i="12" s="1"/>
  <c r="CB219" i="12"/>
  <c r="CP219" i="12" s="1"/>
  <c r="CB220" i="12"/>
  <c r="CP220" i="12" s="1"/>
  <c r="CB221" i="12"/>
  <c r="CP221" i="12" s="1"/>
  <c r="CB222" i="12"/>
  <c r="CP222" i="12" s="1"/>
  <c r="CB223" i="12"/>
  <c r="CP223" i="12" s="1"/>
  <c r="CB224" i="12"/>
  <c r="CP224" i="12" s="1"/>
  <c r="CB225" i="12"/>
  <c r="CP225" i="12" s="1"/>
  <c r="CB226" i="12"/>
  <c r="CP226" i="12" s="1"/>
  <c r="CB227" i="12"/>
  <c r="CP227" i="12" s="1"/>
  <c r="CB228" i="12"/>
  <c r="CP228" i="12" s="1"/>
  <c r="CB229" i="12"/>
  <c r="CB230" i="12"/>
  <c r="CP230" i="12" s="1"/>
  <c r="CB231" i="12"/>
  <c r="CP231" i="12" s="1"/>
  <c r="CB239" i="12"/>
  <c r="CP239" i="12" s="1"/>
  <c r="CB237" i="12"/>
  <c r="CP237" i="12" s="1"/>
  <c r="CB238" i="12"/>
  <c r="CP238" i="12" s="1"/>
  <c r="CB240" i="12"/>
  <c r="CP240" i="12" s="1"/>
  <c r="CB241" i="12"/>
  <c r="CP241" i="12" s="1"/>
  <c r="CB247" i="12"/>
  <c r="CP247" i="12" s="1"/>
  <c r="CB245" i="12"/>
  <c r="CP245" i="12" s="1"/>
  <c r="CB243" i="12"/>
  <c r="CP243" i="12" s="1"/>
  <c r="CB244" i="12"/>
  <c r="CP244" i="12" s="1"/>
  <c r="CB242" i="12"/>
  <c r="CP242" i="12" s="1"/>
  <c r="CB246" i="12"/>
  <c r="CP246" i="12" s="1"/>
  <c r="CB248" i="12"/>
  <c r="CP248" i="12" s="1"/>
  <c r="CB249" i="12"/>
  <c r="CP249" i="12" s="1"/>
  <c r="CB250" i="12"/>
  <c r="CP250" i="12" s="1"/>
  <c r="CB251" i="12"/>
  <c r="CP251" i="12" s="1"/>
  <c r="CB252" i="12"/>
  <c r="CP252" i="12" s="1"/>
  <c r="CB254" i="12"/>
  <c r="CP254" i="12" s="1"/>
  <c r="CB253" i="12"/>
  <c r="CP253" i="12" s="1"/>
  <c r="CB264" i="12"/>
  <c r="CP264" i="12" s="1"/>
  <c r="CB258" i="12"/>
  <c r="CP258" i="12" s="1"/>
  <c r="CB259" i="12"/>
  <c r="CP259" i="12" s="1"/>
  <c r="CB255" i="12"/>
  <c r="CP255" i="12" s="1"/>
  <c r="CB261" i="12"/>
  <c r="CP261" i="12" s="1"/>
  <c r="CB260" i="12"/>
  <c r="CP260" i="12" s="1"/>
  <c r="CB256" i="12"/>
  <c r="CP256" i="12" s="1"/>
  <c r="CB257" i="12"/>
  <c r="CP257" i="12" s="1"/>
  <c r="CB263" i="12"/>
  <c r="CP263" i="12" s="1"/>
  <c r="CB262" i="12"/>
  <c r="CP262" i="12" s="1"/>
  <c r="CB267" i="12"/>
  <c r="CP267" i="12" s="1"/>
  <c r="CB266" i="12"/>
  <c r="CP266" i="12" s="1"/>
  <c r="CB268" i="12"/>
  <c r="CP268" i="12" s="1"/>
  <c r="CB265" i="12"/>
  <c r="CP265" i="12" s="1"/>
  <c r="CB272" i="12"/>
  <c r="CP272" i="12" s="1"/>
  <c r="CB273" i="12"/>
  <c r="CP273" i="12" s="1"/>
  <c r="CB270" i="12"/>
  <c r="CP270" i="12" s="1"/>
  <c r="CB271" i="12"/>
  <c r="CP271" i="12" s="1"/>
  <c r="CB275" i="12"/>
  <c r="CP275" i="12" s="1"/>
  <c r="CB276" i="12"/>
  <c r="CP276" i="12" s="1"/>
  <c r="CB274" i="12"/>
  <c r="CP274" i="12" s="1"/>
  <c r="CB233" i="12"/>
  <c r="CP233" i="12" s="1"/>
  <c r="CB236" i="12"/>
  <c r="CP236" i="12" s="1"/>
  <c r="CB235" i="12"/>
  <c r="CP235" i="12" s="1"/>
  <c r="CB232" i="12"/>
  <c r="CP232" i="12" s="1"/>
  <c r="CB234" i="12"/>
  <c r="CP234" i="12" s="1"/>
  <c r="AR244" i="12" a="1"/>
  <c r="AQ244" i="12" a="1"/>
  <c r="AR242" i="12" a="1"/>
  <c r="AQ242" i="12" a="1"/>
  <c r="AR243" i="12" a="1"/>
  <c r="AQ243" i="12" a="1"/>
  <c r="AR246" i="12" a="1"/>
  <c r="AQ246" i="12" a="1"/>
  <c r="AR245" i="12" a="1"/>
  <c r="AQ245" i="12" a="1"/>
  <c r="AR261" i="12" a="1"/>
  <c r="AQ261" i="12" a="1"/>
  <c r="AR255" i="12" a="1"/>
  <c r="AQ255" i="12" a="1"/>
  <c r="AR257" i="12" a="1"/>
  <c r="AQ257" i="12" a="1"/>
  <c r="AR256" i="12" a="1"/>
  <c r="AQ256" i="12" a="1"/>
  <c r="AR260" i="12" a="1"/>
  <c r="AQ260" i="12" a="1"/>
  <c r="AR259" i="12" a="1"/>
  <c r="AQ259" i="12" a="1"/>
  <c r="AR258" i="12" a="1"/>
  <c r="AQ258" i="12" a="1"/>
  <c r="AR38" i="12" a="1"/>
  <c r="AQ38" i="12" a="1"/>
  <c r="AR82" i="12" a="1"/>
  <c r="AQ82" i="12" a="1"/>
  <c r="AR48" i="12" a="1"/>
  <c r="AQ48" i="12" a="1"/>
  <c r="AR68" i="12" a="1"/>
  <c r="AQ68" i="12" a="1"/>
  <c r="AR67" i="12" a="1"/>
  <c r="AQ67" i="12" a="1"/>
  <c r="AR86" i="12" a="1"/>
  <c r="AQ86" i="12" a="1"/>
  <c r="AR44" i="12" a="1"/>
  <c r="AQ44" i="12" a="1"/>
  <c r="AR49" i="12" a="1"/>
  <c r="AQ49" i="12" a="1"/>
  <c r="AR211" i="12" a="1"/>
  <c r="AQ211" i="12" a="1"/>
  <c r="AR160" i="12" a="1"/>
  <c r="AQ160" i="12" a="1"/>
  <c r="AR75" i="12" a="1"/>
  <c r="AQ75" i="12" a="1"/>
  <c r="AR124" i="12" a="1"/>
  <c r="AQ124" i="12" a="1"/>
  <c r="AR57" i="12" a="1"/>
  <c r="AQ57" i="12" a="1"/>
  <c r="AR107" i="12" a="1"/>
  <c r="AQ107" i="12" a="1"/>
  <c r="AR56" i="12" a="1"/>
  <c r="AQ56" i="12" a="1"/>
  <c r="AR161" i="12" a="1"/>
  <c r="AQ161" i="12" a="1"/>
  <c r="AR18" i="12" a="1"/>
  <c r="AQ18" i="12" a="1"/>
  <c r="AR115" i="12" a="1"/>
  <c r="AQ115" i="12" a="1"/>
  <c r="AR100" i="12" a="1"/>
  <c r="AQ100" i="12" a="1"/>
  <c r="AR55" i="12" a="1"/>
  <c r="AQ55" i="12" a="1"/>
  <c r="AR54" i="12" a="1"/>
  <c r="AQ54" i="12" a="1"/>
  <c r="AR78" i="12" a="1"/>
  <c r="AQ78" i="12" a="1"/>
  <c r="AR69" i="12" a="1"/>
  <c r="AQ69" i="12" a="1"/>
  <c r="AR136" i="12" a="1"/>
  <c r="AQ136" i="12" a="1"/>
  <c r="CB143" i="12"/>
  <c r="AR9" i="12" a="1"/>
  <c r="AQ9" i="12" a="1"/>
  <c r="AR60" i="12" a="1"/>
  <c r="AQ60" i="12" a="1"/>
  <c r="AR29" i="12" a="1"/>
  <c r="AQ29" i="12" a="1"/>
  <c r="AR14" i="12" a="1"/>
  <c r="AQ14" i="12" a="1"/>
  <c r="AR23" i="12" a="1"/>
  <c r="AQ23" i="12" a="1"/>
  <c r="AR205" i="12" a="1"/>
  <c r="AQ205" i="12" a="1"/>
  <c r="AR204" i="12" a="1"/>
  <c r="AQ204" i="12" a="1"/>
  <c r="AR203" i="12" a="1"/>
  <c r="AQ203" i="12" a="1"/>
  <c r="AR153" i="12" a="1"/>
  <c r="AQ153" i="12" a="1"/>
  <c r="CN229" i="12"/>
  <c r="CN277" i="12" s="1"/>
  <c r="BZ277" i="12"/>
  <c r="D21" i="54"/>
  <c r="B21" i="54"/>
  <c r="C14" i="54"/>
  <c r="D14" i="54" s="1"/>
  <c r="C6" i="54"/>
  <c r="D6" i="54" s="1"/>
  <c r="D3" i="54"/>
  <c r="D2" i="54"/>
  <c r="D5" i="54"/>
  <c r="D12" i="54"/>
  <c r="D9" i="54"/>
  <c r="D13" i="54"/>
  <c r="D10" i="54"/>
  <c r="D11" i="54"/>
  <c r="D7" i="54"/>
  <c r="D8" i="54"/>
  <c r="D15" i="54"/>
  <c r="D4" i="54"/>
  <c r="BM277" i="12"/>
  <c r="BN277" i="12"/>
  <c r="BO277" i="12"/>
  <c r="BP277" i="12"/>
  <c r="BQ277" i="12"/>
  <c r="BR277" i="12"/>
  <c r="BS277" i="12"/>
  <c r="BT277" i="12"/>
  <c r="BU277" i="12"/>
  <c r="BV277" i="12"/>
  <c r="BW277" i="12"/>
  <c r="BX277" i="12"/>
  <c r="BY277" i="12"/>
  <c r="CD277" i="12"/>
  <c r="CE277" i="12"/>
  <c r="CF277" i="12"/>
  <c r="CG277" i="12"/>
  <c r="CH277" i="12"/>
  <c r="CI277" i="12"/>
  <c r="CJ277" i="12"/>
  <c r="CK277" i="12"/>
  <c r="CL277" i="12"/>
  <c r="CM277" i="12"/>
  <c r="CS277" i="12"/>
  <c r="CV277" i="12"/>
  <c r="CX277" i="12"/>
  <c r="CZ277" i="12"/>
  <c r="DK230" i="12"/>
  <c r="DK233" i="12"/>
  <c r="DK236" i="12"/>
  <c r="DK235" i="12"/>
  <c r="DK232" i="12"/>
  <c r="DK234" i="12"/>
  <c r="DK265" i="12"/>
  <c r="DK266" i="12"/>
  <c r="DK270" i="12"/>
  <c r="DK267" i="12"/>
  <c r="DK269" i="12"/>
  <c r="DK268" i="12"/>
  <c r="DK241" i="12"/>
  <c r="DK248" i="12"/>
  <c r="DK249" i="12"/>
  <c r="DK250" i="12"/>
  <c r="DK251" i="12"/>
  <c r="DK252" i="12"/>
  <c r="DK253" i="12"/>
  <c r="DK254" i="12"/>
  <c r="DK274" i="12"/>
  <c r="DK272" i="12"/>
  <c r="DK262" i="12"/>
  <c r="DK275" i="12"/>
  <c r="DK276" i="12"/>
  <c r="DK240" i="12"/>
  <c r="DK271" i="12"/>
  <c r="DK237" i="12"/>
  <c r="DK238" i="12"/>
  <c r="DK263" i="12"/>
  <c r="DK264" i="12"/>
  <c r="DK273" i="12"/>
  <c r="DK239" i="12"/>
  <c r="DK247" i="12"/>
  <c r="DK143" i="12"/>
  <c r="DK195" i="12"/>
  <c r="DK200" i="12"/>
  <c r="DK199" i="12"/>
  <c r="DK176" i="12"/>
  <c r="DK177" i="12"/>
  <c r="DK178" i="12"/>
  <c r="DK179" i="12"/>
  <c r="DK174" i="12"/>
  <c r="DK175" i="12"/>
  <c r="DK202" i="12"/>
  <c r="DK31" i="12"/>
  <c r="DK66" i="12"/>
  <c r="DK190" i="12"/>
  <c r="DK188" i="12"/>
  <c r="DK97" i="12"/>
  <c r="DK71" i="12"/>
  <c r="DK148" i="12"/>
  <c r="DK191" i="12"/>
  <c r="DK154" i="12"/>
  <c r="DK129" i="12"/>
  <c r="DK42" i="12"/>
  <c r="DK110" i="12"/>
  <c r="DK182" i="12"/>
  <c r="DK183" i="12"/>
  <c r="DK184" i="12"/>
  <c r="DK192" i="12"/>
  <c r="DK193" i="12"/>
  <c r="DK194" i="12"/>
  <c r="DK155" i="12"/>
  <c r="DK79" i="12"/>
  <c r="DK134" i="12"/>
  <c r="DK116" i="12"/>
  <c r="DK135" i="12"/>
  <c r="DK117" i="12"/>
  <c r="DK118" i="12"/>
  <c r="DK119" i="12"/>
  <c r="DK131" i="12"/>
  <c r="DK137" i="12"/>
  <c r="DK142" i="12"/>
  <c r="DK150" i="12"/>
  <c r="DK152" i="12"/>
  <c r="DK147" i="12"/>
  <c r="DK138" i="12"/>
  <c r="DK128" i="12"/>
  <c r="DK141" i="12"/>
  <c r="DK171" i="12"/>
  <c r="DK172" i="12"/>
  <c r="DK47" i="12"/>
  <c r="DK30" i="12"/>
  <c r="DK50" i="12"/>
  <c r="DK81" i="12"/>
  <c r="DK139" i="12"/>
  <c r="DK140" i="12"/>
  <c r="DK132" i="12"/>
  <c r="DK33" i="12"/>
  <c r="DK43" i="12"/>
  <c r="DK106" i="12"/>
  <c r="DK156" i="12"/>
  <c r="DK157" i="12"/>
  <c r="DK158" i="12"/>
  <c r="DK159" i="12"/>
  <c r="DK130" i="12"/>
  <c r="DK146" i="12"/>
  <c r="DK145" i="12"/>
  <c r="DK114" i="12"/>
  <c r="DK133" i="12"/>
  <c r="DK40" i="12"/>
  <c r="DK163" i="12"/>
  <c r="DK164" i="12"/>
  <c r="DK63" i="12"/>
  <c r="DK98" i="12"/>
  <c r="DK99" i="12"/>
  <c r="DK36" i="12"/>
  <c r="DK111" i="12"/>
  <c r="DK96" i="12"/>
  <c r="DK196" i="12"/>
  <c r="DK93" i="12"/>
  <c r="DK149" i="12"/>
  <c r="DK165" i="12"/>
  <c r="DK103" i="12"/>
  <c r="DK168" i="12"/>
  <c r="DK121" i="12"/>
  <c r="DK20" i="12"/>
  <c r="DK169" i="12"/>
  <c r="DK90" i="12"/>
  <c r="DK181" i="12"/>
  <c r="DK104" i="12"/>
  <c r="DK94" i="12"/>
  <c r="DK166" i="12"/>
  <c r="DK83" i="12"/>
  <c r="DK92" i="12"/>
  <c r="DK35" i="12"/>
  <c r="DK62" i="12"/>
  <c r="DK37" i="12"/>
  <c r="DK80" i="12"/>
  <c r="DK170" i="12"/>
  <c r="DK76" i="12"/>
  <c r="DK189" i="12"/>
  <c r="DK180" i="12"/>
  <c r="DK72" i="12"/>
  <c r="DK70" i="12"/>
  <c r="DK65" i="12"/>
  <c r="DK73" i="12"/>
  <c r="DK74" i="12"/>
  <c r="DK101" i="12"/>
  <c r="DK25" i="12"/>
  <c r="DK8" i="12"/>
  <c r="DK19" i="12"/>
  <c r="DK105" i="12"/>
  <c r="DK109" i="12"/>
  <c r="DK167" i="12"/>
  <c r="DK173" i="12"/>
  <c r="DK41" i="12"/>
  <c r="DK51" i="12"/>
  <c r="DK120" i="12"/>
  <c r="DK122" i="12"/>
  <c r="DK102" i="12"/>
  <c r="DK197" i="12"/>
  <c r="DK123" i="12"/>
  <c r="DK112" i="12"/>
  <c r="DK185" i="12"/>
  <c r="DK58" i="12"/>
  <c r="DK162" i="12"/>
  <c r="DK85" i="12"/>
  <c r="DK126" i="12"/>
  <c r="DK84" i="12"/>
  <c r="DK144" i="12"/>
  <c r="DK17" i="12"/>
  <c r="DK11" i="12"/>
  <c r="DK91" i="12"/>
  <c r="DK113" i="12"/>
  <c r="DK89" i="12"/>
  <c r="DK198" i="12"/>
  <c r="DK61" i="12"/>
  <c r="DK28" i="12"/>
  <c r="DK186" i="12"/>
  <c r="DK187" i="12"/>
  <c r="DK201" i="12"/>
  <c r="DK87" i="12"/>
  <c r="DK21" i="12"/>
  <c r="DK24" i="12"/>
  <c r="DK216" i="12"/>
  <c r="DK53" i="12"/>
  <c r="DK46" i="12"/>
  <c r="DK15" i="12"/>
  <c r="DK16" i="12"/>
  <c r="DK207" i="12"/>
  <c r="DK39" i="12"/>
  <c r="DK210" i="12"/>
  <c r="DK95" i="12"/>
  <c r="DK34" i="12"/>
  <c r="DK212" i="12"/>
  <c r="DK22" i="12"/>
  <c r="DK151" i="12"/>
  <c r="DK206" i="12"/>
  <c r="DK13" i="12"/>
  <c r="DK59" i="12"/>
  <c r="DK208" i="12"/>
  <c r="DK209" i="12"/>
  <c r="DK213" i="12"/>
  <c r="DK26" i="12"/>
  <c r="DK77" i="12"/>
  <c r="DK27" i="12"/>
  <c r="DK108" i="12"/>
  <c r="DK10" i="12"/>
  <c r="DK125" i="12"/>
  <c r="DK64" i="12"/>
  <c r="DK88" i="12"/>
  <c r="DK214" i="12"/>
  <c r="DK7" i="12"/>
  <c r="DK12" i="12"/>
  <c r="DK6" i="12"/>
  <c r="DK32" i="12"/>
  <c r="DK217" i="12"/>
  <c r="DK215" i="12"/>
  <c r="DK52" i="12"/>
  <c r="DK218" i="12"/>
  <c r="DK219" i="12"/>
  <c r="DK231" i="12"/>
  <c r="DK220" i="12"/>
  <c r="DK221" i="12"/>
  <c r="DK222" i="12"/>
  <c r="DK223" i="12"/>
  <c r="DK224" i="12"/>
  <c r="DK225" i="12"/>
  <c r="DK226" i="12"/>
  <c r="DK227" i="12"/>
  <c r="DK228" i="12"/>
  <c r="DK229" i="12"/>
  <c r="AR247" i="12" a="1"/>
  <c r="AQ247" i="12" a="1"/>
  <c r="AR239" i="12" a="1"/>
  <c r="AQ239" i="12" a="1"/>
  <c r="AR273" i="12" a="1"/>
  <c r="AQ273" i="12" a="1"/>
  <c r="AR264" i="12" a="1"/>
  <c r="AQ264" i="12" a="1"/>
  <c r="AR263" i="12" a="1"/>
  <c r="AQ263" i="12" a="1"/>
  <c r="AR238" i="12" a="1"/>
  <c r="AQ238" i="12" a="1"/>
  <c r="AR237" i="12" a="1"/>
  <c r="AQ237" i="12" a="1"/>
  <c r="AR271" i="12" a="1"/>
  <c r="AQ271" i="12" a="1"/>
  <c r="AR240" i="12" a="1"/>
  <c r="AQ240" i="12" a="1"/>
  <c r="AR276" i="12" a="1"/>
  <c r="AQ276" i="12" a="1"/>
  <c r="AR275" i="12" a="1"/>
  <c r="AQ275" i="12" a="1"/>
  <c r="AR262" i="12" a="1"/>
  <c r="AQ262" i="12" a="1"/>
  <c r="AR272" i="12" a="1"/>
  <c r="AQ272" i="12" a="1"/>
  <c r="AR274" i="12" a="1"/>
  <c r="AQ274" i="12" a="1"/>
  <c r="AR254" i="12" a="1"/>
  <c r="AQ254" i="12" a="1"/>
  <c r="AR253" i="12" a="1"/>
  <c r="AQ253" i="12" a="1"/>
  <c r="AR252" i="12" a="1"/>
  <c r="AQ252" i="12" a="1"/>
  <c r="AR251" i="12" a="1"/>
  <c r="AQ251" i="12" a="1"/>
  <c r="AR250" i="12" a="1"/>
  <c r="AQ250" i="12" a="1"/>
  <c r="AR249" i="12" a="1"/>
  <c r="AQ249" i="12" a="1"/>
  <c r="AR248" i="12" a="1"/>
  <c r="AQ248" i="12" a="1"/>
  <c r="AR241" i="12" a="1"/>
  <c r="AQ241" i="12" a="1"/>
  <c r="AR268" i="12" a="1"/>
  <c r="AQ268" i="12" a="1"/>
  <c r="AR269" i="12" a="1"/>
  <c r="AQ269" i="12" a="1"/>
  <c r="AR267" i="12" a="1"/>
  <c r="AQ267" i="12" a="1"/>
  <c r="AR270" i="12" a="1"/>
  <c r="AQ270" i="12" a="1"/>
  <c r="AR266" i="12" a="1"/>
  <c r="AQ266" i="12" a="1"/>
  <c r="AR265" i="12" a="1"/>
  <c r="AQ265" i="12" a="1"/>
  <c r="AR21" i="12" a="1"/>
  <c r="AQ21" i="12" a="1"/>
  <c r="AR87" i="12" a="1"/>
  <c r="AQ87" i="12" a="1"/>
  <c r="AR201" i="12" a="1"/>
  <c r="AQ201" i="12" a="1"/>
  <c r="AR187" i="12" a="1"/>
  <c r="AQ187" i="12" a="1"/>
  <c r="AR186" i="12" a="1"/>
  <c r="AQ186" i="12" a="1"/>
  <c r="AR28" i="12" a="1"/>
  <c r="AQ28" i="12" a="1"/>
  <c r="AR61" i="12" a="1"/>
  <c r="AQ61" i="12" a="1"/>
  <c r="AR198" i="12" a="1"/>
  <c r="AQ198" i="12" a="1"/>
  <c r="AR52" i="12" a="1"/>
  <c r="AQ52" i="12" a="1"/>
  <c r="AR215" i="12" a="1"/>
  <c r="AQ215" i="12" a="1"/>
  <c r="AR89" i="12" a="1"/>
  <c r="AQ89" i="12" a="1"/>
  <c r="AR113" i="12" a="1"/>
  <c r="AQ113" i="12" a="1"/>
  <c r="AR217" i="12" a="1"/>
  <c r="AQ217" i="12" a="1"/>
  <c r="AR91" i="12" a="1"/>
  <c r="AQ91" i="12" a="1"/>
  <c r="AR11" i="12" a="1"/>
  <c r="AQ11" i="12" a="1"/>
  <c r="AR17" i="12" a="1"/>
  <c r="AQ17" i="12" a="1"/>
  <c r="AR32" i="12" a="1"/>
  <c r="AQ32" i="12" a="1"/>
  <c r="AR6" i="12" a="1"/>
  <c r="AQ6" i="12" a="1"/>
  <c r="AR12" i="12" a="1"/>
  <c r="AQ12" i="12" a="1"/>
  <c r="AR7" i="12" a="1"/>
  <c r="AQ7" i="12" a="1"/>
  <c r="AR144" i="12" a="1"/>
  <c r="AQ144" i="12" a="1"/>
  <c r="AR84" i="12" a="1"/>
  <c r="AQ84" i="12" a="1"/>
  <c r="AR126" i="12" a="1"/>
  <c r="AQ126" i="12" a="1"/>
  <c r="AR85" i="12" a="1"/>
  <c r="AQ85" i="12" a="1"/>
  <c r="AR214" i="12" a="1"/>
  <c r="AQ214" i="12" a="1"/>
  <c r="AR162" i="12" a="1"/>
  <c r="AQ162" i="12" a="1"/>
  <c r="AR58" i="12" a="1"/>
  <c r="AQ58" i="12" a="1"/>
  <c r="AR185" i="12" a="1"/>
  <c r="AQ185" i="12" a="1"/>
  <c r="AR112" i="12" a="1"/>
  <c r="AQ112" i="12" a="1"/>
  <c r="AR123" i="12" a="1"/>
  <c r="AQ123" i="12" a="1"/>
  <c r="AR197" i="12" a="1"/>
  <c r="AQ197" i="12" a="1"/>
  <c r="AR102" i="12" a="1"/>
  <c r="AQ102" i="12" a="1"/>
  <c r="AR122" i="12" a="1"/>
  <c r="AQ122" i="12" a="1"/>
  <c r="AR120" i="12" a="1"/>
  <c r="AQ120" i="12" a="1"/>
  <c r="AR51" i="12" a="1"/>
  <c r="AQ51" i="12" a="1"/>
  <c r="AR41" i="12" a="1"/>
  <c r="AQ41" i="12" a="1"/>
  <c r="AR173" i="12" a="1"/>
  <c r="AQ173" i="12" a="1"/>
  <c r="AR88" i="12" a="1"/>
  <c r="AQ88" i="12" a="1"/>
  <c r="AR167" i="12" a="1"/>
  <c r="AQ167" i="12" a="1"/>
  <c r="AR109" i="12" a="1"/>
  <c r="AQ109" i="12" a="1"/>
  <c r="AR105" i="12" a="1"/>
  <c r="AQ105" i="12" a="1"/>
  <c r="AR64" i="12" a="1"/>
  <c r="AQ64" i="12" a="1"/>
  <c r="AR125" i="12" a="1"/>
  <c r="AQ125" i="12" a="1"/>
  <c r="AR10" i="12" a="1"/>
  <c r="AQ10" i="12" a="1"/>
  <c r="AR108" i="12" a="1"/>
  <c r="AQ108" i="12" a="1"/>
  <c r="AR27" i="12" a="1"/>
  <c r="AQ27" i="12" a="1"/>
  <c r="AR77" i="12" a="1"/>
  <c r="AQ77" i="12" a="1"/>
  <c r="AR26" i="12" a="1"/>
  <c r="AQ26" i="12" a="1"/>
  <c r="AR19" i="12" a="1"/>
  <c r="AQ19" i="12" a="1"/>
  <c r="AR8" i="12" a="1"/>
  <c r="AQ8" i="12" a="1"/>
  <c r="AR25" i="12" a="1"/>
  <c r="AQ25" i="12" a="1"/>
  <c r="AR213" i="12" a="1"/>
  <c r="AQ213" i="12" a="1"/>
  <c r="AR209" i="12" a="1"/>
  <c r="AQ209" i="12" a="1"/>
  <c r="AR208" i="12" a="1"/>
  <c r="AQ208" i="12" a="1"/>
  <c r="AR59" i="12" a="1"/>
  <c r="AQ59" i="12" a="1"/>
  <c r="AR13" i="12" a="1"/>
  <c r="AQ13" i="12" a="1"/>
  <c r="AR101" i="12" a="1"/>
  <c r="AQ101" i="12" a="1"/>
  <c r="AR74" i="12" a="1"/>
  <c r="AQ74" i="12" a="1"/>
  <c r="AR73" i="12" a="1"/>
  <c r="AQ73" i="12" a="1"/>
  <c r="AR65" i="12" a="1"/>
  <c r="AQ65" i="12" a="1"/>
  <c r="AR70" i="12" a="1"/>
  <c r="AQ70" i="12" a="1"/>
  <c r="AR72" i="12" a="1"/>
  <c r="AQ72" i="12" a="1"/>
  <c r="AR180" i="12" a="1"/>
  <c r="AQ180" i="12" a="1"/>
  <c r="AR189" i="12" a="1"/>
  <c r="AQ189" i="12" a="1"/>
  <c r="AR76" i="12" a="1"/>
  <c r="AQ76" i="12" a="1"/>
  <c r="AR206" i="12" a="1"/>
  <c r="AQ206" i="12" a="1"/>
  <c r="AR151" i="12" a="1"/>
  <c r="AQ151" i="12" a="1"/>
  <c r="AR22" i="12" a="1"/>
  <c r="AQ22" i="12" a="1"/>
  <c r="AR212" i="12" a="1"/>
  <c r="AQ212" i="12" a="1"/>
  <c r="AR170" i="12" a="1"/>
  <c r="AQ170" i="12" a="1"/>
  <c r="AR80" i="12" a="1"/>
  <c r="AQ80" i="12" a="1"/>
  <c r="AR37" i="12" a="1"/>
  <c r="AQ37" i="12" a="1"/>
  <c r="AR62" i="12" a="1"/>
  <c r="AQ62" i="12" a="1"/>
  <c r="AR35" i="12" a="1"/>
  <c r="AQ35" i="12" a="1"/>
  <c r="AR92" i="12" a="1"/>
  <c r="AQ92" i="12" a="1"/>
  <c r="AR83" i="12" a="1"/>
  <c r="AQ83" i="12" a="1"/>
  <c r="AR234" i="12" a="1"/>
  <c r="AQ234" i="12" a="1"/>
  <c r="AR232" i="12" a="1"/>
  <c r="AQ232" i="12" a="1"/>
  <c r="AR235" i="12" a="1"/>
  <c r="AQ235" i="12" a="1"/>
  <c r="AR236" i="12" a="1"/>
  <c r="AQ236" i="12" a="1"/>
  <c r="AR233" i="12" a="1"/>
  <c r="AQ233" i="12" a="1"/>
  <c r="AR166" i="12" a="1"/>
  <c r="AQ166" i="12" a="1"/>
  <c r="AR94" i="12" a="1"/>
  <c r="AQ94" i="12" a="1"/>
  <c r="AR104" i="12" a="1"/>
  <c r="AQ104" i="12" a="1"/>
  <c r="AR181" i="12" a="1"/>
  <c r="AQ181" i="12" a="1"/>
  <c r="AR90" i="12" a="1"/>
  <c r="AQ90" i="12" a="1"/>
  <c r="AR169" i="12" a="1"/>
  <c r="AQ169" i="12" a="1"/>
  <c r="AR20" i="12" a="1"/>
  <c r="AQ20" i="12" a="1"/>
  <c r="AR121" i="12" a="1"/>
  <c r="AQ121" i="12" a="1"/>
  <c r="AR168" i="12" a="1"/>
  <c r="AQ168" i="12" a="1"/>
  <c r="AR103" i="12" a="1"/>
  <c r="AQ103" i="12" a="1"/>
  <c r="AR165" i="12" a="1"/>
  <c r="AQ165" i="12" a="1"/>
  <c r="AR149" i="12" a="1"/>
  <c r="AQ149" i="12" a="1"/>
  <c r="AR34" i="12" a="1"/>
  <c r="AQ34" i="12" a="1"/>
  <c r="AR93" i="12" a="1"/>
  <c r="AQ93" i="12" a="1"/>
  <c r="AR230" i="12" a="1"/>
  <c r="AQ230" i="12" a="1"/>
  <c r="AR228" i="12" a="1"/>
  <c r="AQ228" i="12" a="1"/>
  <c r="AR226" i="12" a="1"/>
  <c r="AQ226" i="12" a="1"/>
  <c r="AR225" i="12" a="1"/>
  <c r="AQ225" i="12" a="1"/>
  <c r="AR224" i="12" a="1"/>
  <c r="AQ224" i="12" a="1"/>
  <c r="AR223" i="12" a="1"/>
  <c r="AQ223" i="12" a="1"/>
  <c r="AR222" i="12" a="1"/>
  <c r="AQ222" i="12" a="1"/>
  <c r="AR221" i="12" a="1"/>
  <c r="AQ221" i="12" a="1"/>
  <c r="AR220" i="12" a="1"/>
  <c r="AQ220" i="12" a="1"/>
  <c r="AR231" i="12" a="1"/>
  <c r="AQ231" i="12" a="1"/>
  <c r="AR219" i="12" a="1"/>
  <c r="AQ219" i="12" a="1"/>
  <c r="AR218" i="12" a="1"/>
  <c r="AQ218" i="12" a="1"/>
  <c r="AR95" i="12" a="1"/>
  <c r="AQ95" i="12" a="1"/>
  <c r="AR196" i="12" a="1"/>
  <c r="AQ196" i="12" a="1"/>
  <c r="AR96" i="12" a="1"/>
  <c r="AQ96" i="12" a="1"/>
  <c r="AR111" i="12" a="1"/>
  <c r="AQ111" i="12" a="1"/>
  <c r="AR36" i="12" a="1"/>
  <c r="AQ36" i="12" a="1"/>
  <c r="AR210" i="12" a="1"/>
  <c r="AQ210" i="12" a="1"/>
  <c r="AR39" i="12" a="1"/>
  <c r="AQ39" i="12" a="1"/>
  <c r="AR207" i="12" a="1"/>
  <c r="AQ207" i="12" a="1"/>
  <c r="AR16" i="12" a="1"/>
  <c r="AQ16" i="12" a="1"/>
  <c r="AR15" i="12" a="1"/>
  <c r="AQ15" i="12" a="1"/>
  <c r="AR99" i="12" a="1"/>
  <c r="AQ99" i="12" a="1"/>
  <c r="AR98" i="12" a="1"/>
  <c r="AQ98" i="12" a="1"/>
  <c r="AR63" i="12" a="1"/>
  <c r="AQ63" i="12" a="1"/>
  <c r="AR164" i="12" a="1"/>
  <c r="AQ164" i="12" a="1"/>
  <c r="AR163" i="12" a="1"/>
  <c r="AQ163" i="12" a="1"/>
  <c r="AR40" i="12" a="1"/>
  <c r="AQ40" i="12" a="1"/>
  <c r="AR133" i="12" a="1"/>
  <c r="AQ133" i="12" a="1"/>
  <c r="AR114" i="12" a="1"/>
  <c r="AQ114" i="12" a="1"/>
  <c r="AR145" i="12" a="1"/>
  <c r="AQ145" i="12" a="1"/>
  <c r="AR146" i="12" a="1"/>
  <c r="AQ146" i="12" a="1"/>
  <c r="AR130" i="12" a="1"/>
  <c r="AQ130" i="12" a="1"/>
  <c r="AR159" i="12" a="1"/>
  <c r="AQ159" i="12" a="1"/>
  <c r="AR158" i="12" a="1"/>
  <c r="AQ158" i="12" a="1"/>
  <c r="AR157" i="12" a="1"/>
  <c r="AQ157" i="12" a="1"/>
  <c r="AR156" i="12" a="1"/>
  <c r="AQ156" i="12" a="1"/>
  <c r="AR106" i="12" a="1"/>
  <c r="AQ106" i="12" a="1"/>
  <c r="AR43" i="12" a="1"/>
  <c r="AQ43" i="12" a="1"/>
  <c r="AR33" i="12" a="1"/>
  <c r="AQ33" i="12" a="1"/>
  <c r="AR132" i="12" a="1"/>
  <c r="AQ132" i="12" a="1"/>
  <c r="AR140" i="12" a="1"/>
  <c r="AQ140" i="12" a="1"/>
  <c r="AR139" i="12" a="1"/>
  <c r="AQ139" i="12" a="1"/>
  <c r="AR81" i="12" a="1"/>
  <c r="AQ81" i="12" a="1"/>
  <c r="AR50" i="12" a="1"/>
  <c r="AQ50" i="12" a="1"/>
  <c r="AR46" i="12" a="1"/>
  <c r="AQ46" i="12" a="1"/>
  <c r="AR53" i="12" a="1"/>
  <c r="AQ53" i="12" a="1"/>
  <c r="AR30" i="12" a="1"/>
  <c r="AQ30" i="12" a="1"/>
  <c r="AR47" i="12" a="1"/>
  <c r="AQ47" i="12" a="1"/>
  <c r="AR216" i="12" a="1"/>
  <c r="AQ216" i="12" a="1"/>
  <c r="AR172" i="12" a="1"/>
  <c r="AQ172" i="12" a="1"/>
  <c r="AR171" i="12" a="1"/>
  <c r="AQ171" i="12" a="1"/>
  <c r="AR141" i="12" a="1"/>
  <c r="AQ141" i="12" a="1"/>
  <c r="AR128" i="12" a="1"/>
  <c r="AQ128" i="12" a="1"/>
  <c r="AR138" i="12" a="1"/>
  <c r="AQ138" i="12" a="1"/>
  <c r="AR147" i="12" a="1"/>
  <c r="AQ147" i="12" a="1"/>
  <c r="AR152" i="12" a="1"/>
  <c r="AQ152" i="12" a="1"/>
  <c r="AR150" i="12" a="1"/>
  <c r="AQ150" i="12" a="1"/>
  <c r="AR142" i="12" a="1"/>
  <c r="AQ142" i="12" a="1"/>
  <c r="AR137" i="12" a="1"/>
  <c r="AQ137" i="12" a="1"/>
  <c r="AR131" i="12" a="1"/>
  <c r="AQ131" i="12" a="1"/>
  <c r="AR119" i="12" a="1"/>
  <c r="AQ119" i="12" a="1"/>
  <c r="AR118" i="12" a="1"/>
  <c r="AQ118" i="12" a="1"/>
  <c r="AR117" i="12" a="1"/>
  <c r="AQ117" i="12" a="1"/>
  <c r="AR135" i="12" a="1"/>
  <c r="AQ135" i="12" a="1"/>
  <c r="AR116" i="12" a="1"/>
  <c r="AQ116" i="12" a="1"/>
  <c r="AR134" i="12" a="1"/>
  <c r="AQ134" i="12" a="1"/>
  <c r="AR79" i="12" a="1"/>
  <c r="AQ79" i="12" a="1"/>
  <c r="AR155" i="12" a="1"/>
  <c r="AQ155" i="12" a="1"/>
  <c r="AR194" i="12" a="1"/>
  <c r="AQ194" i="12" a="1"/>
  <c r="AR193" i="12" a="1"/>
  <c r="AQ193" i="12" a="1"/>
  <c r="AR192" i="12" a="1"/>
  <c r="AQ192" i="12" a="1"/>
  <c r="AR184" i="12" a="1"/>
  <c r="AQ184" i="12" a="1"/>
  <c r="AR183" i="12" a="1"/>
  <c r="AQ183" i="12" a="1"/>
  <c r="AR182" i="12" a="1"/>
  <c r="AQ182" i="12" a="1"/>
  <c r="AR110" i="12" a="1"/>
  <c r="AQ110" i="12" a="1"/>
  <c r="AR42" i="12" a="1"/>
  <c r="AQ42" i="12" a="1"/>
  <c r="AR129" i="12" a="1"/>
  <c r="AQ129" i="12" a="1"/>
  <c r="AR154" i="12" a="1"/>
  <c r="AQ154" i="12" a="1"/>
  <c r="AR191" i="12" a="1"/>
  <c r="AQ191" i="12" a="1"/>
  <c r="AR148" i="12" a="1"/>
  <c r="AQ148" i="12" a="1"/>
  <c r="AR71" i="12" a="1"/>
  <c r="AQ71" i="12" a="1"/>
  <c r="AR97" i="12" a="1"/>
  <c r="AQ97" i="12" a="1"/>
  <c r="AR188" i="12" a="1"/>
  <c r="AQ188" i="12" a="1"/>
  <c r="AR190" i="12" a="1"/>
  <c r="AQ190" i="12" a="1"/>
  <c r="AR24" i="12" a="1"/>
  <c r="AQ24" i="12" a="1"/>
  <c r="AR66" i="12" a="1"/>
  <c r="AQ66" i="12" a="1"/>
  <c r="AR31" i="12" a="1"/>
  <c r="AQ31" i="12" a="1"/>
  <c r="AR202" i="12" a="1"/>
  <c r="AQ202" i="12" a="1"/>
  <c r="AR175" i="12" a="1"/>
  <c r="AQ175" i="12" a="1"/>
  <c r="AR174" i="12" a="1"/>
  <c r="AQ174" i="12" a="1"/>
  <c r="AR179" i="12" a="1"/>
  <c r="AQ179" i="12" a="1"/>
  <c r="AR178" i="12" a="1"/>
  <c r="AQ178" i="12" a="1"/>
  <c r="AR177" i="12" a="1"/>
  <c r="AQ177" i="12" a="1"/>
  <c r="AR176" i="12" a="1"/>
  <c r="AQ176" i="12" a="1"/>
  <c r="AR199" i="12" a="1"/>
  <c r="AQ199" i="12" a="1"/>
  <c r="AR200" i="12" a="1"/>
  <c r="AQ200" i="12" a="1"/>
  <c r="AR195" i="12" a="1"/>
  <c r="AQ195" i="12" a="1"/>
  <c r="AR143" i="12" a="1"/>
  <c r="AQ143" i="12" a="1"/>
  <c r="CR44" i="12" l="1"/>
  <c r="CR86" i="12"/>
  <c r="CR67" i="12"/>
  <c r="CR68" i="12"/>
  <c r="CR48" i="12"/>
  <c r="CR82" i="12"/>
  <c r="CR38" i="12"/>
  <c r="CR203" i="12"/>
  <c r="CR204" i="12"/>
  <c r="CR205" i="12"/>
  <c r="CR23" i="12"/>
  <c r="DF277" i="12"/>
  <c r="CR42" i="12"/>
  <c r="DH277" i="12"/>
  <c r="CR84" i="12"/>
  <c r="CP229" i="12"/>
  <c r="CR241" i="12"/>
  <c r="CR191" i="12"/>
  <c r="CR182" i="12"/>
  <c r="CR183" i="12"/>
  <c r="CR184" i="12"/>
  <c r="CR192" i="12"/>
  <c r="CR193" i="12"/>
  <c r="CR41" i="12"/>
  <c r="CR194" i="12"/>
  <c r="CR196" i="12"/>
  <c r="CR51" i="12"/>
  <c r="CR61" i="12"/>
  <c r="CR66" i="12"/>
  <c r="CR65" i="12"/>
  <c r="CR70" i="12"/>
  <c r="CR71" i="12"/>
  <c r="CR20" i="12"/>
  <c r="CR58" i="12"/>
  <c r="CR90" i="12"/>
  <c r="CR91" i="12"/>
  <c r="CR94" i="12"/>
  <c r="CR72" i="12"/>
  <c r="CR189" i="12"/>
  <c r="CR180" i="12"/>
  <c r="CR73" i="12"/>
  <c r="CR74" i="12"/>
  <c r="CR76" i="12"/>
  <c r="CR103" i="12"/>
  <c r="CR104" i="12"/>
  <c r="CR102" i="12"/>
  <c r="CR97" i="12"/>
  <c r="CR112" i="12"/>
  <c r="CR121" i="12"/>
  <c r="CR122" i="12"/>
  <c r="CR123" i="12"/>
  <c r="CR148" i="12"/>
  <c r="CR105" i="12"/>
  <c r="CR109" i="12"/>
  <c r="CR176" i="12"/>
  <c r="CR177" i="12"/>
  <c r="CR178" i="12"/>
  <c r="CR179" i="12"/>
  <c r="CR198" i="12"/>
  <c r="CR181" i="12"/>
  <c r="CR197" i="12"/>
  <c r="CR186" i="12"/>
  <c r="CR187" i="12"/>
  <c r="CR185" i="12"/>
  <c r="CR165" i="12"/>
  <c r="DL159" i="12"/>
  <c r="DL164" i="12"/>
  <c r="DL162" i="12"/>
  <c r="DL133" i="12"/>
  <c r="DL145" i="12"/>
  <c r="DL106" i="12"/>
  <c r="DL110" i="12"/>
  <c r="DL166" i="12"/>
  <c r="DL128" i="12"/>
  <c r="DL135" i="12"/>
  <c r="DL138" i="12"/>
  <c r="DL142" i="12"/>
  <c r="DL149" i="12"/>
  <c r="DL152" i="12"/>
  <c r="DL129" i="12"/>
  <c r="DL79" i="12"/>
  <c r="DL218" i="12"/>
  <c r="DL248" i="12"/>
  <c r="DB277" i="12"/>
  <c r="DL96" i="12"/>
  <c r="DL157" i="12"/>
  <c r="DL132" i="12"/>
  <c r="DL111" i="12"/>
  <c r="DL126" i="12"/>
  <c r="DL131" i="12"/>
  <c r="DL134" i="12"/>
  <c r="DL137" i="12"/>
  <c r="DL141" i="12"/>
  <c r="DL144" i="12"/>
  <c r="DL147" i="12"/>
  <c r="DL150" i="12"/>
  <c r="DL154" i="12"/>
  <c r="DL167" i="12"/>
  <c r="DL139" i="12"/>
  <c r="DL140" i="12"/>
  <c r="DL219" i="12"/>
  <c r="CY277" i="12"/>
  <c r="DD277" i="12"/>
  <c r="DL114" i="12"/>
  <c r="DL120" i="12"/>
  <c r="DL130" i="12"/>
  <c r="DL146" i="12"/>
  <c r="DL101" i="12"/>
  <c r="DL117" i="12"/>
  <c r="DL118" i="12"/>
  <c r="DL119" i="12"/>
  <c r="DL241" i="12"/>
  <c r="DE277" i="12"/>
  <c r="DL169" i="12"/>
  <c r="DL17" i="12"/>
  <c r="DL11" i="12"/>
  <c r="DL168" i="12"/>
  <c r="DL33" i="12"/>
  <c r="DL19" i="12"/>
  <c r="DL170" i="12"/>
  <c r="DL63" i="12"/>
  <c r="DL30" i="12"/>
  <c r="DL35" i="12"/>
  <c r="DL37" i="12"/>
  <c r="DL42" i="12"/>
  <c r="DL43" i="12"/>
  <c r="DL47" i="12"/>
  <c r="DL156" i="12"/>
  <c r="DL158" i="12"/>
  <c r="DL155" i="12"/>
  <c r="DL163" i="12"/>
  <c r="DL40" i="12"/>
  <c r="DL84" i="12"/>
  <c r="DL98" i="12"/>
  <c r="DL62" i="12"/>
  <c r="DL99" i="12"/>
  <c r="DL80" i="12"/>
  <c r="DL85" i="12"/>
  <c r="DL116" i="12"/>
  <c r="DL50" i="12"/>
  <c r="DL231" i="12"/>
  <c r="DL220" i="12"/>
  <c r="DL221" i="12"/>
  <c r="DL249" i="12"/>
  <c r="DL222" i="12"/>
  <c r="DL250" i="12"/>
  <c r="DL223" i="12"/>
  <c r="DL251" i="12"/>
  <c r="DL224" i="12"/>
  <c r="DL225" i="12"/>
  <c r="DL252" i="12"/>
  <c r="DL226" i="12"/>
  <c r="DL253" i="12"/>
  <c r="DL227" i="12"/>
  <c r="DL228" i="12"/>
  <c r="DL229" i="12"/>
  <c r="DL254" i="12"/>
  <c r="DL230" i="12"/>
  <c r="DL21" i="12"/>
  <c r="DL87" i="12"/>
  <c r="DL171" i="12"/>
  <c r="DL172" i="12"/>
  <c r="DL36" i="12"/>
  <c r="DL83" i="12"/>
  <c r="DL92" i="12"/>
  <c r="DL95" i="12"/>
  <c r="DL22" i="12"/>
  <c r="DL77" i="12"/>
  <c r="DL125" i="12"/>
  <c r="DL8" i="12"/>
  <c r="DL25" i="12"/>
  <c r="DL89" i="12"/>
  <c r="DL113" i="12"/>
  <c r="DL93" i="12"/>
  <c r="DL173" i="12"/>
  <c r="DL15" i="12"/>
  <c r="DL206" i="12"/>
  <c r="DL262" i="12"/>
  <c r="DL263" i="12"/>
  <c r="DL214" i="12"/>
  <c r="DL264" i="12"/>
  <c r="DL266" i="12"/>
  <c r="DL270" i="12"/>
  <c r="DL151" i="12"/>
  <c r="DL240" i="12"/>
  <c r="DL13" i="12"/>
  <c r="DL16" i="12"/>
  <c r="DL207" i="12"/>
  <c r="DL208" i="12"/>
  <c r="DL7" i="12"/>
  <c r="DL6" i="12"/>
  <c r="DL52" i="12"/>
  <c r="DL265" i="12"/>
  <c r="DL267" i="12"/>
  <c r="DL274" i="12"/>
  <c r="DL275" i="12"/>
  <c r="DL237" i="12"/>
  <c r="DL239" i="12"/>
  <c r="DL216" i="12"/>
  <c r="DL46" i="12"/>
  <c r="DL53" i="12"/>
  <c r="DL209" i="12"/>
  <c r="DL268" i="12"/>
  <c r="DL26" i="12"/>
  <c r="DL27" i="12"/>
  <c r="DL108" i="12"/>
  <c r="DL10" i="12"/>
  <c r="DL64" i="12"/>
  <c r="DL88" i="12"/>
  <c r="DL238" i="12"/>
  <c r="DL217" i="12"/>
  <c r="DL215" i="12"/>
  <c r="DL24" i="12"/>
  <c r="DL34" i="12"/>
  <c r="DL59" i="12"/>
  <c r="DL39" i="12"/>
  <c r="DL210" i="12"/>
  <c r="DL213" i="12"/>
  <c r="DL212" i="12"/>
  <c r="DL12" i="12"/>
  <c r="DL32" i="12"/>
  <c r="DL269" i="12"/>
  <c r="DL271" i="12"/>
  <c r="DL276" i="12"/>
  <c r="DL272" i="12"/>
  <c r="DL273" i="12"/>
  <c r="DL247" i="12"/>
  <c r="DL195" i="12"/>
  <c r="DL202" i="12"/>
  <c r="DL199" i="12"/>
  <c r="DL174" i="12"/>
  <c r="DL175" i="12"/>
  <c r="DL28" i="12"/>
  <c r="DL31" i="12"/>
  <c r="DL190" i="12"/>
  <c r="DL201" i="12"/>
  <c r="DL188" i="12"/>
  <c r="DL81" i="12"/>
  <c r="DL191" i="12"/>
  <c r="DL182" i="12"/>
  <c r="DL183" i="12"/>
  <c r="DL184" i="12"/>
  <c r="DL192" i="12"/>
  <c r="DL193" i="12"/>
  <c r="DL41" i="12"/>
  <c r="DL194" i="12"/>
  <c r="DL196" i="12"/>
  <c r="DL51" i="12"/>
  <c r="DL61" i="12"/>
  <c r="DL66" i="12"/>
  <c r="DL65" i="12"/>
  <c r="DL70" i="12"/>
  <c r="DL71" i="12"/>
  <c r="DL20" i="12"/>
  <c r="DL58" i="12"/>
  <c r="DL90" i="12"/>
  <c r="DL91" i="12"/>
  <c r="DL94" i="12"/>
  <c r="DL72" i="12"/>
  <c r="DL189" i="12"/>
  <c r="DL180" i="12"/>
  <c r="DL73" i="12"/>
  <c r="DL74" i="12"/>
  <c r="DL76" i="12"/>
  <c r="DL103" i="12"/>
  <c r="DL104" i="12"/>
  <c r="DL200" i="12"/>
  <c r="DL102" i="12"/>
  <c r="DL97" i="12"/>
  <c r="DL112" i="12"/>
  <c r="DL121" i="12"/>
  <c r="DL122" i="12"/>
  <c r="DL123" i="12"/>
  <c r="DL148" i="12"/>
  <c r="DL105" i="12"/>
  <c r="DL109" i="12"/>
  <c r="DL176" i="12"/>
  <c r="DL177" i="12"/>
  <c r="DL178" i="12"/>
  <c r="DL179" i="12"/>
  <c r="DL198" i="12"/>
  <c r="DL181" i="12"/>
  <c r="DL197" i="12"/>
  <c r="DL186" i="12"/>
  <c r="DL187" i="12"/>
  <c r="DL185" i="12"/>
  <c r="DL165" i="12"/>
  <c r="CT277" i="12"/>
  <c r="DA277" i="12"/>
  <c r="CW277" i="12"/>
  <c r="AR227" i="12" a="1"/>
  <c r="AQ227" i="12" a="1"/>
  <c r="AQ229" i="12" a="1"/>
  <c r="AR229" i="12" a="1"/>
  <c r="CQ277" i="12"/>
  <c r="DL233" i="12"/>
  <c r="DL236" i="12"/>
  <c r="DL235" i="12"/>
  <c r="DL232" i="12"/>
  <c r="DL234" i="12"/>
  <c r="CR174" i="12"/>
  <c r="CR202" i="12"/>
  <c r="CR154" i="12"/>
  <c r="CR79" i="12"/>
  <c r="CR134" i="12"/>
  <c r="CR116" i="12"/>
  <c r="CR135" i="12"/>
  <c r="CR117" i="12"/>
  <c r="CR150" i="12"/>
  <c r="CR152" i="12"/>
  <c r="CR147" i="12"/>
  <c r="CR138" i="12"/>
  <c r="CR128" i="12"/>
  <c r="CR141" i="12"/>
  <c r="CR171" i="12"/>
  <c r="CR50" i="12"/>
  <c r="CR81" i="12"/>
  <c r="CR139" i="12"/>
  <c r="CR140" i="12"/>
  <c r="CR132" i="12"/>
  <c r="CR33" i="12"/>
  <c r="CR130" i="12"/>
  <c r="CR146" i="12"/>
  <c r="CR145" i="12"/>
  <c r="CR114" i="12"/>
  <c r="CR133" i="12"/>
  <c r="CR40" i="12"/>
  <c r="CR207" i="12"/>
  <c r="CR39" i="12"/>
  <c r="CR36" i="12"/>
  <c r="CR95" i="12"/>
  <c r="CR218" i="12"/>
  <c r="CR219" i="12"/>
  <c r="CR231" i="12"/>
  <c r="CR220" i="12"/>
  <c r="CR221" i="12"/>
  <c r="CR222" i="12"/>
  <c r="CR223" i="12"/>
  <c r="CR224" i="12"/>
  <c r="CR229" i="12"/>
  <c r="CR230" i="12"/>
  <c r="CR93" i="12"/>
  <c r="CR34" i="12"/>
  <c r="CR149" i="12"/>
  <c r="CR168" i="12"/>
  <c r="CR166" i="12"/>
  <c r="CR83" i="12"/>
  <c r="CR92" i="12"/>
  <c r="CR35" i="12"/>
  <c r="CR62" i="12"/>
  <c r="CR212" i="12"/>
  <c r="CR22" i="12"/>
  <c r="CR206" i="12"/>
  <c r="CR101" i="12"/>
  <c r="CR208" i="12"/>
  <c r="CR209" i="12"/>
  <c r="CR213" i="12"/>
  <c r="CR25" i="12"/>
  <c r="CR8" i="12"/>
  <c r="CR19" i="12"/>
  <c r="CR26" i="12"/>
  <c r="CR108" i="12"/>
  <c r="CR64" i="12"/>
  <c r="CR167" i="12"/>
  <c r="CR88" i="12"/>
  <c r="CR173" i="12"/>
  <c r="CR162" i="12"/>
  <c r="CR214" i="12"/>
  <c r="CR85" i="12"/>
  <c r="CR144" i="12"/>
  <c r="CR6" i="12"/>
  <c r="CR32" i="12"/>
  <c r="CR17" i="12"/>
  <c r="CR11" i="12"/>
  <c r="CR217" i="12"/>
  <c r="CR113" i="12"/>
  <c r="CR89" i="12"/>
  <c r="CR215" i="12"/>
  <c r="CR52" i="12"/>
  <c r="CR28" i="12"/>
  <c r="CR201" i="12"/>
  <c r="CR265" i="12"/>
  <c r="CR266" i="12"/>
  <c r="CR270" i="12"/>
  <c r="CR267" i="12"/>
  <c r="CR268" i="12"/>
  <c r="CR274" i="12"/>
  <c r="CR272" i="12"/>
  <c r="CR262" i="12"/>
  <c r="CR275" i="12"/>
  <c r="CR276" i="12"/>
  <c r="CR240" i="12"/>
  <c r="CR271" i="12"/>
  <c r="CR237" i="12"/>
  <c r="CR238" i="12"/>
  <c r="CR263" i="12"/>
  <c r="CR264" i="12"/>
  <c r="CR273" i="12"/>
  <c r="CR239" i="12"/>
  <c r="CR247" i="12"/>
  <c r="CR195" i="12"/>
  <c r="CR199" i="12"/>
  <c r="CR175" i="12"/>
  <c r="CR31" i="12"/>
  <c r="CR24" i="12"/>
  <c r="CR190" i="12"/>
  <c r="CR188" i="12"/>
  <c r="CR129" i="12"/>
  <c r="CR110" i="12"/>
  <c r="CR155" i="12"/>
  <c r="CR118" i="12"/>
  <c r="CR119" i="12"/>
  <c r="CR131" i="12"/>
  <c r="CR137" i="12"/>
  <c r="CR142" i="12"/>
  <c r="CR172" i="12"/>
  <c r="CR216" i="12"/>
  <c r="CR47" i="12"/>
  <c r="CR30" i="12"/>
  <c r="CR53" i="12"/>
  <c r="CR46" i="12"/>
  <c r="CR43" i="12"/>
  <c r="CR106" i="12"/>
  <c r="CR156" i="12"/>
  <c r="CR157" i="12"/>
  <c r="CR158" i="12"/>
  <c r="CR159" i="12"/>
  <c r="CR163" i="12"/>
  <c r="CR164" i="12"/>
  <c r="CR63" i="12"/>
  <c r="CR98" i="12"/>
  <c r="CR99" i="12"/>
  <c r="CR15" i="12"/>
  <c r="CR16" i="12"/>
  <c r="CR210" i="12"/>
  <c r="CR111" i="12"/>
  <c r="CR96" i="12"/>
  <c r="CR225" i="12"/>
  <c r="CR226" i="12"/>
  <c r="CR227" i="12"/>
  <c r="CR228" i="12"/>
  <c r="CR169" i="12"/>
  <c r="CR37" i="12"/>
  <c r="CR80" i="12"/>
  <c r="CR170" i="12"/>
  <c r="CR151" i="12"/>
  <c r="CR13" i="12"/>
  <c r="CR59" i="12"/>
  <c r="CR77" i="12"/>
  <c r="CR27" i="12"/>
  <c r="CR10" i="12"/>
  <c r="CR125" i="12"/>
  <c r="CR120" i="12"/>
  <c r="CR126" i="12"/>
  <c r="CR7" i="12"/>
  <c r="CR12" i="12"/>
  <c r="CR87" i="12"/>
  <c r="CR21" i="12"/>
  <c r="CR269" i="12"/>
  <c r="CR248" i="12" l="1"/>
  <c r="CR253" i="12"/>
  <c r="CR252" i="12"/>
  <c r="CR251" i="12"/>
  <c r="CR250" i="12"/>
  <c r="CR254" i="12"/>
  <c r="CR249" i="12"/>
  <c r="DL143" i="12"/>
  <c r="DJ277" i="12"/>
  <c r="CR143" i="12"/>
  <c r="CP143" i="12"/>
  <c r="BL47" i="12"/>
  <c r="CB47" i="12" s="1"/>
  <c r="CP47" i="12" s="1"/>
  <c r="BL169" i="12"/>
  <c r="CB169" i="12" s="1"/>
  <c r="CP169" i="12" s="1"/>
  <c r="CR200" i="12" l="1"/>
  <c r="CR277" i="12" s="1"/>
  <c r="DI277" i="12"/>
  <c r="BL208" i="12"/>
  <c r="CB208" i="12" s="1"/>
  <c r="CP208" i="12" s="1"/>
  <c r="BL216" i="12"/>
  <c r="CB216" i="12" s="1"/>
  <c r="CP216" i="12" s="1"/>
  <c r="BL269" i="12" l="1"/>
  <c r="CB269" i="12" s="1"/>
  <c r="CP269" i="12" s="1"/>
  <c r="BL212" i="12"/>
  <c r="CB212" i="12" s="1"/>
  <c r="CP212" i="12" s="1"/>
  <c r="BL277" i="12" l="1"/>
  <c r="CB277" i="12" l="1"/>
  <c r="BM278" i="12"/>
  <c r="BN278" i="12"/>
  <c r="BO278" i="12"/>
  <c r="CP277" i="12"/>
  <c r="CF278" i="12" l="1"/>
  <c r="CB278" i="12"/>
  <c r="CD278" i="12"/>
  <c r="CY278" i="12"/>
  <c r="DB278" i="12"/>
  <c r="CT278" i="12"/>
  <c r="CX278" i="12"/>
  <c r="CS278" i="12"/>
  <c r="CH278" i="12"/>
  <c r="CG278" i="12"/>
  <c r="CN278" i="12"/>
  <c r="CI278" i="12"/>
  <c r="CJ278" i="12"/>
  <c r="CM278" i="12"/>
  <c r="CL278" i="12"/>
  <c r="CK278" i="12"/>
  <c r="CC278" i="12"/>
  <c r="CE278" i="12"/>
  <c r="BN279" i="12"/>
  <c r="BO279" i="12" s="1"/>
  <c r="E6" i="60"/>
  <c r="E7" i="60" s="1"/>
  <c r="E8" i="60" s="1"/>
  <c r="E9" i="60" s="1"/>
  <c r="E10" i="60" s="1"/>
  <c r="E11" i="60" s="1"/>
  <c r="E12" i="60" s="1"/>
  <c r="E13" i="60" s="1"/>
  <c r="E14" i="60" s="1"/>
  <c r="E15" i="60" s="1"/>
  <c r="E16" i="60" s="1"/>
  <c r="E17" i="60" s="1"/>
  <c r="E18" i="60" s="1"/>
  <c r="E19" i="60" s="1"/>
  <c r="E20" i="60" s="1"/>
  <c r="E21" i="60" s="1"/>
  <c r="E22" i="60" s="1"/>
  <c r="E23" i="60" s="1"/>
  <c r="E24" i="60" s="1"/>
  <c r="E25" i="60" s="1"/>
  <c r="E26" i="60" s="1"/>
  <c r="E27" i="60" s="1"/>
  <c r="E28" i="60" s="1"/>
  <c r="E29" i="60" s="1"/>
  <c r="E32" i="60"/>
  <c r="E33" i="60" s="1"/>
  <c r="E34" i="60" s="1"/>
  <c r="E35" i="60" s="1"/>
  <c r="E36" i="6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<sst xmlns="http://schemas.openxmlformats.org/spreadsheetml/2006/main" count="12230" uniqueCount="1500">
  <si>
    <t>Tipo de Plan</t>
  </si>
  <si>
    <t>Gestión de Gasto Permanente /
Proyecto de Inversión</t>
  </si>
  <si>
    <t>Componentes</t>
  </si>
  <si>
    <t>Nombre de la Tarea</t>
  </si>
  <si>
    <t>Meta 2026</t>
  </si>
  <si>
    <t>Suma de Presupuesto 2026 Anual</t>
  </si>
  <si>
    <t>Plan Anual de Gasto Permanente</t>
  </si>
  <si>
    <t>Gestión Administrativa</t>
  </si>
  <si>
    <t>N/A</t>
  </si>
  <si>
    <t>Adquisición de bienes y servicios para la operatividad, gestión financiera e infraestructura tecnológica de la empresa</t>
  </si>
  <si>
    <t>Adjudicar el 100% de procesos del PAC de gasto corriente al 2026</t>
  </si>
  <si>
    <t>Gestión de Producción</t>
  </si>
  <si>
    <t>Acciones de promoción para el posicionamiento del DMQ como destino turístico de negocios y atracción de grandes eventos</t>
  </si>
  <si>
    <t>Alcanzar el 95% de Satisfacción del usuario al 2026</t>
  </si>
  <si>
    <t>Gestión de servicios y provisión de recursos estratégicos para fortalecer la operación institucional y la sostenibilidad turística del Distrito Metropolitano de Quito</t>
  </si>
  <si>
    <t>Gestión de Talento Humano</t>
  </si>
  <si>
    <t>Gestión de la nómina de la Empresa</t>
  </si>
  <si>
    <t>Realizar el 100% de evaluaciones de desempeño en el 2026</t>
  </si>
  <si>
    <t>Gestión Misional</t>
  </si>
  <si>
    <t>Acciones para  implementación del programa de calidad Turística a establecimiento turisticos adaptados a DTI</t>
  </si>
  <si>
    <t xml:space="preserve">Incrementar al menos en 10,52% anual el monto de ventas del sector turisticos en eventos hitos </t>
  </si>
  <si>
    <t>Administración de unidades de negocio, auspicios, alizanzas e infraestructura relacionadas con la actividad turistica de la ciudad</t>
  </si>
  <si>
    <t>Coordinación y promoción  de acciones para la captación de grandes eventos nacionales e internacionales para el DMQ</t>
  </si>
  <si>
    <t>Desarrollo del plan de promoción del destino en los mercados local, nacional e internacional vinculando a actores de la industria turistica.</t>
  </si>
  <si>
    <t>Desarrollo y mejoramiento de productos turísticos para la oferta y bienestar turístico del destino</t>
  </si>
  <si>
    <t>Plan Anual de Inversión</t>
  </si>
  <si>
    <t>Quito Destino Turístico Inteligente</t>
  </si>
  <si>
    <t>Desarrollar nuevos servicios y productos tecnológicos e innovadores para mejorar el acceso y disfrute del destino turistico  (Innovación/Tecnología)</t>
  </si>
  <si>
    <t>Estudios, investigaciones, información, datos y propuestas técnicas sobre la gestión del destino</t>
  </si>
  <si>
    <t>Alcanzar al menos el 85% de propuestas técnicas elaboradas para la gestión del destino turístico con respecto a las propuestas planificadas, en el 2026</t>
  </si>
  <si>
    <t>Implementar y mantener las facilidades turísticas e infraestructura para la provisión de servicios turísticos accesibles a visitantes locales, nacionales y extranjeros (Accesibilidad)</t>
  </si>
  <si>
    <t>Planificación, diseño e implementación de estructuras y facilidades turísticas</t>
  </si>
  <si>
    <t>Alcanzar el 100% de ejecución en la gestión de infraestructura turística, en el 2026</t>
  </si>
  <si>
    <t>Impulsar el desarrollo sostenible de los destinos turísticos buscando la armonización económica-medio ambiental,  socio cultural y  procesos de decisión pública-privada del sector turistico para la conversión en DTI (Gobernanza - Sostenibilidad)</t>
  </si>
  <si>
    <t>Desarrollo y Mercadeo del Destino, clusters  y Productos Turísticos</t>
  </si>
  <si>
    <t>Incrementar al menos un 5% el número de reservas de vuelos al destino Quito con respecto al año anterior, en el 2026</t>
  </si>
  <si>
    <t>Elaboración de estudios para el desarrollo de una Arena de Eventos en el DMQ</t>
  </si>
  <si>
    <t>Gestión, asesoría y asistencia para el fortalecimiento de capacidades e intercambios de experiencias para gestores turísticos del territorio</t>
  </si>
  <si>
    <t>Programa de ferias eventos, congresos, reuniones, ruedas de negocios y otros para la colocación del Destino, clusters  y Productos Turísticos</t>
  </si>
  <si>
    <t>Publicidad y marketing digital para la promocion y posicionamiento del DMQ como destino turístico</t>
  </si>
  <si>
    <t>Total general</t>
  </si>
  <si>
    <t>Presupuesto</t>
  </si>
  <si>
    <t>%</t>
  </si>
  <si>
    <t>TOTAL POA</t>
  </si>
  <si>
    <t>TOTAL PAI</t>
  </si>
  <si>
    <t>TOTAL GENERAL</t>
  </si>
  <si>
    <t xml:space="preserve"> RECURSOS PROPIOS </t>
  </si>
  <si>
    <t>TFST</t>
  </si>
  <si>
    <t>PAC - NO PAC</t>
  </si>
  <si>
    <t>Dirección</t>
  </si>
  <si>
    <t>SubTarea</t>
  </si>
  <si>
    <t>Presupuesto con Reformas</t>
  </si>
  <si>
    <t>CUATRIMESTRE
REFORMA 2</t>
  </si>
  <si>
    <t>NO PAC</t>
  </si>
  <si>
    <t>DAF / Jefatura Administrativa</t>
  </si>
  <si>
    <t>Contratación del servicio de fumigación y desratización de las instalaciones de la EPMGDT  y sus dependencias</t>
  </si>
  <si>
    <t>Contratación del servicio de mantenimiento preventivo y correctivo de cámaras de seguridad de la EPMGDT y sus dependencias</t>
  </si>
  <si>
    <t>Contratación del servicio de mantenimiento preventivo y correctivo del ascensor de las instalaciones de la EPMGDT</t>
  </si>
  <si>
    <t>Contratación del servicio de mantenimiento preventivo y correctivo para vehículo con vigencia tecnológica de la EPMGDT PMA-8260</t>
  </si>
  <si>
    <t>Contratación del servicio de mantenimiento preventivo y correctivo para vehículo con vigencia tecnológica de la EPMGDT PMA-8913</t>
  </si>
  <si>
    <t>Material de construcción</t>
  </si>
  <si>
    <t>Servicio de provisión de combustible para el generador institucional de la EPMGDT</t>
  </si>
  <si>
    <t>Servicio de rastreo satelital para los vehículos y motocicleta de la EPMGDT</t>
  </si>
  <si>
    <t>DAF / Jefatura Financiera</t>
  </si>
  <si>
    <t>Consultoría contratación directa servicio de auditoría externa para los estados financieros del periodo cerrado al 31 de diciembre de 2025</t>
  </si>
  <si>
    <t>Dirección de Comercialización</t>
  </si>
  <si>
    <t>Servicio de Auditoría CCMQ</t>
  </si>
  <si>
    <t>Dirección de Comunicación</t>
  </si>
  <si>
    <t xml:space="preserve">Gestionar la contratación para el mantenimiento de equipos para producción audiovisual </t>
  </si>
  <si>
    <t>Servicio Monitoreo de Medios de Comunicación para Determinar el Impacto de la Información Generada por Quito Servicio de Monitoreo de Información Televisión, Radio, Prensa Turismo 2026 - 2027</t>
  </si>
  <si>
    <t>Dirección de Promoción de Destino Turístico</t>
  </si>
  <si>
    <t>Servicio de relaciones públicas y representación en el exterior para la promoción del destino Quito para los mercados de América para los años 2026 y 2027</t>
  </si>
  <si>
    <t>Servicio de relaciones públicas y representación en el exterior para la promoción del destino Quito para los mercados de Europa y resto del mundo para los años 2026 y 2027</t>
  </si>
  <si>
    <t>Dirección de Servicios para la Industria Turística</t>
  </si>
  <si>
    <t>ServIcio de contratación de talleres y materiales para el proceso de certificación en Competencia Laborales</t>
  </si>
  <si>
    <t>Servicio de impresión de blocks de formularios aplicados para actividades administrativas desarrolladas por la EPMGDT–Quito Turismo</t>
  </si>
  <si>
    <t>DPEI / Jefatura de TICS</t>
  </si>
  <si>
    <t>Adquisición de central telefónica para Oficina Matriz Quito Turismo</t>
  </si>
  <si>
    <t xml:space="preserve">Adquisición de garantías y soporte del NAS y mantenimiento </t>
  </si>
  <si>
    <t>Mantenimiento de tablets con vigencia tecnológica</t>
  </si>
  <si>
    <t>Mantenimiento preventivo de equipos de la solución de networking</t>
  </si>
  <si>
    <t>Mantenimiento preventivo de la solución de respaldos</t>
  </si>
  <si>
    <t>Renovación de hosting</t>
  </si>
  <si>
    <t>Renovación de la suscripción de las licencias de diseño asistido por computadoras (cad) diseño gráfico modelado en 3D</t>
  </si>
  <si>
    <t>Renovación de la suscripción de las licencias de edición de video y diseño gráfico</t>
  </si>
  <si>
    <t>Renovación de la suscripción de licencia de la herramienta de envió masivo de correos electrónico</t>
  </si>
  <si>
    <t>Renovación de licencia de uso del programa geográfica GIS</t>
  </si>
  <si>
    <t>Renovar y actualizar licencias antivirus</t>
  </si>
  <si>
    <t>Servicio de datos móviles 2026-2027</t>
  </si>
  <si>
    <t>Servicio de mantenimiento preventivo de computadores con vigencia tecnológica Asus</t>
  </si>
  <si>
    <t>Servicio de mantenimiento preventivo de computadores con vigencia tecnológica HP</t>
  </si>
  <si>
    <t>Servicio de mantenimiento preventivo de computadores con vigencia tecnológica MAC</t>
  </si>
  <si>
    <t>Servicio de mantenimiento preventivo de computadores con vigencia tecnológica SpeedMind</t>
  </si>
  <si>
    <t>Servicio de mantenimiento preventivo y correctivo de equipos informáticos y tecnológicos (computadores, escaners, proyectores impresoras, y otros)</t>
  </si>
  <si>
    <t>Suscripción de herramientas de IA para desarrollo de software y gestión del código fuente</t>
  </si>
  <si>
    <t>PAC</t>
  </si>
  <si>
    <t>Adquisición de suministros de impresión (toners) para la EPMGDT</t>
  </si>
  <si>
    <t>Adquisición suministros de oficina para la EPMGDT</t>
  </si>
  <si>
    <t>Contratación de póliza de seguro para los bienes muebles e inmuebles pertenecientes a la Empresa Pública Metropolitana de Gestión de Destino Turístico</t>
  </si>
  <si>
    <t>Contratación del servicio de agencias de viajes para la provisión de pasajes aéreos nacionales e internacionales para los servidores de la EPMGDT</t>
  </si>
  <si>
    <t>Contratación del servicio de mantenimiento preventivo y correctivo para el parque automotor de la EPMGDT</t>
  </si>
  <si>
    <t>Mantenimiento de edificios de la EPMGDT (fase 2)</t>
  </si>
  <si>
    <t>Servicio de seguridad y vigilancia para las instalaciones de Quito Turismo y sus Dependencias 2026 - 2027</t>
  </si>
  <si>
    <t>DAF / Jefatura de Talento Humano</t>
  </si>
  <si>
    <t>Adquisición de ropa de trabajo para el personal de Código de Trabajo de la EPMGDT</t>
  </si>
  <si>
    <t>Consultoría para la verificación de recaudación de Tasa de Facilidades y Servicios Turísticos 2025.</t>
  </si>
  <si>
    <t>Adquisición de maquinaria e insumos para la creación de material propio para comercialización</t>
  </si>
  <si>
    <t>(en blanco)</t>
  </si>
  <si>
    <t>Servicio de agencia de Publicidad especializada en pauta para difundir las acciones de Quito Turismo a nivel nacional, local e internacional 2026 - 2027</t>
  </si>
  <si>
    <t>Servicio de asesoría y asistencia técnica, para la obtención de la certificaciones internacionales en la gestión de turismo sostenible y calidad del destino</t>
  </si>
  <si>
    <t>Servicio de capacitación turística para el sector turístico del Distrito Metropolitano de Quito 2026-2027</t>
  </si>
  <si>
    <t>Servicio de transporte para verificadores</t>
  </si>
  <si>
    <t>SERVICIOS DE CONSULTORÍA PARA IMPLEMENTACIÓN DE LA NORMA ISO 37001:2016 SISTEMAS DE GESTIÓN ANTISOBORNO</t>
  </si>
  <si>
    <t>Dirección de Turismo de Negocios y Atracción de Eventos</t>
  </si>
  <si>
    <t>Adquisición de Material POP</t>
  </si>
  <si>
    <t>Adquisición de infraestructura tecnológica y suscripción de herramientas de respaldos y virtualización</t>
  </si>
  <si>
    <t>Adquisición de partes, piezas y/o repuestos de impresoras</t>
  </si>
  <si>
    <t xml:space="preserve">Adquisición de UPS </t>
  </si>
  <si>
    <t>Mantenimiento de scanner de alto rendimiento</t>
  </si>
  <si>
    <t>Mantenimiento del ERP Olympo y soporte especializado</t>
  </si>
  <si>
    <t>Servicio de Internet y Enlace de Datos 2026-2027</t>
  </si>
  <si>
    <t>Suscripción de herramientas de ofimática colaborativas con correo electrónico, inteligencia de negocios y servicios Cloud</t>
  </si>
  <si>
    <t>Suscripción de herramientas de seguridad informática para el aseguramiento de los activos de información</t>
  </si>
  <si>
    <t>Dirección de Desarrollo de Productos Sostenibles</t>
  </si>
  <si>
    <t>CONTRATACIÓN DEL SERVICIO DE ORGANIZACIÓN DE EVENTOS DE PROMOCIÓN TURÍSTICA DEL DESTINO QUITO EN EL MERCADO LOCAL Y NACIONAL PARA LA REALIZACIÓN DE EVENTOS TURÍSTICOS Y GASTRONÓMICOS (DPS)</t>
  </si>
  <si>
    <t>Contratar el servicio especializado para el diseño, desarrollo, fortalecimiento e implementación del producto turístico “Semana Santa Quiteña 2026”, para diversificar la oferta turística del Distrito Metropolitano de Quito y promoción del destino</t>
  </si>
  <si>
    <t>Servicio de implementación de facilidades turísticas en el DMQ</t>
  </si>
  <si>
    <t>CONTRATACIÓN DEL SERVICIO DE ORGANIZACIÓN DE EVENTOS DE PROMOCIÓN TURÍSTICA DEL DESTINO QUITO EN EL MERCADO LOCAL Y NACIONAL PARA LA REALIZACIÓN DE EVENTOS TURÍSTICOS Y GASTRONÓMICOS (PDT)</t>
  </si>
  <si>
    <t>Servicio de pauta de campaña promocional del destino Quito</t>
  </si>
  <si>
    <t>CONTRATACIÓN DEL SERVICIO DE ORGANIZACIÓN DE EVENTOS DE PROMOCIÓN TURÍSTICA DEL DESTINO QUITO EN EL MERCADO LOCAL Y NACIONAL PARA LA REALIZACIÓN DE EVENTOS TURÍSTICOS Y GASTRONÓMICOS (SIT)</t>
  </si>
  <si>
    <t>CONTRATACIÓN DEL SERVICIO DE ORGANIZACIÓN DE EVENTOS DE PROMOCIÓN TURÍSTICA DEL DESTINO QUITO EN EL MERCADO LOCAL Y NACIONAL PARA LA REALIZACIÓN DE EVENTOS TURÍSTICOS Y GASTRONÓMICOS (TDN)</t>
  </si>
  <si>
    <t>Promoción y Posicionamiento turístico del destino Quito en el marco de la producción del concierto de Ed Sheeran</t>
  </si>
  <si>
    <t>Servicio de Organización y producción de 1 evento internacional captado para 2026 PCMA</t>
  </si>
  <si>
    <t>DPEI / Estadística</t>
  </si>
  <si>
    <t>Suscripción al servicio de provisión de datos en línea para la gestión de servicios de inteligencia turística</t>
  </si>
  <si>
    <t>Máx. de Marzo</t>
  </si>
  <si>
    <t>Máx. de Junio</t>
  </si>
  <si>
    <t>Máx. de Septiembre</t>
  </si>
  <si>
    <t>Máx. de Diciembre</t>
  </si>
  <si>
    <t>Etiquetas de fila</t>
  </si>
  <si>
    <t>Suma de Presupuesto con Reformas</t>
  </si>
  <si>
    <t>Implementación de estrategias innovadoras y uso de tecnología para la promoción y posicionamiento del DMQ como destino turístico</t>
  </si>
  <si>
    <t>Instalación y mantenimiento de facilidades turísticas en sitios del DMQ con potencialidad turística.</t>
  </si>
  <si>
    <t>(P) Implementación de acciones para fortalecer el posicionamiento de Quito como Destino Turístico</t>
  </si>
  <si>
    <t>Implementación de acciones participativas con la industria turística y de eventos de gran impacto para la promoción y posicionamiento de Quito como Destino Turístico</t>
  </si>
  <si>
    <t>Suma de Abril4</t>
  </si>
  <si>
    <t>Abril</t>
  </si>
  <si>
    <t>Contratación de Estudios técnicos para la Implementación de la Plaza de Espectáculos de Quito, en el Parque Bicentenario</t>
  </si>
  <si>
    <t>Servicio de seguridad y vigilancia para las instalaciones de Quito Turismo y sus Dependencias 2025 - 2026</t>
  </si>
  <si>
    <t>Dirección de Asesoría Jurídica</t>
  </si>
  <si>
    <t>Servicio de aseo y limpieza para las instalaciones bajo la administración y custodia de Quito Turismo - limpieza de interiores y exteriores tipo III para el año 2026</t>
  </si>
  <si>
    <t>Pago de servicios básicos (energía eléctrica)</t>
  </si>
  <si>
    <t>Contratación de los servicios profesionales de un ingeniero civil</t>
  </si>
  <si>
    <t>Contratación del servicio de arrendamiento de un espacio físico destinado para la tienda Quito – La Mariscal</t>
  </si>
  <si>
    <t>Pago de servicios básicos (agua potable)</t>
  </si>
  <si>
    <t>Pago de servicios básicos (telefonía fija)</t>
  </si>
  <si>
    <t>Generar la nómina de la EPMGDT (Servicios Personales por Contrato)</t>
  </si>
  <si>
    <t>Generar la nómina de la EPMGDT (Remuneraciones Unificadas)</t>
  </si>
  <si>
    <t>Viáticos y subsistencias en el interior y exterior</t>
  </si>
  <si>
    <t>Generar la nómina de la EPMGDT (Salarios Unificados)</t>
  </si>
  <si>
    <t>Generar la nómina de la EPMGDT (Aporte Patronal)</t>
  </si>
  <si>
    <t>Contratación de Servicios Profesionales Médico Ocupacional</t>
  </si>
  <si>
    <t>Generar la nómina de la EPMGDT (Encargos)</t>
  </si>
  <si>
    <t>Generar la nómina de la EPMGDT (Décimo Tercer Sueldo)</t>
  </si>
  <si>
    <t>Generar la nómina de la EPMGDT (Fondos de Reserva)</t>
  </si>
  <si>
    <t>Beneficio de Guardería</t>
  </si>
  <si>
    <t>Generar la nómina de la EPMGDT (Décimo Cuarto Sueldo)</t>
  </si>
  <si>
    <t>Generar la nómina de la EPMGDT (Subrogación)</t>
  </si>
  <si>
    <t>Generar la nómina de la EPMGDT (Compensación por Vacaciones No Gozadas por Cesación de Funciones)</t>
  </si>
  <si>
    <t>Generar la nómina de la EPMGDT (Horas Extraordinarias y Suplementarias)</t>
  </si>
  <si>
    <t>Generar la nómina de la EPMGDT (alimentación)</t>
  </si>
  <si>
    <t>Generar la nómina de la EPMGDT (Compensación por transporte)</t>
  </si>
  <si>
    <t>Contribución 5 x mil</t>
  </si>
  <si>
    <t>Pago de Gastos Bancarios (Fideval)</t>
  </si>
  <si>
    <t>Pago de Gastos Bancarios (Quito Turismo)</t>
  </si>
  <si>
    <t>Provisión de bienes y servicios para la correcta operatividad de las unidades de negocio, CEB, tiendas Quito (Adquisición de Mercadería a consignación)</t>
  </si>
  <si>
    <t>Contratación de Servicios Profesionales para el “Análisis Económico Documental de Oferta y Demanda de Espectáculos en el Distrito Metropolitano de Quito”</t>
  </si>
  <si>
    <t>Gastos bancarios por comisiones de ventas realizadas con tarjetas de crédito en las Unidades de Negocio.</t>
  </si>
  <si>
    <t>Servicio de conexión de datos Datalink.</t>
  </si>
  <si>
    <t>Servicio de botón de pagos</t>
  </si>
  <si>
    <t>Servicio Monitoreo de Medios de Comunicación para Determinar el Impacto de la Información Generada por Quito Servicio de Monitoreo de Información Televisión, Radio, Prensa Turismo 2025 – 2026</t>
  </si>
  <si>
    <t>Pago de tasa por otros servicios de aseo (EMASEO)</t>
  </si>
  <si>
    <t>Servicios profesionales especializados para el diseño técnico y ejecución del plan de atracción de marcas potentes para el destino Quito</t>
  </si>
  <si>
    <t>Contratación de Servicios Profesionales Especializados en Desarrollo de Productos y Experiencias para el diagnóstico y Evaluación de detenciones en Temática De Calidad Para Oferta Gastronómica del Distrito Metropolitano De Quito Bajo El Enfoque de Experiencia Del Usuario</t>
  </si>
  <si>
    <t>Servicio de agencia de marketing digital para la promoción y posicionamiento del Distrito Metropolitano de Quito</t>
  </si>
  <si>
    <t>Servicio de Agencia de Marketing Tradicional para el mercado local y nacional</t>
  </si>
  <si>
    <t>Servicio de Internet y Enlace de Datos 2025-2026</t>
  </si>
  <si>
    <t>Servicio de datos móviles 2025-2026</t>
  </si>
  <si>
    <t>Generar la nómina de la EPMGDT</t>
  </si>
  <si>
    <t>Etiquetas de columna</t>
  </si>
  <si>
    <t>Asignación Municipal</t>
  </si>
  <si>
    <t>Fondos Propios</t>
  </si>
  <si>
    <t>Fortalecimiento Institucional</t>
  </si>
  <si>
    <t>Quito fomenta el trabajo</t>
  </si>
  <si>
    <t>Suma de Marzo3</t>
  </si>
  <si>
    <t>Suma de Marzo4</t>
  </si>
  <si>
    <t>Suma de Devengo Marzo</t>
  </si>
  <si>
    <t>Segunda reforma</t>
  </si>
  <si>
    <t>Inicial</t>
  </si>
  <si>
    <t>Marzo planificado</t>
  </si>
  <si>
    <t>Marzo devengado</t>
  </si>
  <si>
    <t>Marzo mensual</t>
  </si>
  <si>
    <t>Marzo acumulado</t>
  </si>
  <si>
    <t>(Todas)</t>
  </si>
  <si>
    <t>Suma de Certificado Abril</t>
  </si>
  <si>
    <t>Suma de Compromiso Total</t>
  </si>
  <si>
    <t>Suma de Devengo Total</t>
  </si>
  <si>
    <t>Arrastre</t>
  </si>
  <si>
    <t>Nuevo</t>
  </si>
  <si>
    <t>Plurianual</t>
  </si>
  <si>
    <t>Suma de Devengo Abril</t>
  </si>
  <si>
    <t>Tipo de plan</t>
  </si>
  <si>
    <t>Suma de Enero4</t>
  </si>
  <si>
    <t>Suma de Febrero4</t>
  </si>
  <si>
    <t>Suma de Mayo4</t>
  </si>
  <si>
    <t>Suma de Junio4</t>
  </si>
  <si>
    <t>Suma de Julio4</t>
  </si>
  <si>
    <t>Suma de Agosto4</t>
  </si>
  <si>
    <t>Suma de Septiembre4</t>
  </si>
  <si>
    <t>Suma de Octubre4</t>
  </si>
  <si>
    <t>Suma de Noviembre4</t>
  </si>
  <si>
    <t>Suma de Diciembre4</t>
  </si>
  <si>
    <t>Nombre de la Actividad</t>
  </si>
  <si>
    <t>Ejecución de actividades que permitan el desarrollo del turismo sostenible y la conversión del DMQ en destino turístico inteligente.</t>
  </si>
  <si>
    <t>Suma de Saldo Disponible</t>
  </si>
  <si>
    <t>Suma de Enero3</t>
  </si>
  <si>
    <t>Suma de Febrero3</t>
  </si>
  <si>
    <t>Suma de Abril3</t>
  </si>
  <si>
    <t>Suma de Mayo3</t>
  </si>
  <si>
    <t>Suma de Junio3</t>
  </si>
  <si>
    <t>Suma de Julio3</t>
  </si>
  <si>
    <t>Suma de Agosto3</t>
  </si>
  <si>
    <t>Suma de Septiembre3</t>
  </si>
  <si>
    <t>Suma de Octubre3</t>
  </si>
  <si>
    <t>Suma de Noviembre3</t>
  </si>
  <si>
    <t>Suma de Diciembre3</t>
  </si>
  <si>
    <t>POA</t>
  </si>
  <si>
    <t>Código Olympo</t>
  </si>
  <si>
    <t>Fuente de Financiamiento</t>
  </si>
  <si>
    <t>Presupuesto 2026 Anual</t>
  </si>
  <si>
    <t>Planificación de devengo</t>
  </si>
  <si>
    <t>Enero</t>
  </si>
  <si>
    <t>Febrero</t>
  </si>
  <si>
    <t>Marzo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</si>
  <si>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</si>
  <si>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</si>
  <si>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</si>
  <si>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</si>
  <si>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</si>
  <si>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</si>
  <si>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</si>
  <si>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</si>
  <si>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Saldo Disponible</t>
  </si>
  <si>
    <t>Comprobación</t>
  </si>
  <si>
    <t>Certificado SI/NO</t>
  </si>
  <si>
    <t>Compromiso SI/NO</t>
  </si>
  <si>
    <t>COSTO 2026
REFORMA 3</t>
  </si>
  <si>
    <t>CUATRIMESTRE
REFORMA 3</t>
  </si>
  <si>
    <t>CATALOGO ELECTRÓNICO (si/no)</t>
  </si>
  <si>
    <t>PROCEDIMIENTO SUGERIDO</t>
  </si>
  <si>
    <t>TIPO DE RÉGIMEN (común, especial)</t>
  </si>
  <si>
    <t>TIPO DE PRESUPUESTO</t>
  </si>
  <si>
    <t>LA ACTIVIDAD TIENE EL MONTO REQUERIDO?</t>
  </si>
  <si>
    <t xml:space="preserve">SOLICTUD DE CERTIFICACION PROGRAMATICA </t>
  </si>
  <si>
    <t xml:space="preserve"> CERTIFICACION POA / PAI</t>
  </si>
  <si>
    <t xml:space="preserve">INFORME TECNICO </t>
  </si>
  <si>
    <t>INFORME DE NECESIDAD</t>
  </si>
  <si>
    <t>TÉRMINOS DE REFERENCIA / ESPECIFICACIONES TÉCNICAS</t>
  </si>
  <si>
    <t xml:space="preserve">MESA TÉCNICA </t>
  </si>
  <si>
    <t xml:space="preserve">CORRECCION </t>
  </si>
  <si>
    <t xml:space="preserve">SOLICITUD DE AUTORIZACION DE INFORME DE NECESIDAD </t>
  </si>
  <si>
    <t xml:space="preserve">AUTORIZACION DEL INFORME </t>
  </si>
  <si>
    <t xml:space="preserve">SOLICITUD DE CATE </t>
  </si>
  <si>
    <t xml:space="preserve">CATE </t>
  </si>
  <si>
    <t xml:space="preserve">SOLICITUD DE PUBLICACION </t>
  </si>
  <si>
    <t xml:space="preserve">PUBLICACION PROFORMAS </t>
  </si>
  <si>
    <t xml:space="preserve">RECEPCION PROFORMAS </t>
  </si>
  <si>
    <t>ESTUDIO DE MERCADO</t>
  </si>
  <si>
    <t xml:space="preserve">SOLICITUD DE CERTIFICACION PRESUPUESTARIA </t>
  </si>
  <si>
    <t xml:space="preserve">CERTIFICACION PRESUESTARIA </t>
  </si>
  <si>
    <t xml:space="preserve">SOLCITUD DE CERTICACION PAC </t>
  </si>
  <si>
    <t xml:space="preserve">CERTIFICACION PAC </t>
  </si>
  <si>
    <t xml:space="preserve">SOLICTUD  DE AUTORIZACION QUITO HONESTO </t>
  </si>
  <si>
    <t xml:space="preserve">INFORME QUITO HONESTO </t>
  </si>
  <si>
    <t xml:space="preserve">SOLICITUD DE AUTORIZACION MINTEL </t>
  </si>
  <si>
    <t xml:space="preserve">AUTORIZACION MINTEL </t>
  </si>
  <si>
    <t>REGISTRO DE INFORMACION ERP</t>
  </si>
  <si>
    <t>SOLICTUD DE AUTORIZACION DE INICIO</t>
  </si>
  <si>
    <t xml:space="preserve">AUTORIZACION INICIIO </t>
  </si>
  <si>
    <t>ELABORACION DE PLIEGOS /</t>
  </si>
  <si>
    <t xml:space="preserve">SOLICTUD DE RESOLUCION DE  INICO </t>
  </si>
  <si>
    <t xml:space="preserve">RESOLUCION DE INICIO </t>
  </si>
  <si>
    <t xml:space="preserve">CARGA EN EL ERP DE RESOLUCION DE INICIO </t>
  </si>
  <si>
    <t xml:space="preserve">FECHA DE PUBLICACIÓN EN EL PORTAL/ SUSCRIPCION DE INFIMA CUANTIA </t>
  </si>
  <si>
    <t>INFORME DE RECOMENDACIÓN / PUJA</t>
  </si>
  <si>
    <t xml:space="preserve">ADJUDICACION </t>
  </si>
  <si>
    <t xml:space="preserve">CONTRATO </t>
  </si>
  <si>
    <t xml:space="preserve">PLAZO DE CONTRATO </t>
  </si>
  <si>
    <t>PROCEDIMIENTO SUGERIDO (son los procedimientos de contratación)</t>
  </si>
  <si>
    <t xml:space="preserve">RESPONSABLE </t>
  </si>
  <si>
    <t>ETAPA</t>
  </si>
  <si>
    <t>ESTADO / REFORMA PAC?</t>
  </si>
  <si>
    <t>01.01.001.183.530702.000.009</t>
  </si>
  <si>
    <t>NO</t>
  </si>
  <si>
    <t>Subasta Inversa Electrónica</t>
  </si>
  <si>
    <t>Común</t>
  </si>
  <si>
    <t>Gasto Corriente</t>
  </si>
  <si>
    <t>SI</t>
  </si>
  <si>
    <t>Preparatoria</t>
  </si>
  <si>
    <t>01.01.001.183.530402.000.009</t>
  </si>
  <si>
    <t>Subastas Inversa Electrónica</t>
  </si>
  <si>
    <t>01.01.001.183.840107.000.009</t>
  </si>
  <si>
    <t>Proyecto de Inversión</t>
  </si>
  <si>
    <t>01.01.002.059.840104.000.009</t>
  </si>
  <si>
    <t>01.01.002.053.530207.000.009</t>
  </si>
  <si>
    <t>Gasto corriente</t>
  </si>
  <si>
    <t>01.01.001.122.530813.001.009</t>
  </si>
  <si>
    <t>Catalogo Electrónico</t>
  </si>
  <si>
    <t>PARCIAL</t>
  </si>
  <si>
    <t>01.01.001.122.530813.000.009</t>
  </si>
  <si>
    <t>Adquisición de prendas textiles destinadas a procesos de sublimación para su comercialización a través de las unidades de negocio institucionales.</t>
  </si>
  <si>
    <t>01.01.002.073.631203.000.009</t>
  </si>
  <si>
    <t>01.01.001.014.530802.000.009</t>
  </si>
  <si>
    <t>Catálogo Electrónico</t>
  </si>
  <si>
    <t>Precontractual</t>
  </si>
  <si>
    <t>01.01.001.016.530807.000.009</t>
  </si>
  <si>
    <t>Adquisición de suministros para máquinas de impresión por sublimación</t>
  </si>
  <si>
    <t>01.01.002.072.530804.000.009</t>
  </si>
  <si>
    <t>01.01.001.165.840107.000.009</t>
  </si>
  <si>
    <t>Adquisición de vallas metálicas modulares para delimitación, control de accesos y seguridad en espacios públicos para la EPMGDT</t>
  </si>
  <si>
    <t>02.01.001.059.840103.000.002</t>
  </si>
  <si>
    <t>Adquisición e implementación de equipamiento audiovisual y acústico para los salones de Quito Turismo</t>
  </si>
  <si>
    <t xml:space="preserve">01.01.002.078.840104.000.009 </t>
  </si>
  <si>
    <t xml:space="preserve">01.01.002.078.530402.000.009 </t>
  </si>
  <si>
    <t>01.01.001.021.530807.000.009</t>
  </si>
  <si>
    <t>01.01.001.026.570201.000.009</t>
  </si>
  <si>
    <t>Licitación</t>
  </si>
  <si>
    <t>Contractual</t>
  </si>
  <si>
    <t>Contratación de servicios integrales para la evaluación, diseño e intervención de las torres de control administradas por Quito Turismo, destinadas a la generación y adecuación de infraestructura turística para su aprovechamiento turístico y comercial</t>
  </si>
  <si>
    <t>02.01.001.062.730402.000.002</t>
  </si>
  <si>
    <t>Contratación del servicio de agencias de viajes para la provisión de pasajes aéreos nacionales e internacionales para los servidores de la EPMGDT (2026-2027)</t>
  </si>
  <si>
    <t>01.01.001.197.530302.000.009</t>
  </si>
  <si>
    <t>01.01.001.197.530301.000.009</t>
  </si>
  <si>
    <t>01.01.001.041.530404.000.009</t>
  </si>
  <si>
    <t>01.01.001.045.530405.000.009</t>
  </si>
  <si>
    <t>Feria Inclusiva</t>
  </si>
  <si>
    <t>Contratación del servicio para el diseño, fabricación e instalación de mobiliario turístico para rutas urbanas, orientado a facilitar la orientación, permanencia y uso del espacio por parte del visitante.</t>
  </si>
  <si>
    <t>02.01.001.057.730425.000.002</t>
  </si>
  <si>
    <t>No</t>
  </si>
  <si>
    <t>Si</t>
  </si>
  <si>
    <t>Contratación del servicio para el mantenimiento preventivo y correctivo de facilidades turísticas en el Distrito Metropolitano de Quito, incluyendo señalética, mobiliario y otros elementos de infraestructura turística.</t>
  </si>
  <si>
    <t>02.01.001.058.730425.000.002</t>
  </si>
  <si>
    <t>Contratación del servicio para la adecuación de un Centro de Interpretación Turística en Tulipe, mediante la intervención de infraestructura existente, optimización de espacios y adecuación funcional para su uso turístico.</t>
  </si>
  <si>
    <t>02.01.001.054.730425.000.002</t>
  </si>
  <si>
    <t>Contratación del servicio para la adecuación funcional y mejora de espacios de mercados con potencial turístico, mediante la reorganización de áreas, implementación de elementos de apoyo al visitante y fortalecimiento de su uso turístico.</t>
  </si>
  <si>
    <t>02.01.001.055.730425.000.002</t>
  </si>
  <si>
    <t>Contratación del servicio para la intervención y mejoramiento de espacios públicos con valor turístico en el sector de Guápulo, mediante la adecuación de áreas de estancia, miradores y elementos de integración urbana.</t>
  </si>
  <si>
    <t>02.01.001.056.730425.000.002</t>
  </si>
  <si>
    <t>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</t>
  </si>
  <si>
    <t>02.01.001.063.730604.000.002</t>
  </si>
  <si>
    <t>Concurso publico</t>
  </si>
  <si>
    <t>02.01.001.060.730402.000.002</t>
  </si>
  <si>
    <t>01.01.001.177.530701.000.009</t>
  </si>
  <si>
    <t>Bienes y Servicios únicos</t>
  </si>
  <si>
    <t>Especial</t>
  </si>
  <si>
    <t>Organización de eventos a clientes externos</t>
  </si>
  <si>
    <t>01.01.002.061.530249.000.009</t>
  </si>
  <si>
    <t>Empresas Mercantiles del Estado y subsidiarias</t>
  </si>
  <si>
    <t>Servicio de Agencia de Marketing Tradicional para el mercado local y nacional 2026 - 2027</t>
  </si>
  <si>
    <t>01.01.002.055.630207.000.009</t>
  </si>
  <si>
    <t>01.01.001.159.530207.000.009</t>
  </si>
  <si>
    <t>Comunicación Social ? Contratación Directa</t>
  </si>
  <si>
    <t>01.01.002.009.630601.000.009</t>
  </si>
  <si>
    <t>Concurso Público</t>
  </si>
  <si>
    <t>01.01.002.049.530613.000.009</t>
  </si>
  <si>
    <t>02.01.001.017.730425.000.002</t>
  </si>
  <si>
    <t>Proyecto de inversión</t>
  </si>
  <si>
    <t>01.01.001.171.530105.000.009</t>
  </si>
  <si>
    <t>Servicio de Organización y producción de 1 evento internacional captado para 2026 PCMA (Café del ccqm 115)</t>
  </si>
  <si>
    <t>01.01.002.065.530249.000.009</t>
  </si>
  <si>
    <t>Suspendido</t>
  </si>
  <si>
    <t>01.01.002.062.630207.000.009</t>
  </si>
  <si>
    <t>01.01.001.154.530208.000.009</t>
  </si>
  <si>
    <t>01.01.001.182.530702.000.009</t>
  </si>
  <si>
    <t xml:space="preserve">Solicitud de certificación presupuestaria </t>
  </si>
  <si>
    <t>01.01.001.181.530702.000.009</t>
  </si>
  <si>
    <t>Contratación del Servicio de proyecciones lumínicas, iluminación arquitectónica y entornos temáticos promocionales de alto impacto con componentes técnicos y logísticos para el posicionamiento y visibilización de Quito como destino turístico.</t>
  </si>
  <si>
    <t>02.01.001.067.730207.000.002</t>
  </si>
  <si>
    <t>CUATRIMESTRE</t>
  </si>
  <si>
    <t>TIPO DE PLAN</t>
  </si>
  <si>
    <t># NO PAC</t>
  </si>
  <si>
    <t># PAC</t>
  </si>
  <si>
    <t>Total 1</t>
  </si>
  <si>
    <t>Total 2</t>
  </si>
  <si>
    <t>Total 3</t>
  </si>
  <si>
    <t>COSTO 2026
REFORMA 2</t>
  </si>
  <si>
    <t xml:space="preserve">OBSERVACIONES </t>
  </si>
  <si>
    <t>ADJUDICACIÓN</t>
  </si>
  <si>
    <t>Walter Marcelo Bustos Navarrete</t>
  </si>
  <si>
    <t>Adjudicado</t>
  </si>
  <si>
    <t>Ferias Inclusivas</t>
  </si>
  <si>
    <t>Daniel Rojas</t>
  </si>
  <si>
    <t>Jorge Enrique Siguencia Guillén</t>
  </si>
  <si>
    <t>Calificación de Ofertas</t>
  </si>
  <si>
    <t xml:space="preserve">Desierta </t>
  </si>
  <si>
    <t>RE Comunicación - Contratación Directa</t>
  </si>
  <si>
    <t>Fabian Baquero</t>
  </si>
  <si>
    <t>Por adjudicar</t>
  </si>
  <si>
    <t xml:space="preserve">Rubén Lara </t>
  </si>
  <si>
    <t>Ricardo Rubén Lara Salazar.</t>
  </si>
  <si>
    <t xml:space="preserve">Catálogo Electrónico </t>
  </si>
  <si>
    <t>Ricardo Rubén Lara Salazar</t>
  </si>
  <si>
    <t>Rosita Estrella</t>
  </si>
  <si>
    <t>Javier Pacha</t>
  </si>
  <si>
    <t xml:space="preserve">Daniel Valencia </t>
  </si>
  <si>
    <t>Rusbel Antonio Jaramillo Chamba</t>
  </si>
  <si>
    <t>Anderson Richard Correa Amores</t>
  </si>
  <si>
    <t>Arrendamiento de Bienes Inmuebles</t>
  </si>
  <si>
    <t xml:space="preserve">Subasta Inversa Electrónica </t>
  </si>
  <si>
    <t>Gabriela Cevallos</t>
  </si>
  <si>
    <t>Compra de equipos de audio, video e insonorización</t>
  </si>
  <si>
    <t>Fabricio Medina</t>
  </si>
  <si>
    <t>Andrés Mogro</t>
  </si>
  <si>
    <t>Internacional</t>
  </si>
  <si>
    <t xml:space="preserve">Carlos Benítez Salguero </t>
  </si>
  <si>
    <t>Solicitud de acompañamiento QH</t>
  </si>
  <si>
    <t xml:space="preserve">Juan Jiménez </t>
  </si>
  <si>
    <t xml:space="preserve">Jimmy Castillo </t>
  </si>
  <si>
    <t>Mónica Burbano</t>
  </si>
  <si>
    <t xml:space="preserve">Suspendido </t>
  </si>
  <si>
    <t>MATRIZ POA 2026</t>
  </si>
  <si>
    <t>RESPONSABLES</t>
  </si>
  <si>
    <t>ALINEACIÓN ESTRATÉGICA</t>
  </si>
  <si>
    <t>PROYECTOS DE INVERSIÓN</t>
  </si>
  <si>
    <t>METAS</t>
  </si>
  <si>
    <r>
      <t xml:space="preserve">Calendarización de la Meta
</t>
    </r>
    <r>
      <rPr>
        <sz val="11"/>
        <rFont val="Calibri"/>
        <family val="2"/>
        <scheme val="minor"/>
      </rPr>
      <t>(Debe ser consistente con el valor de la meta para 2026, con el tipo de meta y su calendarización acorde con el flujo de recursos en los casos pertinentes)</t>
    </r>
  </si>
  <si>
    <t>ACTIVIDAD</t>
  </si>
  <si>
    <t>OBRAS</t>
  </si>
  <si>
    <t>TAREA</t>
  </si>
  <si>
    <r>
      <t xml:space="preserve">Cronograma de Avance físico
</t>
    </r>
    <r>
      <rPr>
        <sz val="11"/>
        <color theme="1"/>
        <rFont val="Calibri"/>
        <family val="2"/>
        <scheme val="minor"/>
      </rPr>
      <t>(Solo para la Tarea de Obra denominada "Ejecución de Obra")</t>
    </r>
  </si>
  <si>
    <t>PRESUPUESTO</t>
  </si>
  <si>
    <t>Cronograma Valorado</t>
  </si>
  <si>
    <t>Reformas</t>
  </si>
  <si>
    <t>Reprogramación</t>
  </si>
  <si>
    <t xml:space="preserve">PAC INICIAL </t>
  </si>
  <si>
    <t xml:space="preserve">PAC - SEGUNDA REFORMA </t>
  </si>
  <si>
    <t xml:space="preserve">PAC - TERCERA REFORMA </t>
  </si>
  <si>
    <t>Sector</t>
  </si>
  <si>
    <t>Entidad Responsable</t>
  </si>
  <si>
    <t>Entidad Ejecutora</t>
  </si>
  <si>
    <t>Objetivo Operativo /
Objetivo de Gestión PMDOT</t>
  </si>
  <si>
    <t>Meta PMDOT al 2033</t>
  </si>
  <si>
    <t>Valor de la Meta PMDOT anualizada para 2025</t>
  </si>
  <si>
    <t>Programa</t>
  </si>
  <si>
    <t>Tipo de proyecto</t>
  </si>
  <si>
    <t>Vigencia</t>
  </si>
  <si>
    <t>Temporalidad</t>
  </si>
  <si>
    <t>Prioridad
(1, 2 o 3)</t>
  </si>
  <si>
    <t>Objetivo general</t>
  </si>
  <si>
    <t>Indicador</t>
  </si>
  <si>
    <t xml:space="preserve">Fórmula de cálculo </t>
  </si>
  <si>
    <r>
      <t xml:space="preserve">Tipo de Meta
</t>
    </r>
    <r>
      <rPr>
        <sz val="11"/>
        <rFont val="Calibri"/>
        <family val="2"/>
        <scheme val="minor"/>
      </rPr>
      <t>(Acumulativa o Discreta)</t>
    </r>
  </si>
  <si>
    <t>Composición del Gasto</t>
  </si>
  <si>
    <t>La actividad ¿contribuye al enfoque de género? (SI o NO)</t>
  </si>
  <si>
    <t xml:space="preserve">¿La actividad es tipo obra?
(SI o NO) </t>
  </si>
  <si>
    <r>
      <t xml:space="preserve">Fecha de Inicio
</t>
    </r>
    <r>
      <rPr>
        <sz val="11"/>
        <color theme="1"/>
        <rFont val="Calibri"/>
        <family val="2"/>
        <scheme val="minor"/>
      </rPr>
      <t>(Tarea)</t>
    </r>
  </si>
  <si>
    <r>
      <t xml:space="preserve">Fecha Fin
</t>
    </r>
    <r>
      <rPr>
        <sz val="11"/>
        <color theme="1"/>
        <rFont val="Calibri"/>
        <family val="2"/>
        <scheme val="minor"/>
      </rPr>
      <t>(Tarea)</t>
    </r>
  </si>
  <si>
    <r>
      <t xml:space="preserve">Nombre de la Obra
</t>
    </r>
    <r>
      <rPr>
        <sz val="11"/>
        <color theme="1"/>
        <rFont val="Calibri"/>
        <family val="2"/>
        <scheme val="minor"/>
      </rPr>
      <t>(Solo para Actividades tipo obra)</t>
    </r>
  </si>
  <si>
    <t>Fecha de Inicio</t>
  </si>
  <si>
    <t>Fecha Fin</t>
  </si>
  <si>
    <t>OBSERVACIONES</t>
  </si>
  <si>
    <t>EJERCICIO COOTAD</t>
  </si>
  <si>
    <t>Fondo de Promoción</t>
  </si>
  <si>
    <t>Partida Presupuestaria</t>
  </si>
  <si>
    <t>Reforma 1</t>
  </si>
  <si>
    <t>Reforma 2</t>
  </si>
  <si>
    <t>Reforma 3</t>
  </si>
  <si>
    <t>Planificación Acumulada</t>
  </si>
  <si>
    <t>Diferencia</t>
  </si>
  <si>
    <t>Devengo Enero</t>
  </si>
  <si>
    <t>Devengo Enero Ajustado 1</t>
  </si>
  <si>
    <t>Devengo Enero Ajustado 2</t>
  </si>
  <si>
    <t>Certificado Enero</t>
  </si>
  <si>
    <t>Compromiso Enero</t>
  </si>
  <si>
    <t>Devengo Febrero</t>
  </si>
  <si>
    <t>Devengo Febrero Ajustado 1</t>
  </si>
  <si>
    <t>Certificado Febrero</t>
  </si>
  <si>
    <t>Compromiso Febrero</t>
  </si>
  <si>
    <t>Devengo Marzo</t>
  </si>
  <si>
    <t>Devengo Marzo Ajustado 1</t>
  </si>
  <si>
    <t>Certificado Marzo</t>
  </si>
  <si>
    <t>Compromiso Marzo</t>
  </si>
  <si>
    <t>Devengo Abril</t>
  </si>
  <si>
    <t>Certificado Abril</t>
  </si>
  <si>
    <t>Compromiso Abril</t>
  </si>
  <si>
    <t>Devengo Total</t>
  </si>
  <si>
    <t>Compromiso Total</t>
  </si>
  <si>
    <t>COSTO 2026</t>
  </si>
  <si>
    <t>VIGENCIA</t>
  </si>
  <si>
    <t xml:space="preserve"> CERTIFICACION PROGRAMATICA </t>
  </si>
  <si>
    <t>Total de días sin feriados y fin de semana</t>
  </si>
  <si>
    <t xml:space="preserve">PREGUNTAS </t>
  </si>
  <si>
    <t xml:space="preserve">RESPUESTA </t>
  </si>
  <si>
    <t xml:space="preserve">ENTREA DE OFERTA </t>
  </si>
  <si>
    <t xml:space="preserve">REVISIÓN PARA CONVALIDACION </t>
  </si>
  <si>
    <t xml:space="preserve">SOLICITUD  DE CONVALIDACION </t>
  </si>
  <si>
    <t xml:space="preserve">ENTREGA DE CONVALIDACION </t>
  </si>
  <si>
    <t xml:space="preserve">CALIFICACION </t>
  </si>
  <si>
    <t>Desarrollo Económico y Productivo</t>
  </si>
  <si>
    <t>Secretaría de Desarrollo Económico y Productivo</t>
  </si>
  <si>
    <t>EPM Gestión de Destino Turístico</t>
  </si>
  <si>
    <t>Impulsar el desarrollo del turismo sostenible en el Distrito Metropolitano de Quito con la oferta de productos y servicios de calidad, innovadores y accesibles para residentes y y visitantes nacionales e internacionales.</t>
  </si>
  <si>
    <t>Índice mensual de satisfacción del visitante no residente en el DMQ</t>
  </si>
  <si>
    <t>Sumatoria de las calificaciones de las preguntas de percepción realizadas a visitantes en los puntos de información turistica  / Total máximo de calificacióna alcanzar en la encuesta de satisfacción</t>
  </si>
  <si>
    <t>Discreta</t>
  </si>
  <si>
    <t>01.01.002.047.630207.000.009</t>
  </si>
  <si>
    <t>Promoción</t>
  </si>
  <si>
    <t>Falta revisión  finanicero y jurídico  de informe técnico, informe de necesidad y tdr</t>
  </si>
  <si>
    <t>01.01.002.046.630207.001.009</t>
  </si>
  <si>
    <t>Porcentaje de adjudicación del PAC de gasto corriente</t>
  </si>
  <si>
    <t>Número de procesos adjudicados / Total de procesos del PAC</t>
  </si>
  <si>
    <t>Acumulativa</t>
  </si>
  <si>
    <t>Provisión de Bienes y servicios para la correcta operatividad de la Empresa</t>
  </si>
  <si>
    <t>RE Comunicación</t>
  </si>
  <si>
    <t>Valor Reformado en 1ra reforma PAC, falta revisión  finanicero y jurídico  de informe técnico, informe de necesidad y tdr</t>
  </si>
  <si>
    <t>MICE</t>
  </si>
  <si>
    <t>Preguntas</t>
  </si>
  <si>
    <t>Capacitación</t>
  </si>
  <si>
    <t>Licitación de Servicios</t>
  </si>
  <si>
    <t>Valor Reformado en 1ra reforma PAC</t>
  </si>
  <si>
    <t>-</t>
  </si>
  <si>
    <t>Se ajusta con la reforma 3</t>
  </si>
  <si>
    <t>01.01.002.046.630207.000.009</t>
  </si>
  <si>
    <t>(P) Ejecución de actividades que permitan el desarrollo del turismo sostenible y la conversión del DMQ en destino turístico inteligente.</t>
  </si>
  <si>
    <t>01.01.002.008.530207.000.009</t>
  </si>
  <si>
    <t>DICIEMBRE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</si>
  <si>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</t>
  </si>
  <si>
    <t>01.01.002.015.630207.000.009</t>
  </si>
  <si>
    <t>Desarrollo</t>
  </si>
  <si>
    <t>Ajustado en la reforma 2</t>
  </si>
  <si>
    <t>01.01.002.020.630207.000.009</t>
  </si>
  <si>
    <t>(P) Provisión de Bienes y servicios para la correcta operatividad de la Empresa</t>
  </si>
  <si>
    <t>01.01.001.115.530208.000.009</t>
  </si>
  <si>
    <t>JUNIO</t>
  </si>
  <si>
    <t>Se ajusta en la reforma 2</t>
  </si>
  <si>
    <t>01.01.001.145.530209.000.009</t>
  </si>
  <si>
    <t>Eliminada en reforma 3 POA</t>
  </si>
  <si>
    <t>RE Proveedor Único</t>
  </si>
  <si>
    <t xml:space="preserve">Valor reformado en pac </t>
  </si>
  <si>
    <t>01.01.001.155.530304.000.009</t>
  </si>
  <si>
    <t>01.01.002.005.631203.000.009</t>
  </si>
  <si>
    <t>Ajuste reforma 2</t>
  </si>
  <si>
    <t xml:space="preserve">Se reformara el objeto de contratación </t>
  </si>
  <si>
    <t>No presenta documentación</t>
  </si>
  <si>
    <t>Servicio de agencia de Publicidad especializada en pauta para difundir las acciones de Quito Turismo a nivel nacional, local e internacional 2025 - 2026</t>
  </si>
  <si>
    <t>01.01.001.079.530207.000.009</t>
  </si>
  <si>
    <t>MARZO</t>
  </si>
  <si>
    <t>Servicio de capacitación turística para el sector turístico del Distrito Metropolitano de Quito</t>
  </si>
  <si>
    <t>01.01.002.010.530613.000.009</t>
  </si>
  <si>
    <t>ABRIL</t>
  </si>
  <si>
    <t xml:space="preserve">Eliminada en reforma 1 PAC </t>
  </si>
  <si>
    <t>01.01.002.063.630207.000.009</t>
  </si>
  <si>
    <t xml:space="preserve">Gabriela Flores </t>
  </si>
  <si>
    <t>En proceso de la construccion del reglamento Interno</t>
  </si>
  <si>
    <t xml:space="preserve">Licitación de Seguros </t>
  </si>
  <si>
    <t>Sebastián Humbser</t>
  </si>
  <si>
    <t xml:space="preserve">Reformado en 1ra reforma PAC a la espera de autorizacion del monto de la poliza de robo y asalto </t>
  </si>
  <si>
    <t xml:space="preserve">Elaboración de los documentos preparatorios </t>
  </si>
  <si>
    <t>01.01.002.047.630207.001.009</t>
  </si>
  <si>
    <t>01.01.001.029.530302.000.009</t>
  </si>
  <si>
    <t xml:space="preserve">Valor Reformado en 1ra reforma PAC actualizacion de informacion por cambio de normativa </t>
  </si>
  <si>
    <t>Impulso y Atracción especializada MICE para la Captación de Eventos de Gran Formato en el destino Quito 01</t>
  </si>
  <si>
    <t>01.01.002.057.530207.000.009</t>
  </si>
  <si>
    <t>Pago de impuestos (predial, contribuciones y tasas) de bienes inmuebles propiedad de la EPMGDT</t>
  </si>
  <si>
    <t>01.01.001.112.570102.000.009</t>
  </si>
  <si>
    <t>01.01.001.049.580101.000.009</t>
  </si>
  <si>
    <t>01.01.001.069.530104.000.009</t>
  </si>
  <si>
    <t>01.01.002.077.530606.000.009</t>
  </si>
  <si>
    <t>01.01.002.014.630207.000.009</t>
  </si>
  <si>
    <t xml:space="preserve">Ínfimas cuantías </t>
  </si>
  <si>
    <t xml:space="preserve">Ximena Llanga </t>
  </si>
  <si>
    <t xml:space="preserve">primera revisión </t>
  </si>
  <si>
    <t>01.01.001.086.530105.000.009</t>
  </si>
  <si>
    <t>SEPTIEMBRE</t>
  </si>
  <si>
    <t xml:space="preserve">Reformado en 1ra reforma PAC  </t>
  </si>
  <si>
    <t>Elaborar de resolución de inicio</t>
  </si>
  <si>
    <t>01.01.001.024.530502.000.009</t>
  </si>
  <si>
    <t>Adquisición de máquinas de estampar o similares</t>
  </si>
  <si>
    <t>01.01.002.071.840104.000.009</t>
  </si>
  <si>
    <t>Contratación de servicios profesionales especializados para asistencia técnica en la elaboración de instrumentos metodológicos y documentales para la estructuración de proyectos turísticos estratégicos del DMQ</t>
  </si>
  <si>
    <t>01.01.002.067.530606.000.009</t>
  </si>
  <si>
    <t>01.01.002.027.530801.000.009</t>
  </si>
  <si>
    <t>01.01.001.135.530606.000.009</t>
  </si>
  <si>
    <t>AGOSTO</t>
  </si>
  <si>
    <t>Impulso y Atracción especializada MICE para la Captación de Eventos Deportivos en el destino Quito 01</t>
  </si>
  <si>
    <t>01.01.002.070.630207.000.009</t>
  </si>
  <si>
    <t>01.01.001.027.530606.000.009</t>
  </si>
  <si>
    <t>Eliminada en reforma 1 POA</t>
  </si>
  <si>
    <t>01.01.002.043.530606.000.009</t>
  </si>
  <si>
    <t>01.01.002.027.530606.000.009</t>
  </si>
  <si>
    <t>Contratación de Servicios profesionales de un Profesionales en tesorería</t>
  </si>
  <si>
    <t>01.01.001.194.530606.000.009</t>
  </si>
  <si>
    <t>Contratación de Servicios profesionales de un Profesional en contabilidad</t>
  </si>
  <si>
    <t>01.01.001.195.530606.000.009</t>
  </si>
  <si>
    <t>Adquisición de Mobiliario para la Empresa Publica Metropolitana de Gestión de Destino Turístico</t>
  </si>
  <si>
    <t>01.01.001.198.840103.000.009</t>
  </si>
  <si>
    <t>Mantenimiento correctivo menor y mejora de imagen en los predios administrados por Quito Turismo</t>
  </si>
  <si>
    <t>01.01.001.200.530402.000.009</t>
  </si>
  <si>
    <t>01.01.001.089.530704.000.009</t>
  </si>
  <si>
    <t xml:space="preserve">buscar de cpc diferente al mantenimiento de computadoras </t>
  </si>
  <si>
    <t>01.01.002.019.530207.000.009</t>
  </si>
  <si>
    <t>Impulso y Atracción especializada MICE para la Captación de Eventos de Gran Formato en el destino Quito 02</t>
  </si>
  <si>
    <t>01.01.002.064.630207.000.009</t>
  </si>
  <si>
    <t>01.01.001.176.530702.000.009</t>
  </si>
  <si>
    <t>01.01.001.068.530101.000.009</t>
  </si>
  <si>
    <t xml:space="preserve">Feria Inclusiva </t>
  </si>
  <si>
    <t>Valor reformado en reforma PAC 1 Falta la  revisión de finanicero y jurídico  de informe técnico, informe de necesidad y TDR</t>
  </si>
  <si>
    <t>Servicio de contratación de talleres y materiales para el proceso de certificación en Competencia Laborales</t>
  </si>
  <si>
    <t>01.01.002.048.630207.000.009</t>
  </si>
  <si>
    <t xml:space="preserve">Rosita Estrella </t>
  </si>
  <si>
    <t>01.01.001.096.530702.000.009</t>
  </si>
  <si>
    <t xml:space="preserve">Fabricio Medina </t>
  </si>
  <si>
    <t>Adquisición de artículos en diferentes materiales (textiles, cerámicos y otros) destinados a procesos de sublimación para la elaboración de productos y su posterior comercialización a través de las unidades de negocio institucionales.</t>
  </si>
  <si>
    <t>01.01.002.074.631203.000.009</t>
  </si>
  <si>
    <t>Contratación de Servicios Profesionales de un Profesional en Talento Humano</t>
  </si>
  <si>
    <t>01.01.001.192.530606.000.009</t>
  </si>
  <si>
    <t>01.01.001.075.530702.000.009</t>
  </si>
  <si>
    <t>Adquisición de partes, piezas y/o repuestos de impresoras (arrastre)</t>
  </si>
  <si>
    <t>01.01.001.179.530813.000.009</t>
  </si>
  <si>
    <t>01.01.001.055.530702.000.009</t>
  </si>
  <si>
    <t>01.01.001.074.530702.000.009</t>
  </si>
  <si>
    <t>01.01.001.076.530702.000.009</t>
  </si>
  <si>
    <t>Consultoría para el servicio de auditoría externa a los estados financieros del periodo cerrado al 31 de diciembre de 2025 de EPMGDT</t>
  </si>
  <si>
    <t>01.01.001.202.530602.000.009</t>
  </si>
  <si>
    <t>Verónica Ponce</t>
  </si>
  <si>
    <t>01.01.001.072.530702.000.009</t>
  </si>
  <si>
    <t>Reprogramación
No presenta documentación</t>
  </si>
  <si>
    <t>01.01.002.002.630602.000.009</t>
  </si>
  <si>
    <t>Diego Guamán</t>
  </si>
  <si>
    <t>Contratación de Servicios Profesionales de un Experto en mejora de clima Laboral</t>
  </si>
  <si>
    <t>01.01.001.193.530606.000.009</t>
  </si>
  <si>
    <t>01.01.001.126.530210.000.009</t>
  </si>
  <si>
    <t>01.01.001.070.530105.000.009</t>
  </si>
  <si>
    <t>Contratación de Servicios Profesionales, Desarrollador de software</t>
  </si>
  <si>
    <t>01.01.001.124.530606.000.009</t>
  </si>
  <si>
    <t>01.01.001.157.570203.000.009</t>
  </si>
  <si>
    <t>Servicio de provisión de combustible para los vehículos de la EPMGDT</t>
  </si>
  <si>
    <t>01.01.001.006.530255.000.009</t>
  </si>
  <si>
    <t>01.01.001.111.530255.000.009</t>
  </si>
  <si>
    <t>01.01.001.155.530303.000.009</t>
  </si>
  <si>
    <t>01.01.002.012.630204.000.009</t>
  </si>
  <si>
    <t xml:space="preserve">Pablo Arboleda </t>
  </si>
  <si>
    <t>01.01.001.161.530241.000.009</t>
  </si>
  <si>
    <t>Valentina Gómez</t>
  </si>
  <si>
    <t>01.01.001.058.530404.000.009</t>
  </si>
  <si>
    <t>Patricio Chiluisa</t>
  </si>
  <si>
    <t>los cpc hasta 10000 buscar distintos cpc  se realizará al POA para adelantar fecha</t>
  </si>
  <si>
    <t xml:space="preserve">Verificar la pertinencia de las partidas presupuestaria respecto al objeto de la contratación  </t>
  </si>
  <si>
    <t>Servicio de soporte y mantenimiento del NAS</t>
  </si>
  <si>
    <t>01.01.001.185.530704.000.009</t>
  </si>
  <si>
    <t>01.01.001.158.570203.000.009</t>
  </si>
  <si>
    <t>01.01.001.052.530404.000.009</t>
  </si>
  <si>
    <t>Mantenimiento preventivo de pantallas digitales e interactivos</t>
  </si>
  <si>
    <t>01.01.001.184.530704.000.009</t>
  </si>
  <si>
    <t>01.01.002.003.670204.000.009</t>
  </si>
  <si>
    <t>Estudio para la obtención del plano Hidrosanitario de las instalaciones de la EPMGDT (arrastre)</t>
  </si>
  <si>
    <t>01.01.001.190.530605.000.009</t>
  </si>
  <si>
    <t>Ajustado reforma 1</t>
  </si>
  <si>
    <t>01.01.001.046.530405.000.009</t>
  </si>
  <si>
    <t>01.01.001.047.530405.000.009</t>
  </si>
  <si>
    <t>Pagos deducibles póliza de seguros</t>
  </si>
  <si>
    <t>01.01.001.196.570201.000.009</t>
  </si>
  <si>
    <t>Revisión vehicular y matriculación del parque automotor de la EPMGDT / Peaje</t>
  </si>
  <si>
    <t>01.01.001.077.570102.000.009</t>
  </si>
  <si>
    <t>01.01.001.140.530704.000.009</t>
  </si>
  <si>
    <t>01.01.001.168.530404.000.009</t>
  </si>
  <si>
    <t xml:space="preserve">los cpc hasta 10000 buscar distintos cpc </t>
  </si>
  <si>
    <t>01.01.001.169.530404.000.009</t>
  </si>
  <si>
    <t>Ínfima Cuantía</t>
  </si>
  <si>
    <t>01.01.001.084.530105.000.009</t>
  </si>
  <si>
    <t>JULIO</t>
  </si>
  <si>
    <t>01.01.001.031.530209.000.009</t>
  </si>
  <si>
    <t>Servicio de mantenimiento de la caja de condensación de la EPMGDT</t>
  </si>
  <si>
    <t>01.01.001.199.530404.000.009</t>
  </si>
  <si>
    <t>Servicio de capacitación turística para el sector turístico del Distrito Metropolitano de Quito 2025 – 2026 (arrastre)</t>
  </si>
  <si>
    <t>01.01.002.056.530613.000.009</t>
  </si>
  <si>
    <t>01.01.001.170.530105.000.009</t>
  </si>
  <si>
    <t>Adquisición de suministros de impresión toners para la EPMGDT no catalogado (arrastre)</t>
  </si>
  <si>
    <t>01.01.001.188.530807.000.009</t>
  </si>
  <si>
    <t>Convalidación de la Certificación Presupuestaria N° 000451 del periodo fiscal 2025 – Contratación de los servicios profesionales de un ingeniero civil</t>
  </si>
  <si>
    <t>01.01.001.191.530606.000.009</t>
  </si>
  <si>
    <t>01.01.001.106.530704.000.009</t>
  </si>
  <si>
    <t>01.01.001.051.530241.000.009</t>
  </si>
  <si>
    <t>01.01.001.039.530404.000.009</t>
  </si>
  <si>
    <t>Caja Chica Gerencia General</t>
  </si>
  <si>
    <t>01.01.001.050.530204.000.009</t>
  </si>
  <si>
    <t>01.01.001.050.530801.000.009</t>
  </si>
  <si>
    <t>01.01.001.050.530804.000.009</t>
  </si>
  <si>
    <t>01.01.001.050.530805.000.009</t>
  </si>
  <si>
    <t>Servicio de mantenimiento de control de accesos a la EPMGDT</t>
  </si>
  <si>
    <t>01.01.001.103.530404.000.009</t>
  </si>
  <si>
    <t>01.01.001.061.530404.000.009</t>
  </si>
  <si>
    <t>01.01.001.105.530704.000.009</t>
  </si>
  <si>
    <t>01.01.001.173.530704.000.009</t>
  </si>
  <si>
    <t>Servicio de provisión de combustible para los vehículos de la EPMGDT - IVA</t>
  </si>
  <si>
    <t>01.01.001.201.570199.000.009</t>
  </si>
  <si>
    <t>01.01.002.011.630105.000.009</t>
  </si>
  <si>
    <t>Servicio de provisión de combustible para el generador institucional de la EPMGDT - IVA</t>
  </si>
  <si>
    <t>01.01.001.111.570199.000.009</t>
  </si>
  <si>
    <t>01.01.002.068.570199.000.009</t>
  </si>
  <si>
    <t>Caja Chica Jefatura Administrativa</t>
  </si>
  <si>
    <t>01.01.001.143.530813.000.009</t>
  </si>
  <si>
    <t>Contratación del servicio de mantenimiento preventivo y correctivo de cámaras de seguridad con vigencia técnologica de la tienda Quito La Mariscal</t>
  </si>
  <si>
    <t>01.01.001.150.530404.000.009</t>
  </si>
  <si>
    <t>01.01.001.050.530822.000.009</t>
  </si>
  <si>
    <t>01.01.001.029.530301.000.009</t>
  </si>
  <si>
    <t>Contratación del servicio de mantenimiento preventivo y correctivo de los extintores de las instalaciones de la EPMGDT y sus dependencias</t>
  </si>
  <si>
    <t>01.01.001.040.530203.000.009</t>
  </si>
  <si>
    <t>01.01.001.050.530106.000.009</t>
  </si>
  <si>
    <t>01.01.001.050.530502.000.009</t>
  </si>
  <si>
    <t>01.01.001.050.530820.000.009</t>
  </si>
  <si>
    <t>01.01.001.050.531601.000.009</t>
  </si>
  <si>
    <t>01.01.001.143.530811.000.009</t>
  </si>
  <si>
    <t>Contratación del Estudio Actuarial para Quito Turismo correspondiente al ejercicio fiscal 2025</t>
  </si>
  <si>
    <t>01.01.001.028.530606.000.009</t>
  </si>
  <si>
    <t>Contratación del Estudio Actuarial para Quito Turismo correspondiente al ejercicio fiscal 2026</t>
  </si>
  <si>
    <t>01.01.001.186.530606.000.009</t>
  </si>
  <si>
    <t>01.01.001.143.531601.000.009</t>
  </si>
  <si>
    <t>01.01.001.143.530204.000.009</t>
  </si>
  <si>
    <t>Actualización de licencia de un sistema jurídico de consulta.</t>
  </si>
  <si>
    <t>01.01.001.002.530702.000.009</t>
  </si>
  <si>
    <t>01.01.001.048.530105.000.009</t>
  </si>
  <si>
    <t>Contratación del servicio de mantenimiento preventivo y correctivo de cámaras de seguridad con vigencia tecnológica de la tienda Quito La Mariscal (arrastre)</t>
  </si>
  <si>
    <t>01.01.001.189.531407.000.009</t>
  </si>
  <si>
    <t>01.01.001.189.840104.000.009</t>
  </si>
  <si>
    <t>01.01.001.143.530805.000.009</t>
  </si>
  <si>
    <t>Mantenimiento servidores NAS (arrastre)</t>
  </si>
  <si>
    <t>01.01.001.180.530704.000.009</t>
  </si>
  <si>
    <t>Inclusión en la póliza de seguro para los bienes muebles de la EPMGDT</t>
  </si>
  <si>
    <t>01.01.001.187.570201.000.009</t>
  </si>
  <si>
    <t>01.01.001.143.530405.000.009</t>
  </si>
  <si>
    <t xml:space="preserve">Realizar el proceso administrativo para adquisición de tarjetas TCA </t>
  </si>
  <si>
    <t>01.01.002.006.630204.000.009</t>
  </si>
  <si>
    <t>01.01.001.143.530804.000.009</t>
  </si>
  <si>
    <t>01.01.002.066.630105.000.009</t>
  </si>
  <si>
    <t>Adquisición de repuestos y accesorios para vehículos de la EPMGDT</t>
  </si>
  <si>
    <t>01.01.001.013.530813.000.009</t>
  </si>
  <si>
    <t>Contratación del servicio de inspección, identificación y funcionamiento de los circuitos de los tableros eléctricos de la EPMGDT</t>
  </si>
  <si>
    <t>01.01.001.033.530811.000.009</t>
  </si>
  <si>
    <t>Contratación del servicio de mantenimiento del mobiliario perteneciente a la EPMGDT</t>
  </si>
  <si>
    <t>01.01.001.035.530403.000.009</t>
  </si>
  <si>
    <t>Contratación del servicio de mantenimiento del sistema contraincendios de las instalaciones de la EPMGDT</t>
  </si>
  <si>
    <t>01.01.001.036.530404.000.009</t>
  </si>
  <si>
    <t>Contratación del servicio de mantenimiento preventivo de cisterna y bombas de agua de las instalaciones de la EPMGDT</t>
  </si>
  <si>
    <t>01.01.001.037.530404.000.009</t>
  </si>
  <si>
    <t>Suscripción de licencias para herramientas para la Gestión de la Calidad Gastronómica y Central de Reservas Turísticas</t>
  </si>
  <si>
    <t>01.01.001.203.530701.000.009</t>
  </si>
  <si>
    <t>01.01.001.203.530702.000.009</t>
  </si>
  <si>
    <t>Servicio de mantenimiento preventivo y correctivo del sistema eléctrico del generador</t>
  </si>
  <si>
    <t>01.01.001.042.530404.000.009</t>
  </si>
  <si>
    <t>Contratación del servicio de mantenimiento preventivo y correctivo del sistema de aire acondicionado para las instalaciones de la EPMGDT</t>
  </si>
  <si>
    <t>01.01.001.043.530404.000.009</t>
  </si>
  <si>
    <t>Contratación del servicio de mantenimiento preventivo y correctivo del transformador de las instalaciones de la EPMGDT</t>
  </si>
  <si>
    <t>01.01.001.044.530404.000.009</t>
  </si>
  <si>
    <t>01.01.001.057.530402.000.009</t>
  </si>
  <si>
    <t>Licitación de obras</t>
  </si>
  <si>
    <t xml:space="preserve">Marcelo Rodríguez </t>
  </si>
  <si>
    <t xml:space="preserve">Valor reformado en reforma PAC 1 levantamiento de informacion </t>
  </si>
  <si>
    <t>Eliminada en reforma 2 POA</t>
  </si>
  <si>
    <t>01.01.001.064.530811.000.009</t>
  </si>
  <si>
    <t>Servicio de flete y movilización</t>
  </si>
  <si>
    <t>01.01.001.114.530202.000.009</t>
  </si>
  <si>
    <t>Mantenimiento de sistema contra incendios de la EPMDGT</t>
  </si>
  <si>
    <t>01.01.001.151.530404.000.009</t>
  </si>
  <si>
    <t>Mantenimiento del sistema hidrosanitario (fase 1)</t>
  </si>
  <si>
    <t>01.01.001.152.530404.000.009</t>
  </si>
  <si>
    <t>Pago de tasa de limpieza EMASEO</t>
  </si>
  <si>
    <t>01.01.001.153.570102.000.009</t>
  </si>
  <si>
    <t>01.01.001.080.530602.000.009</t>
  </si>
  <si>
    <t>01.01.001.156.530601.000.009</t>
  </si>
  <si>
    <t xml:space="preserve">Jamilette Yépez </t>
  </si>
  <si>
    <t>Maria Fernanda Solorzano</t>
  </si>
  <si>
    <t>Servicio de impresión de material POP para la estrategia de comunicación externa e interna.</t>
  </si>
  <si>
    <t>01.01.001.160.530404.000.009</t>
  </si>
  <si>
    <t>Adquisición de herramientas y accesorios tecnológicos</t>
  </si>
  <si>
    <t>01.01.001.004.531406.000.009</t>
  </si>
  <si>
    <t>01.01.001.004.531407.000.009</t>
  </si>
  <si>
    <t xml:space="preserve">verificar partida </t>
  </si>
  <si>
    <t>01.01.001.008.530243.000.009</t>
  </si>
  <si>
    <t>reforma POA CPC y partida</t>
  </si>
  <si>
    <t>01.01.001.008.530704.000.009</t>
  </si>
  <si>
    <t>Adquisición de garantías y soporte para la central telefónica. Mantenimiento preventivo y correctivo de las central telefónica</t>
  </si>
  <si>
    <t>01.01.001.009.530243.000.009</t>
  </si>
  <si>
    <t xml:space="preserve">buscar cpc de central telefónica </t>
  </si>
  <si>
    <t>01.01.001.009.530404.000.009</t>
  </si>
  <si>
    <t>Renovación de la suscripción de la licencias de Business Inteligent</t>
  </si>
  <si>
    <t>01.01.001.017.530702.000.009</t>
  </si>
  <si>
    <t>Mantenimiento preventivo de equipos interactivos multimedia y equipos electronicos para el registro de informacion estadistica</t>
  </si>
  <si>
    <t>01.01.001.059.530404.000.009</t>
  </si>
  <si>
    <t>Eliminada el 1era reforma poa</t>
  </si>
  <si>
    <t>Adquisición de una solución de infraestructura tecnológica híbrida 2025-2026</t>
  </si>
  <si>
    <t>01.01.001.073.530701.000.009</t>
  </si>
  <si>
    <t>01.01.001.073.530702.000.009</t>
  </si>
  <si>
    <t>01.01.001.073.840107.000.009</t>
  </si>
  <si>
    <t>Servicio de mantenimiento preventivo de impresoras con vigencia tecnológica</t>
  </si>
  <si>
    <t>01.01.001.088.530704.000.009</t>
  </si>
  <si>
    <t>Suscripción de herramientas de seguridad informática para el análisis y diseño de la seguridad de la información para la implementación del EGSI</t>
  </si>
  <si>
    <t>01.01.001.092.530702.000.009</t>
  </si>
  <si>
    <t>Licitación de servicio</t>
  </si>
  <si>
    <t xml:space="preserve">Licitación  de servicio </t>
  </si>
  <si>
    <t>01.01.001.092.530702.001.009</t>
  </si>
  <si>
    <t>Incremento en la 1ra reforma PAC</t>
  </si>
  <si>
    <t>Renovación de la suscripción de herramientas ofimáticas colaborativas con correo electrónico</t>
  </si>
  <si>
    <t>01.01.001.123.530702.000.009</t>
  </si>
  <si>
    <t>Adquisición de monitores</t>
  </si>
  <si>
    <t>01.01.001.162.840107.000.009</t>
  </si>
  <si>
    <t>Adquisición de PDU para rack autocontenido</t>
  </si>
  <si>
    <t>01.01.001.163.840107.000.009</t>
  </si>
  <si>
    <t>Adquisición de una solución de infraestructura tecnológica híbrida 2026 - 2027</t>
  </si>
  <si>
    <t>01.01.001.164.530702.000.009</t>
  </si>
  <si>
    <t>01.01.001.164.840107.000.009</t>
  </si>
  <si>
    <t xml:space="preserve">Eliminada en reforma 2 PAC </t>
  </si>
  <si>
    <t>Adquisición de almacenamiento NAS tipo torre</t>
  </si>
  <si>
    <t>01.01.001.166.840107.000.009</t>
  </si>
  <si>
    <t xml:space="preserve">Evaluación y preparación para la certificación de la seguridad de la información de un servicio de Quito Turismo </t>
  </si>
  <si>
    <t>01.01.001.167.530601.000.009</t>
  </si>
  <si>
    <t xml:space="preserve">van a realizar el cambio de objeto de contratación </t>
  </si>
  <si>
    <t>Servicio de mantenimiento preventivo de computadores con vigencia tecnológica Lenovo</t>
  </si>
  <si>
    <t>01.01.001.172.530704.000.009</t>
  </si>
  <si>
    <t>Soporte y garantías técnicas solución ERP Olympo</t>
  </si>
  <si>
    <t>01.01.001.174.530701.000.009</t>
  </si>
  <si>
    <t xml:space="preserve">verificar cpc y partida / reformar el poa </t>
  </si>
  <si>
    <t>Ajustado en la reforma 1</t>
  </si>
  <si>
    <t>Adquisición de computadores portátiles</t>
  </si>
  <si>
    <t>01.01.001.175.840107.000.009</t>
  </si>
  <si>
    <t>01.01.001.178.840107.000.009</t>
  </si>
  <si>
    <t>Eliminada en reforma  PAC 3</t>
  </si>
  <si>
    <t>Consultoría de oferta y demanda turística</t>
  </si>
  <si>
    <t>01.01.002.058.630601.000.009</t>
  </si>
  <si>
    <t>01.01.002.060.840104.000.009</t>
  </si>
  <si>
    <t>Realizar el proceso administrativo para la implementación y gestión de los puntos de Distribución de Contenidos en el DMQ.</t>
  </si>
  <si>
    <t>01.01.002.023.630502.000.009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</si>
  <si>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</t>
  </si>
  <si>
    <t>01.01.002.045.630207.000.009</t>
  </si>
  <si>
    <t>Giro especifico del negocio</t>
  </si>
  <si>
    <t xml:space="preserve">Giro especifico del negocio </t>
  </si>
  <si>
    <t xml:space="preserve"> 50000 promoción + 40000 turismo de negocio</t>
  </si>
  <si>
    <t>01.01.002.055.630207.002.009</t>
  </si>
  <si>
    <t>01.01.002.055.630207.001.009</t>
  </si>
  <si>
    <t>01.01.002.045.630207.001.009</t>
  </si>
  <si>
    <t>Impulso y Atracción especializada MICE para la Captación de Eventos de Gran Formato en el destino Quito 03</t>
  </si>
  <si>
    <t>01.01.002.069.630207.000.009</t>
  </si>
  <si>
    <t>Promoción y Posicionamiento turístico del destino Quito en el marco de la producción de un evento gastronomico</t>
  </si>
  <si>
    <t>01.01.002.054.630207.000.009</t>
  </si>
  <si>
    <t>20000 DSIT/ 67500 PROMOCION / 50000</t>
  </si>
  <si>
    <t xml:space="preserve">Se elimina en reforma POA Nro. 1 la Dirección de Turismo de Negocios y Atracción de Eventos debe  solicitar reforma pac </t>
  </si>
  <si>
    <t>Se ajusta en la reforma 1</t>
  </si>
  <si>
    <t>Servicio de movilización de los informadores turísticos que laboran en el Aeropuerto Mariscal Sucre de la Ciudad de Quito durante el periodo del 2025 al 2028</t>
  </si>
  <si>
    <t>01.01.002.044.530201.000.009</t>
  </si>
  <si>
    <t>01.01.002.050.630601.000.009</t>
  </si>
  <si>
    <t>Contratación de empresa verificadora</t>
  </si>
  <si>
    <t>01.01.002.051.630601.000.009</t>
  </si>
  <si>
    <t>01.01.002.052.630201.000.009</t>
  </si>
  <si>
    <t xml:space="preserve">se reprogramará actividad </t>
  </si>
  <si>
    <t>No se va contratar ST solicitará reforma</t>
  </si>
  <si>
    <t xml:space="preserve">Eliminada en reforma 1 y 2 PAC </t>
  </si>
  <si>
    <t>Porcentaje de evaluaciones de desempeño</t>
  </si>
  <si>
    <t>Número de servidores evaluados / Total de servidores</t>
  </si>
  <si>
    <t>Aseguramiento del cumplimiento de las actividades y servicios institucionales mediante la gestión del talento humano</t>
  </si>
  <si>
    <t>01.01.003.001.510306.000.009</t>
  </si>
  <si>
    <t>01.01.003.002.510601.000.009</t>
  </si>
  <si>
    <t>01.01.003.003.510304.000.009</t>
  </si>
  <si>
    <t>01.01.003.004.510707.000.009</t>
  </si>
  <si>
    <t>01.01.003.005.510204.000.009</t>
  </si>
  <si>
    <t>01.01.003.006.510203.000.009</t>
  </si>
  <si>
    <t>01.01.003.007.510513.000.009</t>
  </si>
  <si>
    <t>01.01.003.008.510602.000.009</t>
  </si>
  <si>
    <t>01.01.003.009.510509.000.009</t>
  </si>
  <si>
    <t>01.01.003.010.510105.000.009</t>
  </si>
  <si>
    <t>01.01.003.011.510106.000.009</t>
  </si>
  <si>
    <t>01.01.003.012.510510.000.009</t>
  </si>
  <si>
    <t>01.01.003.013.510512.000.009</t>
  </si>
  <si>
    <t>Generar la nómina de la EPMGDT (Compensación por Desahucio)</t>
  </si>
  <si>
    <t>01.01.003.015.510704.000.009</t>
  </si>
  <si>
    <t>Porcentaje de incremento en monto de ventas del sector turístico</t>
  </si>
  <si>
    <t xml:space="preserve"> (Ventas 2026 - Ventas 2025)/Ventas 2025</t>
  </si>
  <si>
    <t>Gestión del registro turístico, profesionalización de los actores del sector y servicios de calidad turistica</t>
  </si>
  <si>
    <t>Misional</t>
  </si>
  <si>
    <t>Administración de unidades de negocio, infraestructura y alianzas relacionadas con la actividad turistica de la ciudad</t>
  </si>
  <si>
    <t>Gestión de Turismo de negocios y atracción de grandes eventos al destino Quito</t>
  </si>
  <si>
    <t>Promoción de Quito como Destino Turistico en el ambito local, nacional e internacional</t>
  </si>
  <si>
    <t>Desarrollo de Productos Turísticos</t>
  </si>
  <si>
    <t>1.2 Generar condiciones para alcanzar un sistema económico dinámico, sostenible, inclusivo e innovador, que promueva las capacidades humanas y las potencialidades de 
los territorios, así como la creación y acceso a oportunidades, trabajo y medios de vida dignos</t>
  </si>
  <si>
    <t>Alcanzar 1,5 millones de visitantes no residentes, al 2033</t>
  </si>
  <si>
    <t>Alcanzar 726.313 visitantes no residentes al 2026</t>
  </si>
  <si>
    <t>Plurianual Preexistente</t>
  </si>
  <si>
    <t>2024-2027</t>
  </si>
  <si>
    <t>Prioridad 1</t>
  </si>
  <si>
    <t>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</t>
  </si>
  <si>
    <t>Tasa de incremento de reservas de vuelos al destino Quito</t>
  </si>
  <si>
    <t>(Reservas de vuelos al destino Quito en el trimestre t 2026 - Reservas de vuelos al destino Quito en el trimestre t 2025)/(Reservas de vuelos al destino Quito en el trimestre t 2025)</t>
  </si>
  <si>
    <t>Servicio de agencia de marketing digital para la promoción y posicionamiento del Distrito Metropolitano de Quito 2026-2027</t>
  </si>
  <si>
    <t>02.01.001.045.730207.000.002</t>
  </si>
  <si>
    <t>100000 Promoción  50000 SERVICIOS</t>
  </si>
  <si>
    <t>02.01.001.045.730207.001.002</t>
  </si>
  <si>
    <t>SERVICIO DE PAUTA DE CAMPAÑA PROMOCIONAL DEL DESTINO QUITO</t>
  </si>
  <si>
    <t>02.01.001.021.730207.000.002</t>
  </si>
  <si>
    <t>Eliminada en reforma 1 y 3 POA</t>
  </si>
  <si>
    <t>Servicios Profesionales Especialista en Desarrollo Territorial Para el Diseño de Intervenciones en Barrios con Vocación Turística en el Distrito Metropolitano de Quito</t>
  </si>
  <si>
    <t>02.01.001.050.730606.000.002</t>
  </si>
  <si>
    <t>02.01.001.035.730605.000.002</t>
  </si>
  <si>
    <t>Tasa de propuestas técnicas elaboradas para la gestión del destino turístico</t>
  </si>
  <si>
    <t>(Número de productos técnicos área técnica/Número de productos técnicos planificados área técnica)*(0,2)+(Número de productos técnicos con sistema de provisión de datos/Número de productos técnicos con sistema de provisión de datos)*(0,8)</t>
  </si>
  <si>
    <t>02.01.001.066.840107.000.002</t>
  </si>
  <si>
    <t>02.01.001.064.840107.000.002</t>
  </si>
  <si>
    <t>Adquisición de UPS</t>
  </si>
  <si>
    <t xml:space="preserve">02.01.001.065.840107.000.002 </t>
  </si>
  <si>
    <t>Ajustado en la reforma 3</t>
  </si>
  <si>
    <t>02.01.001.031.730702.000.002</t>
  </si>
  <si>
    <t>Ruth Utreras</t>
  </si>
  <si>
    <t>02.01.001.008.710601.000.002</t>
  </si>
  <si>
    <t>02.01.001.009.710707.000.002</t>
  </si>
  <si>
    <t>02.01.001.010.710204.000.002</t>
  </si>
  <si>
    <t>02.01.001.011.710203.000.002</t>
  </si>
  <si>
    <t>02.01.001.012.710602.000.002</t>
  </si>
  <si>
    <t>02.01.001.024.710509.000.002</t>
  </si>
  <si>
    <t>02.01.001.013.710510.000.002</t>
  </si>
  <si>
    <t>Indice de gestion de infraestructura turística</t>
  </si>
  <si>
    <t>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</t>
  </si>
  <si>
    <t>Estudio de mercado</t>
  </si>
  <si>
    <t>Ajuste reforma 3</t>
  </si>
  <si>
    <t>Se ajusta en la reforma 3</t>
  </si>
  <si>
    <t>Readecuaciones, mobiliario y equipamiento del predio 203140 correspondiente al Mirador de Guápulo</t>
  </si>
  <si>
    <t>02.01.001.044.730601.000.002</t>
  </si>
  <si>
    <t>Melanie Espinoza</t>
  </si>
  <si>
    <t>Preguntas respuestas 10-02-2026</t>
  </si>
  <si>
    <t>IMPLEMENTADO</t>
  </si>
  <si>
    <t xml:space="preserve">Ejecución de Contrato </t>
  </si>
  <si>
    <t>Servicio de Mantenimiento de facilidades turísticas en el DMQ</t>
  </si>
  <si>
    <t>02.01.001.015.730425.000.002</t>
  </si>
  <si>
    <t>Paulina Rugel</t>
  </si>
  <si>
    <t>CONTRATACIÓN DEL SERVICIO DE ACTIVACIONES TURÍSTICAS PARA PROMOCIÓN DESTINO QUITO EN EL MERCADO LOCAL Y NACIONAL</t>
  </si>
  <si>
    <t>02.01.001.046.730207.000.002</t>
  </si>
  <si>
    <t xml:space="preserve">Eliminada en reforma 3 PAC </t>
  </si>
  <si>
    <t>02.01.001.043.730249.001.002</t>
  </si>
  <si>
    <t>02.01.001.043.730249.000.002</t>
  </si>
  <si>
    <t>310000 DESARROLLO +340000 PROMOCION +35000 MICE 
RL Se realizar reforma programática, PAC por el objeto</t>
  </si>
  <si>
    <t>11/02/20206</t>
  </si>
  <si>
    <t>02.01.001.043.730249.003.002</t>
  </si>
  <si>
    <t>02.01.001.043.730249.002.002</t>
  </si>
  <si>
    <t>02.01.001.049.730207.000.002</t>
  </si>
  <si>
    <t xml:space="preserve">licitación de Servicios </t>
  </si>
  <si>
    <t>9-02-2026 PUBLICACION DE LA NECESIDAD</t>
  </si>
  <si>
    <t>DESIERTO</t>
  </si>
  <si>
    <t>02.01.001.051.730207.000.002</t>
  </si>
  <si>
    <t>02.01.001.047.730249.000.002</t>
  </si>
  <si>
    <t>02.01.001.048.730249.000.002</t>
  </si>
  <si>
    <t>Promoción y posicionamiento turístico de Quito en la exposición internacional Casa Warner</t>
  </si>
  <si>
    <t>02.01.001.034.730207.000.002</t>
  </si>
  <si>
    <t>02.01.001.016.730207.000.002</t>
  </si>
  <si>
    <t>02.01.001.023.730207.000.002</t>
  </si>
  <si>
    <t>acorrea@quito-turismo.gob.ec</t>
  </si>
  <si>
    <t>ESTADO</t>
  </si>
  <si>
    <t>ADJUDICADO</t>
  </si>
  <si>
    <t>PREPARATORIA</t>
  </si>
  <si>
    <t>EN PROCESO</t>
  </si>
  <si>
    <t>AME-EUROPA</t>
  </si>
  <si>
    <t>EN PROCESO DE INICIO</t>
  </si>
  <si>
    <t>ESTRUCTURA GENERAL DE LA MATRIZ POA</t>
  </si>
  <si>
    <t>Gestión de Gasto Permanente 
/
Proyecto de Inversión</t>
  </si>
  <si>
    <t>PROYECTOS  DE INVERSIÓN</t>
  </si>
  <si>
    <t>INDICADORES Y METAS POA</t>
  </si>
  <si>
    <t>ACTIVIDADES</t>
  </si>
  <si>
    <t>Objetivo Operativo 
/
Objetivo de Gestión PMDOT</t>
  </si>
  <si>
    <t>Valor de Meta PMDOT anualizada para 2025</t>
  </si>
  <si>
    <t>Prioridad</t>
  </si>
  <si>
    <t>Meta 2025</t>
  </si>
  <si>
    <t>Tipo de Meta</t>
  </si>
  <si>
    <t>Calendarización de la Meta</t>
  </si>
  <si>
    <t>Actividad</t>
  </si>
  <si>
    <t>Tarea</t>
  </si>
  <si>
    <r>
      <t xml:space="preserve">¿La actividad es tipo obra?
</t>
    </r>
    <r>
      <rPr>
        <sz val="8"/>
        <color theme="1"/>
        <rFont val="Calibri"/>
        <family val="2"/>
        <scheme val="minor"/>
      </rPr>
      <t xml:space="preserve">(SI o NO) </t>
    </r>
  </si>
  <si>
    <r>
      <t xml:space="preserve">Nombre 
</t>
    </r>
    <r>
      <rPr>
        <i/>
        <sz val="6"/>
        <color rgb="FFC00000"/>
        <rFont val="Calibri"/>
        <family val="2"/>
        <scheme val="minor"/>
      </rPr>
      <t>(Solo para Actividades tipo obra)</t>
    </r>
  </si>
  <si>
    <t>Tipo</t>
  </si>
  <si>
    <t>Fases</t>
  </si>
  <si>
    <t>Cronograma de Avance físico</t>
  </si>
  <si>
    <t>Presupuesto por Tipo de Fuente</t>
  </si>
  <si>
    <t>Presupuesto 2025 Anual</t>
  </si>
  <si>
    <t>Ene</t>
  </si>
  <si>
    <t>….</t>
  </si>
  <si>
    <t>Dic</t>
  </si>
  <si>
    <t>…</t>
  </si>
  <si>
    <t>Asignación Municipal (AM)</t>
  </si>
  <si>
    <t>Recurso de AM para GAP</t>
  </si>
  <si>
    <t>Plan Anual de Gasto Permanente (PGP)</t>
  </si>
  <si>
    <t>Establecer un Objetivo  Operativo por entidad. Este debe estar relacionado con la misión de la entidad.</t>
  </si>
  <si>
    <t>No Aplica</t>
  </si>
  <si>
    <t>No 
Aplica</t>
  </si>
  <si>
    <t>Realizar el 100% de evaluaciones de desempeño al 2025</t>
  </si>
  <si>
    <t xml:space="preserve">Número de servidores evaluados / Total servidores </t>
  </si>
  <si>
    <t>Mensualizar la meta de manera consistente con el valor anual y con el cronograma valorado.</t>
  </si>
  <si>
    <t>Establecer las Actividades necesarias por gestión.</t>
  </si>
  <si>
    <t>Establecer TAREAS por actividad, con fecha de inicio y fin.</t>
  </si>
  <si>
    <t>Grupo de gasto 51</t>
  </si>
  <si>
    <t>Registrar el monto  total en dólares de Asignación Municipal por partida presupuestaria</t>
  </si>
  <si>
    <t>Por partida presupuestaria, registrar:
 SI o NO.</t>
  </si>
  <si>
    <t>Registrar el monto total en dólares de Fondos Propios esperados por partida presupuestaria.</t>
  </si>
  <si>
    <t>Se registra el monto total en dólares para el año por partida presupuestaria. Este debe ser igual a la sumatoria de Asignación Municipal y Fondos Propios.</t>
  </si>
  <si>
    <t>Establecer por cada partida, el monto a devengar en cada mes. Esta calendarización de presupuesto debe estar acorde de los plazos de procesos de contratación.</t>
  </si>
  <si>
    <t>Adjudicar el 100% de procesos del PAC de gasto corriente adjudicados al 2025</t>
  </si>
  <si>
    <t>Ítems del grupo de gasto 5 y 8</t>
  </si>
  <si>
    <r>
      <t xml:space="preserve">Gestión de Producción*
</t>
    </r>
    <r>
      <rPr>
        <i/>
        <sz val="6"/>
        <color rgb="FFC00000"/>
        <rFont val="Calibri"/>
        <family val="2"/>
        <scheme val="minor"/>
      </rPr>
      <t>(Solo para Empresas Públicas)</t>
    </r>
  </si>
  <si>
    <t>Índice de productividad</t>
  </si>
  <si>
    <t>100% de Índice de productividad alcanzado al 2025</t>
  </si>
  <si>
    <t>Unidades producidas / Unidades programadas</t>
  </si>
  <si>
    <t xml:space="preserve">Ítems del grupo de gasto 6 y 8 </t>
  </si>
  <si>
    <t>Establecerlos en relación de las metas propuestas</t>
  </si>
  <si>
    <t>Establecer Metas Misionales  relacionadas con productos finales del estatuto.</t>
  </si>
  <si>
    <t>Por definir</t>
  </si>
  <si>
    <t>Se recomienda seleccionar: Acumulativa</t>
  </si>
  <si>
    <t>Poner "No Aplica"
(En esta matriz, no se le asignará presupuesto específico a la Gestión Misional, debido a que las metas misionales se las realiza con el presupuesto total del PGP, el cual ya fue distribuido en las otras gestiones que lo conforman)</t>
  </si>
  <si>
    <t>Plan Anual de Inversión (PAI)</t>
  </si>
  <si>
    <t>Escoger un Objetivo de Gestión PMDOT</t>
  </si>
  <si>
    <t>Seleccionar la Meta PMDOT a la que aportará el proyecto, y establecer el valor esperado para el año 2025.             
Esta sección la debe registrar la Secretaria Rectora.</t>
  </si>
  <si>
    <t>Seleccionar uno de los Programas establecidos en el PMDOT</t>
  </si>
  <si>
    <t>Nombre del Proyecto
(Crear una sección por proyecto)</t>
  </si>
  <si>
    <t>Escoger entre:
*Arrastre.
*Vigencia extendida. 
*Plurianual Preexistente
*Anual Nuevo.
*Plurianual Nuevo
*Inversión Sectorial</t>
  </si>
  <si>
    <t>Escoger entre: 
*Prioridad 1
*Prioridad 2
*Prioridad 3
Se sugiere a la Secretaria rectora que se considere priorizar con “1” a los proyectos tipo: 
*Arrastre.
*Vigencia extendida. 
*Plurianual Preexistente)</t>
  </si>
  <si>
    <t>Establecer los años de vigencia de ejecución del proyecto</t>
  </si>
  <si>
    <t>Establecer el objetivo del proyecto</t>
  </si>
  <si>
    <t>Abrir en Componentes según los objetivos específicos del proyecto</t>
  </si>
  <si>
    <t>Establecer 1 Meta Anual por componente</t>
  </si>
  <si>
    <t>Establecer la fórmula de cálculo por cada meta, se recomienda "Sumatoria"</t>
  </si>
  <si>
    <t>Mensualizar cada meta de manera consistente con el valor anual y con el cronograma valorado.</t>
  </si>
  <si>
    <t>Establecer las Actividades necesarias por componente</t>
  </si>
  <si>
    <t>Establecer TAREAS por actividad o por Obra de ser el caso, con fecha de inicio y fin.</t>
  </si>
  <si>
    <t>SI / NO
(Si la respuesta es SI, regirstrar la sección Obras)</t>
  </si>
  <si>
    <t>En Actividades tipo obra, crear una línea por cada obra y sus fases.</t>
  </si>
  <si>
    <t>Seleccionar la categorización de la intervención de acuerdo a su finalidad</t>
  </si>
  <si>
    <t xml:space="preserve">Definir la secuencia de acuerdo a las categorías establecidas. </t>
  </si>
  <si>
    <t>Establecer por Obra: el porcentaje de avance físico mensual acumulado.</t>
  </si>
  <si>
    <t>Ítems de los grupos de gastos 7 y 8</t>
  </si>
  <si>
    <t>Registrar el valor total de Asignación Municipal por partida presupuestaria</t>
  </si>
  <si>
    <t>Registrar el valor total de Fondos Propios por partida presupuestaria</t>
  </si>
  <si>
    <t>Registrar el valor total para el año por partida presupuestaria</t>
  </si>
  <si>
    <t>Establecer por cada partida, el valor a devengar en cada mes. Esta calendarización de presupuesto debe estar acorde de los plazos de procesos de contratación.</t>
  </si>
  <si>
    <r>
      <t xml:space="preserve">Componente: Gestión** 
</t>
    </r>
    <r>
      <rPr>
        <i/>
        <sz val="6"/>
        <color rgb="FFC00000"/>
        <rFont val="Calibri"/>
        <family val="2"/>
        <scheme val="minor"/>
      </rPr>
      <t>(Solo para Fundaciones y Corporaciones que no cuenten con Gasto Corriente)</t>
    </r>
  </si>
  <si>
    <t>Poner: Gestión de talento humano</t>
  </si>
  <si>
    <t>No
Aplica</t>
  </si>
  <si>
    <t xml:space="preserve">Grupos de gastos 71 </t>
  </si>
  <si>
    <t>Adjudicar el 100% de procesos del PAC de gasto corriente al 2025.</t>
  </si>
  <si>
    <t>Poner: Gestión administrativa</t>
  </si>
  <si>
    <t>Ítems del grupo de gasto 7y 8</t>
  </si>
  <si>
    <t>TOTAL</t>
  </si>
  <si>
    <t>OBJETIVOS DE GESTION PMDOT</t>
  </si>
  <si>
    <t>1.1 Promover el pleno ejercicio de derechos sociales, económicos y culturales en un territorio de justicia social.</t>
  </si>
  <si>
    <t>1.2 Generar condiciones para alcanzar un sistema económico dinámico, sostenible, inclusivo e innovador, que promueva las capacidades humanas y las potencialidades de los territorios, así como la creación y acceso a oportunidades, trabajo y medios de vida dignos.</t>
  </si>
  <si>
    <t>2.1 Coadyuvar en el restablecimiento de la paz, la seguridad y la sana convivencia ciudadana.</t>
  </si>
  <si>
    <t>2.2 Propiciar el derecho a la ciudad y a un hábitat saludable, con vivienda digna y espacios públicos seguros e inclusivos; con equilibrio territorial y desarrollo urbano - rural.</t>
  </si>
  <si>
    <t>2.3 Impulsar un sistema de movilidad sostenible y seguro, que sea accesible, inteligente, eficiente, interconectado e intermodal; que cuente con transporte público de calidad y que priorice a peatones y a medios de transporte alternativos.</t>
  </si>
  <si>
    <t>2.4 Promover una ciudad sostenible, con políticas y gestión de conservación y restauración, que de vitalidad a sus patrimonios geográficos, naturales y ecosistemas biodiversos.</t>
  </si>
  <si>
    <t>2.5 Reducir la vulnerabilidad e impulsar la resiliencia frente a eventos, desastres y riesgos naturales y climáticos.</t>
  </si>
  <si>
    <t>3.1. Brindar servicios de calidad y atender de manera eficiente las necesidades de la población.</t>
  </si>
  <si>
    <t>3.2 Potenciar el rol activo, articulado y cooperativo de los actores sociales y territoriales para la toma de decisiones y la gestión de los conflictos.</t>
  </si>
  <si>
    <t>3.3 Fortalecer la articulación intra e interinstitucional, la gestión desconcentrada, transparente y colaborativa.</t>
  </si>
  <si>
    <t>TIPO PLAN</t>
  </si>
  <si>
    <t xml:space="preserve">Objetivo Operativo 
/
Objetivo de Gestión PMDOT
</t>
  </si>
  <si>
    <t>PROYECTO  DE INVERSIÓN (sólo para PAI)</t>
  </si>
  <si>
    <r>
      <t xml:space="preserve">TIPO DE META
</t>
    </r>
    <r>
      <rPr>
        <sz val="9"/>
        <color theme="0"/>
        <rFont val="Calibri"/>
        <family val="2"/>
        <scheme val="minor"/>
      </rPr>
      <t>(Acumulativa o Discreta)</t>
    </r>
  </si>
  <si>
    <r>
      <t xml:space="preserve">PROGRAMACIÓN DE LA META 2025
</t>
    </r>
    <r>
      <rPr>
        <sz val="8"/>
        <color theme="0"/>
        <rFont val="Calibri"/>
        <family val="2"/>
        <scheme val="minor"/>
      </rPr>
      <t>(Debe ser consistente con el valor de la meta para 2025, con el tipo de meta y su calendarización acorde con el flujo de recursos en los casos pertinentes)</t>
    </r>
  </si>
  <si>
    <t>LA ACTIVIDAD EN TIPO OBRA (SI o NO)</t>
  </si>
  <si>
    <r>
      <t xml:space="preserve">TAREAS
</t>
    </r>
    <r>
      <rPr>
        <sz val="9"/>
        <color theme="1"/>
        <rFont val="Calibri"/>
        <family val="2"/>
        <scheme val="minor"/>
      </rPr>
      <t>(Solo para  actividades que no sean obras)</t>
    </r>
  </si>
  <si>
    <r>
      <t xml:space="preserve">FECHA INICIO
</t>
    </r>
    <r>
      <rPr>
        <sz val="9"/>
        <color theme="1"/>
        <rFont val="Calibri"/>
        <family val="2"/>
        <scheme val="minor"/>
      </rPr>
      <t>(Tarea)</t>
    </r>
  </si>
  <si>
    <r>
      <t xml:space="preserve">FECHA FIN
</t>
    </r>
    <r>
      <rPr>
        <sz val="9"/>
        <color theme="1"/>
        <rFont val="Calibri"/>
        <family val="2"/>
        <scheme val="minor"/>
      </rPr>
      <t>(Tarea)</t>
    </r>
  </si>
  <si>
    <t>NOMBRE DE LA OBRA
(Solo para Actividades tipo obra)</t>
  </si>
  <si>
    <t>Tipo de obra</t>
  </si>
  <si>
    <t>Fase de obras</t>
  </si>
  <si>
    <r>
      <t xml:space="preserve">FECHA INICIO
</t>
    </r>
    <r>
      <rPr>
        <sz val="9"/>
        <color theme="1"/>
        <rFont val="Calibri"/>
        <family val="2"/>
        <scheme val="minor"/>
      </rPr>
      <t>(Fase)</t>
    </r>
  </si>
  <si>
    <r>
      <t xml:space="preserve">FECHA FIN
</t>
    </r>
    <r>
      <rPr>
        <sz val="9"/>
        <color theme="1"/>
        <rFont val="Calibri"/>
        <family val="2"/>
        <scheme val="minor"/>
      </rPr>
      <t>(Fase)</t>
    </r>
  </si>
  <si>
    <t>CRONOGRAMA DE AVANCE FÍSICO DE LA OBRA
(Solo para fase de ejecución)</t>
  </si>
  <si>
    <t>PARTIDA PRESUPUESTARIA</t>
  </si>
  <si>
    <t>PRESUPUESTO POR TIPO DE FUENTE</t>
  </si>
  <si>
    <t>PRESUPUESTO 2025 ANUAL</t>
  </si>
  <si>
    <t>CRONOGRAMA VALORADO
(Debe ser consistente con el valor del presupuesto total 2025)</t>
  </si>
  <si>
    <t>Nombre</t>
  </si>
  <si>
    <t>ASIGNACIÓN MUNICIPALES</t>
  </si>
  <si>
    <t>RECURSO MUNICIPAL DESTINO A GAP (SI/NO)</t>
  </si>
  <si>
    <t>INGRESOS PROPIOS</t>
  </si>
  <si>
    <t>Administración General</t>
  </si>
  <si>
    <t>Adecuar 2.000.000 m2 de redes peatonales inclusivas que favorezcan la movilidad peatonal en el DMQ, al 2033</t>
  </si>
  <si>
    <t>Quito ciudad verde azul</t>
  </si>
  <si>
    <t>Acción climática para la reducción de la huella de carbono y de la vulnerabilidad en el DMQ</t>
  </si>
  <si>
    <t>Arrastre.</t>
  </si>
  <si>
    <t>Porcentaje de realización de evaluaciones de desempeño.</t>
  </si>
  <si>
    <t>100% de evaluaciones de desempeño realizadas al 2025.</t>
  </si>
  <si>
    <t>Número de servidores evaluados / Total servidores.</t>
  </si>
  <si>
    <t>Agua potable</t>
  </si>
  <si>
    <t>1. Elaboración de diseños y estudios</t>
  </si>
  <si>
    <t>Alcaldía Metropolitana y Secretaría de Concejo</t>
  </si>
  <si>
    <t>Administración Zonal Calderón</t>
  </si>
  <si>
    <t xml:space="preserve">Quito con movilidad segura </t>
  </si>
  <si>
    <t>Acompañamiento especializado a familias en situación de extrema pobreza mediante visitas domiciliarias y redes de apoyo quito ciudad cuidadora</t>
  </si>
  <si>
    <t xml:space="preserve">Vigencia extendida. </t>
  </si>
  <si>
    <t>Prioridad 2</t>
  </si>
  <si>
    <t>Porcentaje de adjudicación del PAC de gasto corriente.</t>
  </si>
  <si>
    <t>100% de procesos del PAC de gasto corriente adjudicados al 2025.</t>
  </si>
  <si>
    <t>Número de procesos adjudicados / Total de procesos del PAC.</t>
  </si>
  <si>
    <t>Espacio público</t>
  </si>
  <si>
    <t>2. Contratación en el portal de compras públicas</t>
  </si>
  <si>
    <t>Ambiente</t>
  </si>
  <si>
    <t>Secretaría de Ambiente</t>
  </si>
  <si>
    <t>Administración Zonal del Choco Andino</t>
  </si>
  <si>
    <t>Alcanzar 237 KM de ciclovías en el DMQ, al 2033.</t>
  </si>
  <si>
    <t>Quito con movilidad sostenible</t>
  </si>
  <si>
    <t>Adecuación de la radio municipal en las instalaciones del parque bicentenario</t>
  </si>
  <si>
    <t>Prioridad 3</t>
  </si>
  <si>
    <t xml:space="preserve">100% de Índice de productividad al 2025. Fórmula: Unidades producidas / Unidades programadas. </t>
  </si>
  <si>
    <t>Infraestructura comunitaria</t>
  </si>
  <si>
    <t>3. Expropiaciones</t>
  </si>
  <si>
    <t>Comunicación</t>
  </si>
  <si>
    <t>Secretaría de Comunicación</t>
  </si>
  <si>
    <t>Administración Zonal Eloy Alfaro (Sur)</t>
  </si>
  <si>
    <t>Alcanzar 280.000 personas capacitadas  en competencias digitales para la población del DMQ, al 2033.</t>
  </si>
  <si>
    <t>Quito cultura y patrimonio</t>
  </si>
  <si>
    <t>Administración financiera</t>
  </si>
  <si>
    <t>Anual Nuevo.</t>
  </si>
  <si>
    <t>Índice de Satisfacción del Cliente</t>
  </si>
  <si>
    <t xml:space="preserve">100% de Índice de Satisfacción del cliente, al 2025. </t>
  </si>
  <si>
    <t>Clientes satisfechos / # Clientes.</t>
  </si>
  <si>
    <t>Metro de Quito</t>
  </si>
  <si>
    <t>4. Ejecución de la obra física</t>
  </si>
  <si>
    <t>Coordinación Territorial, Gobernabilidad y Participación</t>
  </si>
  <si>
    <t>Secretaría de Coordinación Territorial, Gobernabilidad y Participación</t>
  </si>
  <si>
    <t>Administración Zonal Equinoccial (La Delicia)</t>
  </si>
  <si>
    <t>Alcanzar 5.750 estudiantes beneficiarios por los talleres de extracurriculares (Cultura, Deportes, Tecnología y Robótica) que se implementan en las Instituciones Educativas Municipales,  al 2033</t>
  </si>
  <si>
    <t>Quito de las y los emprendedores</t>
  </si>
  <si>
    <t>Adolescentes informados en sexualidad responsable</t>
  </si>
  <si>
    <t>Plurianual Nuevo</t>
  </si>
  <si>
    <t>Movilidad y transporte</t>
  </si>
  <si>
    <t>5. Acta entrega recepción provisional</t>
  </si>
  <si>
    <t>Cultura</t>
  </si>
  <si>
    <t>Secretaría de Cultura</t>
  </si>
  <si>
    <t>Administración Zonal Eugenio Espejo (Norte)</t>
  </si>
  <si>
    <t>Alcanzar el 100% de acciones intersectoriales implementadas de desarrollo rural con identidad territorial en los 33 gobiernos parroquiales rurales, al 2033.</t>
  </si>
  <si>
    <t>Quito espacio público y ciudadanías</t>
  </si>
  <si>
    <t>Agenda cultural metropolitana</t>
  </si>
  <si>
    <t>Inversión Sectorial</t>
  </si>
  <si>
    <t>Otras intervenciones institucionales</t>
  </si>
  <si>
    <t>6. Obra para inauguración</t>
  </si>
  <si>
    <t>Administración Zonal La Mariscal</t>
  </si>
  <si>
    <t>Alcanzar el 100% de administraciones zonales con sistemas de cuidado implementados, al 2033</t>
  </si>
  <si>
    <t>Ampliación de la oferta educativa extraordinaria</t>
  </si>
  <si>
    <t>Residuos y desechos</t>
  </si>
  <si>
    <t>Educación, Recreación y Deporte</t>
  </si>
  <si>
    <t>Secretaría de Educación, Recreación y Deporte</t>
  </si>
  <si>
    <t>Administración Zonal Manuela Sáenz (Centro)</t>
  </si>
  <si>
    <t>Alcanzar el 100% de la construcción del complejo ambiental en el DMQ, al 2033.</t>
  </si>
  <si>
    <t>Quito hábitat digno y seguro</t>
  </si>
  <si>
    <t>Ampliación de oportunidades de empleabilidad a través de programas de capacitación y de orientación laboral</t>
  </si>
  <si>
    <t>Saneamiento</t>
  </si>
  <si>
    <t>Gobierno Digital y TIC</t>
  </si>
  <si>
    <t>Secretaría de Gobierno Digital y TIC</t>
  </si>
  <si>
    <t>Administración Zonal Quitumbe</t>
  </si>
  <si>
    <t>Alcanzar el 100% de niños/as menores de 5 años que asisten a los Centros de Desarrollo Infantil (Quito Wawas) que cumplen con el paquete priorizado de prevención de desnutrición crónica infantil y el monitoreo del estado nutricional, al 2033.</t>
  </si>
  <si>
    <t>Quito participa</t>
  </si>
  <si>
    <t>Apoyo logístico a las entidades del sistema integrado de seguridad</t>
  </si>
  <si>
    <t>Vivienda</t>
  </si>
  <si>
    <t>Hábitat y Ordenamiento Territorial</t>
  </si>
  <si>
    <t>Secretaría de Hábitat y Ordenamiento Territorial</t>
  </si>
  <si>
    <t>Administración Zonal Tumbaco</t>
  </si>
  <si>
    <t>Alcanzar el 100% de quebradas priorizadas, con intervenciones integrales, en el DMQ, al 2033.</t>
  </si>
  <si>
    <t>Quito productivo y competitivo</t>
  </si>
  <si>
    <t>Arbolado urbano y conformación de interconexión de los corredores de la red verde urbana</t>
  </si>
  <si>
    <t>Inclusión Social</t>
  </si>
  <si>
    <t>Secretaría de Inclusión Social</t>
  </si>
  <si>
    <t>Administración Zonal Valle de los Chillos</t>
  </si>
  <si>
    <t xml:space="preserve">Alcanzar el 100% de regularización de asentamientos humanos de hecho identificados, al 2033 </t>
  </si>
  <si>
    <t>Quito te cuida</t>
  </si>
  <si>
    <t>Atención a habitantes de calle</t>
  </si>
  <si>
    <t>Movilidad</t>
  </si>
  <si>
    <t>Secretaría de Movilidad</t>
  </si>
  <si>
    <t>Agencia de Coordinación Distrital de Comercio</t>
  </si>
  <si>
    <t>Alcanzar el 100% del cierre técnico del Relleno Sanitario del DMQ, al 2033.</t>
  </si>
  <si>
    <t>Quito te integra</t>
  </si>
  <si>
    <t>Atención a la primera infancia</t>
  </si>
  <si>
    <t>Planificación</t>
  </si>
  <si>
    <t>Secretaría de Salud</t>
  </si>
  <si>
    <t>Agencia Metropolitana de Control (***)</t>
  </si>
  <si>
    <t>Alcanzar el 12% de la PEA del DMQ con acciones de vinculación laboral, al 2033</t>
  </si>
  <si>
    <t>Quito te proyecta</t>
  </si>
  <si>
    <t>Atención de emergencias en el DMQ</t>
  </si>
  <si>
    <t>Salud</t>
  </si>
  <si>
    <t>Secretaría General de Planificación</t>
  </si>
  <si>
    <t>Agencia Metropolitana de Tránsito</t>
  </si>
  <si>
    <t>Alcanzar el 3,8/5,0 en la experiencia de viaje en el transporte público, al 2033</t>
  </si>
  <si>
    <t>Quito transparente y eficiente</t>
  </si>
  <si>
    <t>Atención e inclusión social de niña/os y adolescentes en situación de trabajo infantil y mendicidad</t>
  </si>
  <si>
    <t>Seguridad Ciudadana y Gestión de Riegos</t>
  </si>
  <si>
    <t>Secretaría General de Seguridad Ciudadana y Gestión de Riesgos</t>
  </si>
  <si>
    <t>Alcaldía Metropolitana (**)</t>
  </si>
  <si>
    <t xml:space="preserve">Alcanzar el 32% de las zonas de interés hídrico del DMQ, con acciones de protección y conservación, en el DMQ, al 2033. </t>
  </si>
  <si>
    <t>Atención integral a sobrevivientes y víctimas de violencias – Quito ciudad libre de violencia</t>
  </si>
  <si>
    <t>Auditoría Interna Metropolitana (**)</t>
  </si>
  <si>
    <t>Alcanzar el 60% de la flota de transporte público del subsistema Metrobús Q con tecnología limpia, al 2033</t>
  </si>
  <si>
    <t>Atención integral de salud</t>
  </si>
  <si>
    <t>Colegio Benalcázar</t>
  </si>
  <si>
    <t>Alcanzar el 80% de restauración del sistema de espacios verdes urbanos, al 2033.</t>
  </si>
  <si>
    <t>Atención integral en adicciones</t>
  </si>
  <si>
    <t>Colegio Fernández Madrid</t>
  </si>
  <si>
    <t>Alcanzar el 98% del total de la población del DMQ con cobertura de alcantarillado, al 2033</t>
  </si>
  <si>
    <t>Atención psicopedagógica integral para estudiantes con necesidades educativas especiales de instituciones educativas</t>
  </si>
  <si>
    <t>Consejo de Protección de Derechos del DMQ</t>
  </si>
  <si>
    <t>Alcanzar el 99% del total de la población del DMQ con cobertura de agua potable, al 2033</t>
  </si>
  <si>
    <t>Atención, prevención y protección de violencia intrafamiliar, género, maltrato infantil y violencia sexual</t>
  </si>
  <si>
    <t>Corporación de Promoción Económica, CONQUITO</t>
  </si>
  <si>
    <t xml:space="preserve">Alcanzar la certificación de "municipio saludable" para el DMQ al 2033 </t>
  </si>
  <si>
    <t>Automatización y sistematización de los procesos de la agencia metropolitana de control</t>
  </si>
  <si>
    <t>Cuerpo de Agentes de Control Metropolitano</t>
  </si>
  <si>
    <t>Alcanzar que al menos el 60% de intervenciones del GAD DMQ que incorporan el enfoque de género para promover los derechos de las mujeres en todas sus diversidades al 2033</t>
  </si>
  <si>
    <t>Centro de análisis y monitoreo para la agencia metropolitana de control</t>
  </si>
  <si>
    <t>Cuerpo de Bomberos de Quito</t>
  </si>
  <si>
    <t>Alcanzar que el 15% de emprendimientos financiados superen los 3 años de operación, al 2033.</t>
  </si>
  <si>
    <t>Centros comunitarios somos quito</t>
  </si>
  <si>
    <t>Dirección Metropolitana de Relaciones Internacionales (**)</t>
  </si>
  <si>
    <t>Alcanzar que el 20% de las organizaciones de la Economía Popular y Solidaria del DMQ estén fortalecidas, al 2033</t>
  </si>
  <si>
    <t>Conectividad activa a internet gratuito</t>
  </si>
  <si>
    <t>EPM Aseo</t>
  </si>
  <si>
    <t>Alcanzar que el 25% de los habitantes de las zonas priorizadas implementen medidas de reducción de riesgos (SAT-medidas estructurales y no estructurales de mitigación) del DMQ, al 2033</t>
  </si>
  <si>
    <t>Conservación de bienes muebles culturales del DMQ</t>
  </si>
  <si>
    <t>Articular el 100% de los servicios sociales de cuidados, protección y prevención de violencia con pertinencia territorial enmarcados en la Red Metropolitana de protección social, al 2033.</t>
  </si>
  <si>
    <t>Conservación de edificaciones patrimoniales para equipamientos de servicios de gestión local y social en el DMQ.</t>
  </si>
  <si>
    <t>EPM Hábitat y Vivienda</t>
  </si>
  <si>
    <t>Financiar con capital semilla al 25% de emprendimientos registrados al 2033.</t>
  </si>
  <si>
    <t>Conservación de la arquitectura religiosa en el DMQ</t>
  </si>
  <si>
    <t>EPM Mayorista</t>
  </si>
  <si>
    <t>Implementar al 100% de Unidades Educativas Municipales del DMQ, el "Plan de escuelas saludables" a través de una atención integral con prioridad en salud mental, prevención de adicciones, salud sexual y reproductiva; mal nutrición en todas sus formas y promoción de hábitos saludables, al 2033.</t>
  </si>
  <si>
    <t>Conservación del espacio público en el CHQ y las parroquias urbanas y rurales del DMQ</t>
  </si>
  <si>
    <t>EPM Metro de Quito</t>
  </si>
  <si>
    <t>Implementar el 100% del proyecto extensión del Metro a la Ofelia, al 2033</t>
  </si>
  <si>
    <t>Conservación integral de los bienes patrimoniales en las áreas históricas de las parroquias urbanas y rurales del DMQ</t>
  </si>
  <si>
    <t>EPM Rastro</t>
  </si>
  <si>
    <t>Implementar las "Escuelas de Participación ciudadana" en todas las parroquias urbanas y rurales del DMQ, al 2033.</t>
  </si>
  <si>
    <t>Desarrollar el sistema de gestión de la información ambiental (SGIA) del gobierno autónomo descentralizado del distrito metropolitano de quito</t>
  </si>
  <si>
    <t>EPM Seguridad</t>
  </si>
  <si>
    <t>Incrementar 10 mercados que fomentan las industrias creativas en el DMQ, al 2033.</t>
  </si>
  <si>
    <t>Desarrollo de capacidades del talento humano del municipio del distrito metropolitano de quito</t>
  </si>
  <si>
    <t>EPM Transporte de Pasajeros</t>
  </si>
  <si>
    <t>Incrementar a 5 soluciones viales en el DMQ que mejoren las condiciones de circulación, conectividad y accesibilidad, al 2033.</t>
  </si>
  <si>
    <t>Desarrollo de estrategia productiva local</t>
  </si>
  <si>
    <t>EPMAPS</t>
  </si>
  <si>
    <t>Incrementar a 8,70 puntos el rendimiento escolar promedio de las Instituciones Educativas Municipales en una mejora integral y que promueva la calidad educativa, al 2033</t>
  </si>
  <si>
    <t>Descontaminación de ríos y quebradas del DMQ</t>
  </si>
  <si>
    <t>EPMGIRS</t>
  </si>
  <si>
    <t>Incrementar al 10% la cobertura de tratamiento de aguas residuales en el DMQ, al 2033</t>
  </si>
  <si>
    <t>Difusión de la gestión institucional</t>
  </si>
  <si>
    <t>EPMMOP</t>
  </si>
  <si>
    <t>Incrementar al 100% las parroquias urbanas y rurales cubiertas con actividades artístico - culturales, para el pleno ejercicio de los derechos culturales, al 2033.</t>
  </si>
  <si>
    <t>Diseño e implementación del nuevo sistema de gestión catastral</t>
  </si>
  <si>
    <t>EPMSA</t>
  </si>
  <si>
    <t>Incrementar al 15% el número de personas del DMQ que realizan actividades deportivas y recreativas por eventos organizados por el GAD DMQ, al 2033.</t>
  </si>
  <si>
    <t>Educación ambiental para el desarrollo sostenible y buenas prácticas ambientales para el DMQ</t>
  </si>
  <si>
    <t>Fondo Ambiental</t>
  </si>
  <si>
    <t>Incrementar al 20% los espacios públicos con agendas culturales que potencian la convivencia ciudadana en la diversidad cultural, al 2033</t>
  </si>
  <si>
    <t>Espacios verdes</t>
  </si>
  <si>
    <t>Fundación Museos de la Ciudad</t>
  </si>
  <si>
    <t>Incrementar al 25% los habitantes del DMQ que se involucren activamente en procesos de participación y formación ciudadana en el marco de equidad e inclusión social, al 2033</t>
  </si>
  <si>
    <t>Fomento de la convivencia, seguridad ciudadana y gestión de riesgos en el territorio</t>
  </si>
  <si>
    <t>Fundación Teatro Nacional Sucre</t>
  </si>
  <si>
    <t>Incrementar al 35% las acciones para la atención integral de emergencias (protocolos, infraestructura, equipamiento, insumos, personal especializados en el DMQ, al 2033</t>
  </si>
  <si>
    <t>Fomento de la seguridad vial y control de tránsito en el distrito metropolitano de quito</t>
  </si>
  <si>
    <t>Instituto de Capacitación Municipal</t>
  </si>
  <si>
    <t>Incrementar al 60% el aprovechamiento de residuos sólidos del DMQ, al 2033.</t>
  </si>
  <si>
    <t>Fomento del entorno productivo y competitivo en el DMQ</t>
  </si>
  <si>
    <t>Instituto de Investigaciones de la Ciudad</t>
  </si>
  <si>
    <t>Incrementar al 70% la cobertura de servicios de recolección diferenciada en el DMQ, al 2033.</t>
  </si>
  <si>
    <t>Fomento del entorno productivo y competitivo territorial en el distrito metropolitano de quito</t>
  </si>
  <si>
    <t>Instituto Metropolitano de Patrimonio</t>
  </si>
  <si>
    <t>Incrementar al 70% las hectáreas gestionadas de manera sostenible, del Subsistema Metropolitano de Áreas Protegidas del DMQ, al 2033.</t>
  </si>
  <si>
    <t>Fomento y protección de la diversidad cultural</t>
  </si>
  <si>
    <t>Procuraduría Metropolitana (**)</t>
  </si>
  <si>
    <t>Incrementar al 80% el cumplimiento de estándares de calidad y seguridad del paciente, en  los establecimientos de salud del DMQ, al 2033</t>
  </si>
  <si>
    <t>Fortalecimiento a parroquias rurales y comunas</t>
  </si>
  <si>
    <t>Quito Honesto (**)</t>
  </si>
  <si>
    <t>Incrementar al 80% la programación de la Red Metropolitana de Cultura que incorpora herramientas contra la desigualdad y la discriminación, al 2033.</t>
  </si>
  <si>
    <t>Fortalecimiento de capacidades para el emprendimiento y el empleo en el DMQ</t>
  </si>
  <si>
    <t>Registro de la Propiedad</t>
  </si>
  <si>
    <t>Incrementar al 85% los espacios públicos del patrimonio cultural del DMQ conservados al 2033.</t>
  </si>
  <si>
    <t>Fortalecimiento de la generación de políticas públicas en el DMQ a través de estudios de investigación sobre la ciudad</t>
  </si>
  <si>
    <t>Incrementar al 88% la calificación del servicio municipal, al 2033</t>
  </si>
  <si>
    <t>Fortalecimiento de la gestión catastral</t>
  </si>
  <si>
    <t>Incrementar al 96% el número de trámites que se pueden realizar de manera automatizada en el DMQ, al 2033.</t>
  </si>
  <si>
    <t>Fortalecimiento de la gestión integral del subsistema de salud en la red metropolitana de salud del distrito metropolitano de quito</t>
  </si>
  <si>
    <t>Incrementar al menos el 2% anual el número de  licencias de habilitación de suelo y actividades económicas emitidas en centralidades planificadas, al 2033</t>
  </si>
  <si>
    <t>Fortalecimiento de la infraestructura física del mercado mayorista de quito</t>
  </si>
  <si>
    <t>Incrementar anualmente en 5% el índice de eficiencia de la gestión municipal al 2033</t>
  </si>
  <si>
    <t>Fortalecimiento de la infraestructura tecnológica y seguridades del GAD-DMQ-DMI</t>
  </si>
  <si>
    <t>Incrementar en 10% las personas del DMQ que se involucran en acciones de promoción de derechos en el marco del sistema de protección integral respecto al total de personas involucradas, al 2033</t>
  </si>
  <si>
    <t>Fortalecimiento de la infraestructura y espacio público</t>
  </si>
  <si>
    <t>Incrementar en 34% el número de estudiantes matriculados en programas de educación municipal inclusiva, al 2033, respecto de los matriculados en 2023.</t>
  </si>
  <si>
    <t>Fortalecimiento de los servicios inclusivos y redes de apoyo para personas con discapacidad y sus familias</t>
  </si>
  <si>
    <t>Secretaría de Gobierno Digital y Tecnologías de la Información y Comunicaciones</t>
  </si>
  <si>
    <t>Incrementar en 5000 ciudadanos sensibilizados que aplican enfoques integrales de manejo en las áreas protegidas del Subsistema Metropolitano de Áreas Protegidas al 2033.</t>
  </si>
  <si>
    <t>Fortalecimiento del gobierno digital para convertir al distrito metropolitano de quito en una ciudad inteligente y sostenible</t>
  </si>
  <si>
    <t>Incrementar en un 100% la cantidad de operativos interinstitucionales coordinados en apoyo a la seguridad y convivencia ciudadana en el DMQ, al 2033</t>
  </si>
  <si>
    <t>Fortalecimiento del sistema metropolitano de áreas protegidas</t>
  </si>
  <si>
    <t>Incrementar hasta el 40%  la relación entre ingresos tributarios por impuestos  y el total de ingresos del GADDMQ, al 2033</t>
  </si>
  <si>
    <t>Fortalecimiento del sistema municipal de faenamiento</t>
  </si>
  <si>
    <t xml:space="preserve">Incrementar la cobertura de atención integral en salud mental al 100%, con enfoque de derechos y equidad para la población de responsabilidad municipal del DMQ, al 2033  </t>
  </si>
  <si>
    <t>Fortalecimiento e intervención integral en el espacio público de las áreas históricas en las parroquias urbanas y rurales del DMQ</t>
  </si>
  <si>
    <t>Incrementar la conectividad activa de internet gratuito municipal a 4.300 espacios públicos del  DMQ, al 2033</t>
  </si>
  <si>
    <t>Fortalecimiento integral del sistema de participación ciudadana y control social</t>
  </si>
  <si>
    <t>Incrementar la inversión en el predio del Aeropuerto Internacional Mariscal Sucre (AIMS) en 50 millones de dólares, al 2033.</t>
  </si>
  <si>
    <t>Fortalecimiento para la innovación y la tecnología en el DMQ</t>
  </si>
  <si>
    <t>Incrementar suelo urbano sin superar el 100% de las áreas previstas en el PUGS como suelo rural de expansión urbana, al 2033</t>
  </si>
  <si>
    <t>Fortalecimiento pedagógico</t>
  </si>
  <si>
    <t>Secretaría General del Concejo (**)</t>
  </si>
  <si>
    <t>Mantener el 100% del modelo de gestión articulado con acciones intersectoriales que potencien el desarrollo rural con identidad territorial en los 33 gobiernos parroquiales rurales, al 2033.</t>
  </si>
  <si>
    <t>Fortalecimiento y ampliación de los servicios de cuidados para las personas adultas mayores para promover su autonomía</t>
  </si>
  <si>
    <t>Unidad de Bienestar Animal</t>
  </si>
  <si>
    <t>Reducir el 20% de animales de compañía en condiciones de calle dentro del DMQ, contribuyendo al bienestar animal, al 2033</t>
  </si>
  <si>
    <t>Fortalecimiento y ampliación de los servicios de desarrollo infantil integral</t>
  </si>
  <si>
    <t>Unidad Educativa Bicentenario</t>
  </si>
  <si>
    <t>Reducir en 2.8 millones las emisiones de CO2 equivalente (huella de carbono) en el DMQ, al 2033.</t>
  </si>
  <si>
    <t>Fortalecimiento y modernización integral de quito honesto para potenciar los servicios y gestión de la entidad</t>
  </si>
  <si>
    <t>Unidad Educativa Espejo</t>
  </si>
  <si>
    <t>Reducir en 50% el número de personas fallecidas en siniestros viales, al 2033.</t>
  </si>
  <si>
    <t>Garantía de protección de derechos</t>
  </si>
  <si>
    <t>Unidad Educativa Julio E. Moreno</t>
  </si>
  <si>
    <t>Reducir en al menos 9 días el tiempo promedio de atención de los 5 trámites más demandados por el sector productivo del DMQ, al 2033</t>
  </si>
  <si>
    <t>Gastos administrativos</t>
  </si>
  <si>
    <t>Unidad Educativa Oswaldo Lombeyda</t>
  </si>
  <si>
    <t>No aplica</t>
  </si>
  <si>
    <t>Gestión administrativa</t>
  </si>
  <si>
    <t>Unidad Educativa Quitumbe</t>
  </si>
  <si>
    <t>Gestión de auditoría interna metropolitana</t>
  </si>
  <si>
    <t>Unidad Educativa San Francisco de Quito</t>
  </si>
  <si>
    <t>Gestión de la EPMSA</t>
  </si>
  <si>
    <t>Unidad Educativa Sucre</t>
  </si>
  <si>
    <t>Gestión de la procuraduría metropolitana</t>
  </si>
  <si>
    <t>Unidad Especial Regula tu Barrio</t>
  </si>
  <si>
    <t>Gestión de la seguridad del aeropuerto</t>
  </si>
  <si>
    <t>Unidad Municipal de Salud Centro</t>
  </si>
  <si>
    <t>Gestión de residuos no peligrosos</t>
  </si>
  <si>
    <t>Unidad Municipal de Salud Norte</t>
  </si>
  <si>
    <t>Gestión del registro, inventario, investigación y puesta en valor del patrimonio cultural del DMQ</t>
  </si>
  <si>
    <t>Unidad Municipal de Salud Sur</t>
  </si>
  <si>
    <t>Gestión del talento humano</t>
  </si>
  <si>
    <t>Unidad Patronato Municipal San José (*)</t>
  </si>
  <si>
    <t>Gestión integral de residuos de construcción y escombros</t>
  </si>
  <si>
    <t>Gestión integral de residuos peligrosos sanitarios</t>
  </si>
  <si>
    <t>Gestión interna del ICAM</t>
  </si>
  <si>
    <t>Imagen urbana</t>
  </si>
  <si>
    <t>Implementación de espacios de actoría, inclusión y cohesión social de adolescentes y jóvenes como protagonistas del desarrollo</t>
  </si>
  <si>
    <t>Implementación de políticas de inclusión social en el DMQ</t>
  </si>
  <si>
    <t>Implementación de sistemas inteligentes de transporte SAE y SIU en el sistema de transporte público</t>
  </si>
  <si>
    <t>Implementación del plan de optimización, simplificación y digitalización de trámites administrativos municipales en el distrito metropolitano de quito</t>
  </si>
  <si>
    <t>Implementación del sistema de gestión integral de quito honesto para automatizar los servicios y procesos que se brinda a la ciudadanía y dependencias municipales del DMQ</t>
  </si>
  <si>
    <t>Impulso de la economía circular y el valor compartido en el DMQ</t>
  </si>
  <si>
    <t>Inclusión educativa</t>
  </si>
  <si>
    <t>Infraestructura educativa integral e inclusiva en las instituciones educativas municipales</t>
  </si>
  <si>
    <t>Infraestructura nueva de agua potable</t>
  </si>
  <si>
    <t>Infraestructura nueva de saneamiento</t>
  </si>
  <si>
    <t>Infraestructura para los modos de transporte no motorizados</t>
  </si>
  <si>
    <t>Infraestructura vial</t>
  </si>
  <si>
    <t>Infraestructura, espacio público y desarrollo social con priorización ciudadana</t>
  </si>
  <si>
    <t>Intervención y conservación del patrimonio arqueológico del DMQ</t>
  </si>
  <si>
    <t>Juventud-es quito</t>
  </si>
  <si>
    <t>Manejo de fauna urbana DMQ</t>
  </si>
  <si>
    <t>Mantenimiento y rehabilitación vial</t>
  </si>
  <si>
    <t>Mejoramiento de la circulación del tráfico en el DMQ</t>
  </si>
  <si>
    <t>Mejoramiento de la gestión y servicio del sistema de comercialización en el DMQ</t>
  </si>
  <si>
    <t>Mejoramiento de la infraestructura de movilidad</t>
  </si>
  <si>
    <t>Mejoramiento de las condiciones productivas y ampliación de las oportunidades de mercado</t>
  </si>
  <si>
    <t>Mejoramiento de los servicios de aseo</t>
  </si>
  <si>
    <t>Mejoramiento del servicio en el sistema integrado de transporte público</t>
  </si>
  <si>
    <t>Mitigación del riesgo de desastres en el DMQ</t>
  </si>
  <si>
    <t>Modelo educativo municipal innovador</t>
  </si>
  <si>
    <t>Modernización del sistema de transporte público metropolitano de pasajeros</t>
  </si>
  <si>
    <t>Modernización integral del registro de la propiedad</t>
  </si>
  <si>
    <t>Monitoreo continuo de la contaminación del aire, el agua y niveles de ruido</t>
  </si>
  <si>
    <t>Operación de los corredores del sistema metropolitano de transporte público</t>
  </si>
  <si>
    <t>Operación urbana y mejoramiento del hábitat</t>
  </si>
  <si>
    <t>Optimización de la gestión para el cumplimiento de la normativa metropolitana en el DMQ</t>
  </si>
  <si>
    <t>Planificación y regulación del uso y gestión del suelo</t>
  </si>
  <si>
    <t>Politicas públicas de salud en el DMQ</t>
  </si>
  <si>
    <t>Posicionamiento y cooperación internacional para el desarrollo del DMQ</t>
  </si>
  <si>
    <t>Presupuestos participativos</t>
  </si>
  <si>
    <t>Prevención ante eventos adversos</t>
  </si>
  <si>
    <t>Prevención situacional y convivencia pacífica</t>
  </si>
  <si>
    <t>Prevención y atención de la violencia de género</t>
  </si>
  <si>
    <t>Prevención y control para el buen uso del espacio público</t>
  </si>
  <si>
    <t>Primera línea del Metro de Quito</t>
  </si>
  <si>
    <t>Producción de vivienda y gestión de mecanismos de acceso a la vivienda en el DMQ</t>
  </si>
  <si>
    <t>Promoción de derechos de grupos de atención prioritaria y en situación de vulnerabilidad</t>
  </si>
  <si>
    <t>Promoción de los modos de transporte sostenible</t>
  </si>
  <si>
    <t>Protección de derechos e inclusión social de personas en situación de habitabilidad de calle, experiencia de vida en calle y movilidad humana</t>
  </si>
  <si>
    <t>Protección integral a grupos de atención prioritaria en situación de vulnerabilidad y/o riesgo, naturaleza y animales</t>
  </si>
  <si>
    <t>Protección, conservación y mejoramiento a los recursos naturales y calidad ambiental del DMQ</t>
  </si>
  <si>
    <t>Quito a la cancha</t>
  </si>
  <si>
    <t>Quito abierta a los negocios</t>
  </si>
  <si>
    <t>Quito activo</t>
  </si>
  <si>
    <t>Quito destino turístico</t>
  </si>
  <si>
    <t>Quito destino turístico inteligente</t>
  </si>
  <si>
    <t>Recuperación de quebradas priorizadas en el DMQ</t>
  </si>
  <si>
    <t>Recuperación, protección y monitoreo de la cobertura vegetal con principios de restauración ecológica</t>
  </si>
  <si>
    <t>Reducción de riesgos de desastres en el DMQ</t>
  </si>
  <si>
    <t>Regula tu barrio</t>
  </si>
  <si>
    <t>Rehabilitación de la unidad metropolitana de salud sur (hospital básico nivel II)</t>
  </si>
  <si>
    <t>Remuneración de personal</t>
  </si>
  <si>
    <t>Renovación urbana</t>
  </si>
  <si>
    <t>Renovación y repotenciación de sistemas de agua potable</t>
  </si>
  <si>
    <t>Repotenciación de infraestructura de mercados y ferias del DMQ</t>
  </si>
  <si>
    <t>Residencia para la atención integral del adulto mayor en situación de vulnerabilidad</t>
  </si>
  <si>
    <t>Seguimiento y evaluación de la gestión de los planes del MDMQ</t>
  </si>
  <si>
    <t>Seguridad alimentaria y nutrición</t>
  </si>
  <si>
    <t>Señalización y semaforización</t>
  </si>
  <si>
    <t>Servicios culturales comunitarios y deportivos en Cumandá parque urbano</t>
  </si>
  <si>
    <t>Sistema de información de patrimonio cultural material e inmaterial del DMQ.</t>
  </si>
  <si>
    <t>Sistema de producción sostenible y consumo responsable de la agricultura urbana</t>
  </si>
  <si>
    <t>Sistema Distrital Museos de la Ciudad</t>
  </si>
  <si>
    <t>Sistema Integral de Promoción de la Salud</t>
  </si>
  <si>
    <t>Sistema Metropolitano de Teatros</t>
  </si>
  <si>
    <t>Somos Quito</t>
  </si>
  <si>
    <t>Territorio y Cultura</t>
  </si>
  <si>
    <t>Vivienda de interés social</t>
  </si>
  <si>
    <t>02.01.001.074.840107.000.002</t>
  </si>
  <si>
    <t>02.01.001.072.730702.000.002</t>
  </si>
  <si>
    <t>02.01.001.072.730701.000.002</t>
  </si>
  <si>
    <t>01.01.001.206.530802.000.009</t>
  </si>
  <si>
    <t>01.01.001.205.530702.000.009</t>
  </si>
  <si>
    <t>01.01.001.207.530402.000.009</t>
  </si>
  <si>
    <t>Servicio de organización de eventos de promoción turística del destino Quito en el mercado local y nacional para la realización de eventos turísticos y gastronómicos 2026-2027</t>
  </si>
  <si>
    <t>01.01.002.078.530402.000.009</t>
  </si>
  <si>
    <t>01.01.002.078.840104.000.009</t>
  </si>
  <si>
    <t>Adquisición de infraestructura tecnológica de servidores y almacenamiento</t>
  </si>
  <si>
    <t>Servicio de asistencia, monitoreo tecnico y auditorías para el reconocimiento y la certificacion internacional en la gestion de turismo sostenible para establecimientos turisticos del destino Quito 2026 - 2027 y para la recertificacion internacional en la gestion de turismo sostenible para la EPMGDT Quito Turismo TourCert 2027</t>
  </si>
  <si>
    <t>Adquisicion de suministros de impresion toners para la EPMGDT</t>
  </si>
  <si>
    <t>Adquisición de uniformes</t>
  </si>
  <si>
    <t>Servicio de provisión de datos en línea para la gestión de servicios de inteligencia turística para el DMQ</t>
  </si>
  <si>
    <t>Contratacion del servicio de agencias de viajes para la provision de pasajes aereos nacionales e internacionales para los servidores de la EPMGDT</t>
  </si>
  <si>
    <t>DPEI / Jefatura de Estadística</t>
  </si>
  <si>
    <t>VALOR</t>
  </si>
  <si>
    <t>En ejecución</t>
  </si>
  <si>
    <t>Adquisición de neumáticos para el parque automotor de la EPMGDT</t>
  </si>
  <si>
    <t>01.01.001.210.530813.000.009</t>
  </si>
  <si>
    <t>NA</t>
  </si>
  <si>
    <t>Catálogo electrónico</t>
  </si>
  <si>
    <t>Ingeniero</t>
  </si>
  <si>
    <t>Calificación</t>
  </si>
  <si>
    <t>Jimmy</t>
  </si>
  <si>
    <t>Solicitud de resolución de inicio</t>
  </si>
  <si>
    <t>Ínfima</t>
  </si>
  <si>
    <t>Daniel</t>
  </si>
  <si>
    <t>Instalación de pantallas didácticas en las paradas del Metro de Quito</t>
  </si>
  <si>
    <t>01.01.001.204.530403.000.009</t>
  </si>
  <si>
    <t>Servicio de rastreo satelital para los vehículos y motocicleta de la EPMGDT 2026 - 2027</t>
  </si>
  <si>
    <t>01.01.001.209.530105.000.009</t>
  </si>
  <si>
    <t>Reprogramar POA</t>
  </si>
  <si>
    <t>Rusbel</t>
  </si>
  <si>
    <t>Adquisición de máquinas estampadoras sublimadoras, suministros e insumos complementarios para procesos de sublimación o similares.</t>
  </si>
  <si>
    <t>01.01.002.085.840104.000.009</t>
  </si>
  <si>
    <t>01.01.002.085.630804.000.009</t>
  </si>
  <si>
    <t>Maura</t>
  </si>
  <si>
    <t>Correción de TDR</t>
  </si>
  <si>
    <t>Pacha</t>
  </si>
  <si>
    <t>Subsanación de TRD</t>
  </si>
  <si>
    <t>pacha</t>
  </si>
  <si>
    <t>15/072026</t>
  </si>
  <si>
    <t>Richard</t>
  </si>
  <si>
    <t xml:space="preserve">Contratar el servicio de mantenimiento preventivo y correctivo de equipos para producción audiovisual </t>
  </si>
  <si>
    <t>Tatiana</t>
  </si>
  <si>
    <t>Suscripción de contrato</t>
  </si>
  <si>
    <t>Rosa Estrella</t>
  </si>
  <si>
    <t>Ajustes a los productos</t>
  </si>
  <si>
    <t>Alquiler de instalaciones para las evaluaciones prácticas de la Certificación en Competencias Laborales del sector turístico del Distrito Metropolitano de Quito, que incluya: mobiliario, equipos e insumos.</t>
  </si>
  <si>
    <t>01.01.002.079.630207.000.009</t>
  </si>
  <si>
    <t>Mesteanza</t>
  </si>
  <si>
    <t>Pablo Arboleda</t>
  </si>
  <si>
    <t>Adquisición de equipamiento audiovisual e interactivo, así como la fabricación de mobiliario especializado de soporte, para la implementación del Centro de Interpretación Turístico Itinerante CIT-Q</t>
  </si>
  <si>
    <t>02.01.001.077.840107.000.002</t>
  </si>
  <si>
    <t>02.01.001.077.730404.000.002</t>
  </si>
  <si>
    <t>02.01.001.077.840103.000.002</t>
  </si>
  <si>
    <t>Corregir las actualizaciones, reformular documentación
Reprogramar</t>
  </si>
  <si>
    <t>Melani</t>
  </si>
  <si>
    <t>Marco Mena</t>
  </si>
  <si>
    <t>Estudio de meracdo</t>
  </si>
  <si>
    <t>Ruben Lara</t>
  </si>
  <si>
    <t>Giro especifico de negocio</t>
  </si>
  <si>
    <t>Elaborando Inf, Tecnico, necesidades y TDR, Informes para directorio</t>
  </si>
  <si>
    <t>Posicionamiento de marca turística en Festival Musical</t>
  </si>
  <si>
    <t>Cambiar objeto de contratación, ya que no es un objeto de contratación pública y debe ser un convenio</t>
  </si>
  <si>
    <t>02.01.001.075.730207.000.002</t>
  </si>
  <si>
    <t>Declarar desierto</t>
  </si>
  <si>
    <t>Ana María Palacios</t>
  </si>
  <si>
    <t>Existe reprocesos
Tercera revisión</t>
  </si>
  <si>
    <t>Consultoría Concurso Público</t>
  </si>
  <si>
    <t>Juan Ximenes</t>
  </si>
  <si>
    <t>Mónica</t>
  </si>
  <si>
    <t>A la espera de entrega de ofertas</t>
  </si>
  <si>
    <t>Re 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</si>
</sst>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_ ;_ * \-#,##0_ ;_ * &quot;-&quot;??_ ;_ @_ "/>
    <numFmt numFmtId="165" formatCode="mmmm/yyyy"/>
    <numFmt numFmtId="166" formatCode="dd/mm/yyyy;@"/>
    <numFmt numFmtId="167" formatCode="[$-1540A]dd\-mmm\-yy;@"/>
    <numFmt numFmtId="168" formatCode="[$-300A]d&quot; de &quot;mmmm&quot; de &quot;yyyy;@"/>
  </numFmts>
  <fonts count="5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6.5"/>
      <color theme="1"/>
      <name val="Calibri"/>
      <family val="2"/>
      <scheme val="minor"/>
    </font>
    <font>
      <i/>
      <sz val="6"/>
      <color rgb="FFC00000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9"/>
      <color rgb="FFFF0000"/>
      <name val="Arial"/>
      <family val="2"/>
    </font>
    <font>
      <sz val="11"/>
      <color rgb="FFFF0000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Montserrat"/>
    </font>
    <font>
      <sz val="11"/>
      <color theme="1"/>
      <name val="Montserrat"/>
    </font>
    <font>
      <b/>
      <sz val="11"/>
      <color theme="1"/>
      <name val="Montserrat"/>
    </font>
    <font>
      <b/>
      <sz val="11"/>
      <name val="Montserrat"/>
    </font>
    <font>
      <sz val="11"/>
      <color rgb="FFFF0000"/>
      <name val="Montserrat"/>
    </font>
    <font>
      <sz val="11"/>
      <name val="Montserrat"/>
    </font>
  </fonts>
  <fills count="4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B1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4"/>
        <bgColor rgb="FF00B050"/>
      </patternFill>
    </fill>
    <fill>
      <patternFill patternType="solid">
        <fgColor theme="8" tint="0.79998168889431442"/>
        <bgColor rgb="FF00B050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rgb="FF00B050"/>
      </patternFill>
    </fill>
    <fill>
      <patternFill patternType="solid">
        <fgColor theme="8" tint="0.39997558519241921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rgb="FF00B050"/>
      </patternFill>
    </fill>
    <fill>
      <patternFill patternType="solid">
        <fgColor theme="7" tint="0.39997558519241921"/>
        <bgColor indexed="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B050"/>
      </patternFill>
    </fill>
    <fill>
      <patternFill patternType="solid">
        <fgColor theme="4" tint="0.59999389629810485"/>
        <bgColor indexed="8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8" fillId="0" borderId="0" applyNumberFormat="0" applyFill="0" applyBorder="0" applyAlignment="0" applyProtection="0"/>
  </cellStyleXfs>
  <cellXfs count="686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9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0" fillId="12" borderId="26" xfId="0" applyFont="1" applyFill="1" applyBorder="1" applyAlignment="1">
      <alignment horizontal="center" vertical="center" wrapText="1"/>
    </xf>
    <xf numFmtId="0" fontId="20" fillId="12" borderId="27" xfId="0" applyFont="1" applyFill="1" applyBorder="1" applyAlignment="1">
      <alignment horizontal="center" vertical="center" wrapText="1"/>
    </xf>
    <xf numFmtId="0" fontId="12" fillId="12" borderId="26" xfId="0" applyFont="1" applyFill="1" applyBorder="1" applyAlignment="1">
      <alignment horizontal="center" vertical="center" wrapText="1"/>
    </xf>
    <xf numFmtId="0" fontId="12" fillId="12" borderId="2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43" fontId="17" fillId="8" borderId="20" xfId="0" applyNumberFormat="1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43" fontId="0" fillId="12" borderId="25" xfId="1" applyFont="1" applyFill="1" applyBorder="1" applyAlignment="1">
      <alignment wrapText="1"/>
    </xf>
    <xf numFmtId="43" fontId="0" fillId="12" borderId="52" xfId="1" applyFont="1" applyFill="1" applyBorder="1" applyAlignment="1">
      <alignment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14" fontId="14" fillId="3" borderId="21" xfId="0" applyNumberFormat="1" applyFont="1" applyFill="1" applyBorder="1" applyAlignment="1">
      <alignment horizontal="center" vertical="center" wrapText="1"/>
    </xf>
    <xf numFmtId="14" fontId="14" fillId="3" borderId="23" xfId="0" applyNumberFormat="1" applyFont="1" applyFill="1" applyBorder="1" applyAlignment="1">
      <alignment horizontal="center" vertical="center" wrapText="1"/>
    </xf>
    <xf numFmtId="14" fontId="14" fillId="3" borderId="54" xfId="0" applyNumberFormat="1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 wrapText="1"/>
    </xf>
    <xf numFmtId="0" fontId="14" fillId="8" borderId="28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2" fillId="13" borderId="26" xfId="0" applyFont="1" applyFill="1" applyBorder="1" applyAlignment="1">
      <alignment horizontal="center" vertical="center" wrapText="1"/>
    </xf>
    <xf numFmtId="0" fontId="12" fillId="13" borderId="28" xfId="0" applyFont="1" applyFill="1" applyBorder="1" applyAlignment="1">
      <alignment horizontal="center" vertical="center" wrapText="1"/>
    </xf>
    <xf numFmtId="14" fontId="17" fillId="8" borderId="15" xfId="0" applyNumberFormat="1" applyFont="1" applyFill="1" applyBorder="1" applyAlignment="1">
      <alignment horizontal="center" vertical="center" wrapText="1"/>
    </xf>
    <xf numFmtId="14" fontId="17" fillId="8" borderId="18" xfId="0" applyNumberFormat="1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vertical="center" wrapText="1"/>
    </xf>
    <xf numFmtId="0" fontId="13" fillId="8" borderId="16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8" borderId="61" xfId="0" applyFont="1" applyFill="1" applyBorder="1" applyAlignment="1">
      <alignment horizontal="center" vertical="center" wrapText="1"/>
    </xf>
    <xf numFmtId="0" fontId="12" fillId="13" borderId="27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28" fillId="0" borderId="0" xfId="0" applyFont="1"/>
    <xf numFmtId="0" fontId="19" fillId="12" borderId="5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0" borderId="0" xfId="0" applyFont="1"/>
    <xf numFmtId="164" fontId="0" fillId="0" borderId="1" xfId="1" applyNumberFormat="1" applyFont="1" applyFill="1" applyBorder="1" applyAlignment="1">
      <alignment vertical="center"/>
    </xf>
    <xf numFmtId="4" fontId="0" fillId="0" borderId="1" xfId="1" applyNumberFormat="1" applyFont="1" applyFill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0" fontId="0" fillId="0" borderId="0" xfId="0" pivotButton="1" applyAlignment="1">
      <alignment horizontal="center" vertical="center" wrapText="1"/>
    </xf>
    <xf numFmtId="0" fontId="0" fillId="0" borderId="0" xfId="0" pivotButton="1"/>
    <xf numFmtId="0" fontId="0" fillId="0" borderId="1" xfId="0" applyBorder="1" applyAlignment="1">
      <alignment vertical="center"/>
    </xf>
    <xf numFmtId="9" fontId="0" fillId="0" borderId="1" xfId="2" applyFont="1" applyFill="1" applyBorder="1" applyAlignment="1">
      <alignment vertical="center"/>
    </xf>
    <xf numFmtId="43" fontId="28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2" fillId="26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horizontal="right" vertical="center" wrapText="1"/>
    </xf>
    <xf numFmtId="9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33" fillId="0" borderId="0" xfId="0" applyFont="1" applyAlignment="1">
      <alignment horizontal="center"/>
    </xf>
    <xf numFmtId="0" fontId="29" fillId="12" borderId="6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29" fillId="14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 wrapText="1"/>
    </xf>
    <xf numFmtId="0" fontId="3" fillId="14" borderId="8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9" fillId="12" borderId="8" xfId="0" applyFont="1" applyFill="1" applyBorder="1" applyAlignment="1">
      <alignment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6" fillId="16" borderId="8" xfId="0" applyFont="1" applyFill="1" applyBorder="1" applyAlignment="1">
      <alignment vertical="center" wrapText="1"/>
    </xf>
    <xf numFmtId="0" fontId="3" fillId="12" borderId="8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31" fillId="22" borderId="1" xfId="0" applyFont="1" applyFill="1" applyBorder="1" applyAlignment="1">
      <alignment horizontal="center" vertical="center" wrapText="1"/>
    </xf>
    <xf numFmtId="0" fontId="31" fillId="20" borderId="1" xfId="0" applyFont="1" applyFill="1" applyBorder="1" applyAlignment="1">
      <alignment horizontal="center" vertical="center" wrapText="1"/>
    </xf>
    <xf numFmtId="43" fontId="32" fillId="23" borderId="1" xfId="0" applyNumberFormat="1" applyFont="1" applyFill="1" applyBorder="1" applyAlignment="1">
      <alignment horizontal="center" vertical="center" wrapText="1"/>
    </xf>
    <xf numFmtId="43" fontId="32" fillId="24" borderId="1" xfId="0" applyNumberFormat="1" applyFont="1" applyFill="1" applyBorder="1" applyAlignment="1">
      <alignment horizontal="center" vertical="center" wrapText="1"/>
    </xf>
    <xf numFmtId="43" fontId="32" fillId="3" borderId="1" xfId="0" applyNumberFormat="1" applyFont="1" applyFill="1" applyBorder="1" applyAlignment="1">
      <alignment horizontal="center" vertical="center" wrapText="1"/>
    </xf>
    <xf numFmtId="43" fontId="32" fillId="25" borderId="1" xfId="0" applyNumberFormat="1" applyFont="1" applyFill="1" applyBorder="1" applyAlignment="1">
      <alignment horizontal="center" vertical="center" wrapText="1"/>
    </xf>
    <xf numFmtId="0" fontId="32" fillId="25" borderId="1" xfId="0" applyFont="1" applyFill="1" applyBorder="1" applyAlignment="1">
      <alignment horizontal="center" vertical="center" wrapText="1"/>
    </xf>
    <xf numFmtId="0" fontId="32" fillId="2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4" fontId="28" fillId="0" borderId="1" xfId="0" applyNumberFormat="1" applyFont="1" applyBorder="1" applyAlignment="1">
      <alignment horizontal="right" vertical="center"/>
    </xf>
    <xf numFmtId="0" fontId="28" fillId="0" borderId="1" xfId="0" applyFont="1" applyBorder="1" applyAlignment="1">
      <alignment horizontal="right" vertical="center"/>
    </xf>
    <xf numFmtId="14" fontId="28" fillId="0" borderId="1" xfId="0" applyNumberFormat="1" applyFont="1" applyBorder="1" applyAlignment="1">
      <alignment horizontal="right"/>
    </xf>
    <xf numFmtId="0" fontId="28" fillId="0" borderId="1" xfId="0" applyFont="1" applyBorder="1" applyAlignment="1">
      <alignment horizontal="right"/>
    </xf>
    <xf numFmtId="14" fontId="28" fillId="0" borderId="1" xfId="0" applyNumberFormat="1" applyFont="1" applyBorder="1" applyAlignment="1">
      <alignment horizontal="right" vertical="center" wrapText="1"/>
    </xf>
    <xf numFmtId="0" fontId="28" fillId="0" borderId="1" xfId="0" applyFont="1" applyBorder="1" applyAlignment="1">
      <alignment horizontal="right" wrapText="1"/>
    </xf>
    <xf numFmtId="0" fontId="28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2" fontId="28" fillId="0" borderId="1" xfId="0" applyNumberFormat="1" applyFont="1" applyBorder="1" applyAlignment="1">
      <alignment horizontal="right"/>
    </xf>
    <xf numFmtId="14" fontId="29" fillId="0" borderId="1" xfId="0" applyNumberFormat="1" applyFont="1" applyBorder="1" applyAlignment="1">
      <alignment horizontal="right" vertical="center"/>
    </xf>
    <xf numFmtId="15" fontId="28" fillId="0" borderId="1" xfId="0" applyNumberFormat="1" applyFont="1" applyBorder="1" applyAlignment="1">
      <alignment horizontal="right" wrapText="1"/>
    </xf>
    <xf numFmtId="4" fontId="0" fillId="0" borderId="6" xfId="0" applyNumberFormat="1" applyBorder="1" applyAlignment="1">
      <alignment vertical="center"/>
    </xf>
    <xf numFmtId="43" fontId="0" fillId="0" borderId="6" xfId="1" applyFont="1" applyFill="1" applyBorder="1" applyAlignment="1">
      <alignment vertical="center"/>
    </xf>
    <xf numFmtId="0" fontId="3" fillId="19" borderId="8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right" vertical="center"/>
    </xf>
    <xf numFmtId="43" fontId="0" fillId="0" borderId="10" xfId="0" applyNumberFormat="1" applyBorder="1" applyAlignment="1">
      <alignment horizontal="right" vertical="center"/>
    </xf>
    <xf numFmtId="43" fontId="28" fillId="0" borderId="10" xfId="0" applyNumberFormat="1" applyFont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43" fontId="0" fillId="5" borderId="10" xfId="0" applyNumberFormat="1" applyFill="1" applyBorder="1" applyAlignment="1">
      <alignment horizontal="right" vertical="center"/>
    </xf>
    <xf numFmtId="4" fontId="0" fillId="5" borderId="10" xfId="0" applyNumberFormat="1" applyFill="1" applyBorder="1" applyAlignment="1">
      <alignment horizontal="right" vertical="center"/>
    </xf>
    <xf numFmtId="14" fontId="28" fillId="17" borderId="1" xfId="0" applyNumberFormat="1" applyFont="1" applyFill="1" applyBorder="1" applyAlignment="1">
      <alignment horizontal="right" vertical="center" wrapText="1"/>
    </xf>
    <xf numFmtId="0" fontId="0" fillId="17" borderId="0" xfId="0" applyFill="1" applyAlignment="1">
      <alignment vertical="center"/>
    </xf>
    <xf numFmtId="43" fontId="0" fillId="0" borderId="0" xfId="0" applyNumberFormat="1"/>
    <xf numFmtId="43" fontId="0" fillId="0" borderId="0" xfId="1" applyFont="1"/>
    <xf numFmtId="0" fontId="0" fillId="17" borderId="0" xfId="0" applyFill="1" applyAlignment="1">
      <alignment vertical="center" wrapText="1"/>
    </xf>
    <xf numFmtId="0" fontId="0" fillId="8" borderId="0" xfId="0" applyFill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0" xfId="0" pivotButton="1" applyAlignment="1">
      <alignment vertical="center" wrapText="1"/>
    </xf>
    <xf numFmtId="0" fontId="3" fillId="27" borderId="8" xfId="0" applyFont="1" applyFill="1" applyBorder="1" applyAlignment="1">
      <alignment horizontal="center" vertical="center" wrapText="1"/>
    </xf>
    <xf numFmtId="10" fontId="0" fillId="0" borderId="0" xfId="2" applyNumberFormat="1" applyFont="1"/>
    <xf numFmtId="43" fontId="0" fillId="0" borderId="1" xfId="1" applyFont="1" applyBorder="1" applyAlignment="1">
      <alignment vertical="center"/>
    </xf>
    <xf numFmtId="14" fontId="0" fillId="0" borderId="1" xfId="0" applyNumberFormat="1" applyBorder="1" applyAlignment="1">
      <alignment horizontal="right" vertical="center"/>
    </xf>
    <xf numFmtId="43" fontId="0" fillId="0" borderId="6" xfId="1" applyFont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35" fillId="20" borderId="1" xfId="0" applyFont="1" applyFill="1" applyBorder="1" applyAlignment="1">
      <alignment horizontal="center" vertical="center" wrapText="1"/>
    </xf>
    <xf numFmtId="0" fontId="35" fillId="22" borderId="1" xfId="0" applyFont="1" applyFill="1" applyBorder="1" applyAlignment="1">
      <alignment horizontal="center" vertical="center" wrapText="1"/>
    </xf>
    <xf numFmtId="43" fontId="36" fillId="23" borderId="1" xfId="0" applyNumberFormat="1" applyFont="1" applyFill="1" applyBorder="1" applyAlignment="1">
      <alignment horizontal="center" vertical="center" wrapText="1"/>
    </xf>
    <xf numFmtId="43" fontId="36" fillId="3" borderId="1" xfId="0" applyNumberFormat="1" applyFont="1" applyFill="1" applyBorder="1" applyAlignment="1">
      <alignment horizontal="center" vertical="center" wrapText="1"/>
    </xf>
    <xf numFmtId="43" fontId="36" fillId="25" borderId="1" xfId="0" applyNumberFormat="1" applyFont="1" applyFill="1" applyBorder="1" applyAlignment="1">
      <alignment horizontal="center" vertical="center" wrapText="1"/>
    </xf>
    <xf numFmtId="0" fontId="36" fillId="25" borderId="1" xfId="0" applyFont="1" applyFill="1" applyBorder="1" applyAlignment="1">
      <alignment horizontal="center" vertical="center" wrapText="1"/>
    </xf>
    <xf numFmtId="0" fontId="36" fillId="26" borderId="1" xfId="0" applyFont="1" applyFill="1" applyBorder="1" applyAlignment="1">
      <alignment horizontal="left" vertical="center" wrapText="1"/>
    </xf>
    <xf numFmtId="14" fontId="0" fillId="0" borderId="0" xfId="0" applyNumberFormat="1" applyAlignment="1">
      <alignment vertical="center"/>
    </xf>
    <xf numFmtId="14" fontId="0" fillId="0" borderId="1" xfId="0" applyNumberForma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0" fillId="0" borderId="6" xfId="0" applyBorder="1" applyAlignment="1">
      <alignment horizontal="right" vertical="center"/>
    </xf>
    <xf numFmtId="167" fontId="0" fillId="0" borderId="0" xfId="0" applyNumberFormat="1" applyAlignment="1">
      <alignment vertical="center"/>
    </xf>
    <xf numFmtId="167" fontId="34" fillId="0" borderId="1" xfId="0" applyNumberFormat="1" applyFont="1" applyBorder="1" applyAlignment="1">
      <alignment vertical="center"/>
    </xf>
    <xf numFmtId="167" fontId="0" fillId="0" borderId="1" xfId="0" applyNumberFormat="1" applyBorder="1" applyAlignment="1">
      <alignment vertical="center"/>
    </xf>
    <xf numFmtId="4" fontId="0" fillId="0" borderId="0" xfId="0" applyNumberFormat="1"/>
    <xf numFmtId="167" fontId="0" fillId="0" borderId="1" xfId="0" applyNumberFormat="1" applyBorder="1" applyAlignment="1">
      <alignment horizontal="right" vertical="center"/>
    </xf>
    <xf numFmtId="167" fontId="28" fillId="0" borderId="1" xfId="0" applyNumberFormat="1" applyFont="1" applyBorder="1" applyAlignment="1">
      <alignment horizontal="right" vertical="center"/>
    </xf>
    <xf numFmtId="167" fontId="28" fillId="0" borderId="1" xfId="0" applyNumberFormat="1" applyFont="1" applyBorder="1" applyAlignment="1">
      <alignment horizontal="right"/>
    </xf>
    <xf numFmtId="167" fontId="28" fillId="0" borderId="1" xfId="0" applyNumberFormat="1" applyFont="1" applyBorder="1" applyAlignment="1">
      <alignment horizontal="right" vertical="center" wrapText="1"/>
    </xf>
    <xf numFmtId="2" fontId="28" fillId="0" borderId="1" xfId="0" applyNumberFormat="1" applyFont="1" applyBorder="1" applyAlignment="1">
      <alignment horizontal="right" vertical="center"/>
    </xf>
    <xf numFmtId="0" fontId="3" fillId="27" borderId="0" xfId="0" applyFont="1" applyFill="1" applyAlignment="1">
      <alignment horizontal="center" vertical="center" wrapText="1"/>
    </xf>
    <xf numFmtId="0" fontId="3" fillId="28" borderId="8" xfId="0" applyFont="1" applyFill="1" applyBorder="1" applyAlignment="1">
      <alignment horizontal="center" vertical="center" wrapText="1"/>
    </xf>
    <xf numFmtId="43" fontId="0" fillId="0" borderId="1" xfId="0" applyNumberFormat="1" applyBorder="1" applyAlignment="1">
      <alignment horizontal="right" vertical="center"/>
    </xf>
    <xf numFmtId="43" fontId="37" fillId="26" borderId="10" xfId="0" applyNumberFormat="1" applyFont="1" applyFill="1" applyBorder="1" applyAlignment="1">
      <alignment horizontal="center" vertical="center" wrapText="1"/>
    </xf>
    <xf numFmtId="43" fontId="38" fillId="26" borderId="10" xfId="0" applyNumberFormat="1" applyFont="1" applyFill="1" applyBorder="1" applyAlignment="1">
      <alignment vertical="center"/>
    </xf>
    <xf numFmtId="43" fontId="38" fillId="26" borderId="10" xfId="0" applyNumberFormat="1" applyFont="1" applyFill="1" applyBorder="1" applyAlignment="1">
      <alignment horizontal="center" vertical="center"/>
    </xf>
    <xf numFmtId="167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43" fontId="0" fillId="0" borderId="10" xfId="1" applyFont="1" applyBorder="1" applyAlignment="1">
      <alignment vertical="center"/>
    </xf>
    <xf numFmtId="0" fontId="3" fillId="29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1" applyNumberFormat="1" applyFont="1" applyBorder="1" applyAlignment="1">
      <alignment vertical="center"/>
    </xf>
    <xf numFmtId="14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vertical="center"/>
    </xf>
    <xf numFmtId="10" fontId="0" fillId="0" borderId="0" xfId="0" applyNumberFormat="1"/>
    <xf numFmtId="167" fontId="0" fillId="0" borderId="8" xfId="0" applyNumberFormat="1" applyBorder="1" applyAlignment="1">
      <alignment vertical="center"/>
    </xf>
    <xf numFmtId="0" fontId="3" fillId="30" borderId="1" xfId="0" applyFont="1" applyFill="1" applyBorder="1" applyAlignment="1">
      <alignment horizontal="center"/>
    </xf>
    <xf numFmtId="0" fontId="3" fillId="30" borderId="1" xfId="0" applyFont="1" applyFill="1" applyBorder="1" applyAlignment="1">
      <alignment horizontal="center" vertical="center" wrapText="1"/>
    </xf>
    <xf numFmtId="43" fontId="3" fillId="30" borderId="1" xfId="1" applyFont="1" applyFill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30" borderId="6" xfId="1" applyFont="1" applyFill="1" applyBorder="1" applyAlignment="1">
      <alignment horizontal="center" vertical="center"/>
    </xf>
    <xf numFmtId="43" fontId="3" fillId="3" borderId="6" xfId="1" applyFont="1" applyFill="1" applyBorder="1" applyAlignment="1">
      <alignment vertical="center"/>
    </xf>
    <xf numFmtId="43" fontId="3" fillId="31" borderId="6" xfId="1" applyFont="1" applyFill="1" applyBorder="1" applyAlignment="1">
      <alignment vertical="center"/>
    </xf>
    <xf numFmtId="9" fontId="3" fillId="3" borderId="1" xfId="2" applyFont="1" applyFill="1" applyBorder="1" applyAlignment="1">
      <alignment vertical="center"/>
    </xf>
    <xf numFmtId="9" fontId="3" fillId="31" borderId="1" xfId="2" applyFont="1" applyFill="1" applyBorder="1" applyAlignment="1">
      <alignment vertical="center"/>
    </xf>
    <xf numFmtId="9" fontId="0" fillId="0" borderId="1" xfId="2" applyFont="1" applyBorder="1" applyAlignment="1">
      <alignment vertical="center"/>
    </xf>
    <xf numFmtId="0" fontId="41" fillId="32" borderId="62" xfId="0" applyFont="1" applyFill="1" applyBorder="1" applyAlignment="1">
      <alignment horizontal="center" wrapText="1" readingOrder="1"/>
    </xf>
    <xf numFmtId="4" fontId="42" fillId="33" borderId="62" xfId="0" applyNumberFormat="1" applyFont="1" applyFill="1" applyBorder="1" applyAlignment="1">
      <alignment horizontal="center" wrapText="1" readingOrder="1"/>
    </xf>
    <xf numFmtId="4" fontId="42" fillId="33" borderId="62" xfId="0" applyNumberFormat="1" applyFont="1" applyFill="1" applyBorder="1" applyAlignment="1">
      <alignment horizontal="center" vertical="center" wrapText="1" readingOrder="1"/>
    </xf>
    <xf numFmtId="10" fontId="42" fillId="33" borderId="62" xfId="0" applyNumberFormat="1" applyFont="1" applyFill="1" applyBorder="1" applyAlignment="1">
      <alignment horizontal="center" wrapText="1" readingOrder="1"/>
    </xf>
    <xf numFmtId="0" fontId="0" fillId="0" borderId="8" xfId="0" applyBorder="1" applyAlignment="1">
      <alignment vertical="center"/>
    </xf>
    <xf numFmtId="4" fontId="0" fillId="0" borderId="1" xfId="1" applyNumberFormat="1" applyFont="1" applyBorder="1" applyAlignment="1">
      <alignment vertical="center"/>
    </xf>
    <xf numFmtId="168" fontId="0" fillId="0" borderId="1" xfId="0" applyNumberFormat="1" applyBorder="1" applyAlignment="1">
      <alignment horizontal="right" vertical="center"/>
    </xf>
    <xf numFmtId="168" fontId="28" fillId="0" borderId="1" xfId="0" applyNumberFormat="1" applyFont="1" applyBorder="1" applyAlignment="1">
      <alignment horizontal="right"/>
    </xf>
    <xf numFmtId="14" fontId="0" fillId="4" borderId="0" xfId="0" applyNumberFormat="1" applyFill="1" applyAlignment="1">
      <alignment vertical="center"/>
    </xf>
    <xf numFmtId="14" fontId="0" fillId="4" borderId="1" xfId="0" applyNumberFormat="1" applyFill="1" applyBorder="1" applyAlignment="1">
      <alignment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" fontId="0" fillId="0" borderId="6" xfId="1" applyNumberFormat="1" applyFont="1" applyBorder="1" applyAlignment="1">
      <alignment vertical="center"/>
    </xf>
    <xf numFmtId="167" fontId="0" fillId="0" borderId="9" xfId="0" applyNumberFormat="1" applyBorder="1" applyAlignment="1">
      <alignment vertical="center"/>
    </xf>
    <xf numFmtId="0" fontId="40" fillId="26" borderId="0" xfId="0" applyFont="1" applyFill="1" applyAlignment="1">
      <alignment vertical="center" wrapText="1"/>
    </xf>
    <xf numFmtId="0" fontId="0" fillId="0" borderId="1" xfId="0" applyBorder="1"/>
    <xf numFmtId="4" fontId="0" fillId="0" borderId="1" xfId="0" applyNumberFormat="1" applyBorder="1"/>
    <xf numFmtId="0" fontId="3" fillId="0" borderId="1" xfId="0" applyFont="1" applyBorder="1"/>
    <xf numFmtId="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right"/>
    </xf>
    <xf numFmtId="167" fontId="0" fillId="4" borderId="0" xfId="0" applyNumberFormat="1" applyFill="1" applyAlignment="1">
      <alignment vertical="center"/>
    </xf>
    <xf numFmtId="14" fontId="0" fillId="0" borderId="8" xfId="0" applyNumberFormat="1" applyBorder="1" applyAlignment="1">
      <alignment vertical="center"/>
    </xf>
    <xf numFmtId="14" fontId="0" fillId="0" borderId="0" xfId="0" applyNumberFormat="1" applyAlignment="1">
      <alignment vertical="center" wrapText="1"/>
    </xf>
    <xf numFmtId="0" fontId="0" fillId="3" borderId="1" xfId="0" applyFill="1" applyBorder="1" applyAlignment="1">
      <alignment vertical="center"/>
    </xf>
    <xf numFmtId="1" fontId="0" fillId="0" borderId="0" xfId="0" applyNumberFormat="1"/>
    <xf numFmtId="9" fontId="0" fillId="0" borderId="0" xfId="2" applyFont="1"/>
    <xf numFmtId="10" fontId="0" fillId="0" borderId="1" xfId="2" applyNumberFormat="1" applyFont="1" applyBorder="1"/>
    <xf numFmtId="10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indent="1"/>
    </xf>
    <xf numFmtId="2" fontId="0" fillId="0" borderId="0" xfId="0" applyNumberFormat="1"/>
    <xf numFmtId="4" fontId="0" fillId="0" borderId="10" xfId="0" applyNumberFormat="1" applyBorder="1"/>
    <xf numFmtId="10" fontId="0" fillId="0" borderId="1" xfId="2" applyNumberFormat="1" applyFont="1" applyFill="1" applyBorder="1"/>
    <xf numFmtId="0" fontId="0" fillId="12" borderId="1" xfId="0" applyFill="1" applyBorder="1" applyAlignment="1">
      <alignment vertical="center"/>
    </xf>
    <xf numFmtId="0" fontId="0" fillId="0" borderId="9" xfId="0" applyBorder="1" applyAlignment="1">
      <alignment vertical="center"/>
    </xf>
    <xf numFmtId="14" fontId="38" fillId="26" borderId="8" xfId="0" applyNumberFormat="1" applyFont="1" applyFill="1" applyBorder="1" applyAlignment="1">
      <alignment horizontal="center" vertical="center" wrapText="1"/>
    </xf>
    <xf numFmtId="0" fontId="38" fillId="26" borderId="8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43" fontId="0" fillId="0" borderId="4" xfId="0" applyNumberFormat="1" applyBorder="1" applyAlignment="1">
      <alignment horizontal="right" vertical="center"/>
    </xf>
    <xf numFmtId="14" fontId="0" fillId="0" borderId="8" xfId="0" applyNumberFormat="1" applyBorder="1" applyAlignment="1">
      <alignment horizontal="right" vertical="center"/>
    </xf>
    <xf numFmtId="0" fontId="28" fillId="0" borderId="6" xfId="0" applyFont="1" applyBorder="1" applyAlignment="1">
      <alignment horizontal="right" wrapText="1"/>
    </xf>
    <xf numFmtId="0" fontId="0" fillId="8" borderId="1" xfId="0" applyFill="1" applyBorder="1" applyAlignment="1">
      <alignment vertical="center"/>
    </xf>
    <xf numFmtId="43" fontId="37" fillId="0" borderId="10" xfId="0" applyNumberFormat="1" applyFont="1" applyBorder="1" applyAlignment="1">
      <alignment horizontal="center" vertical="center" wrapText="1"/>
    </xf>
    <xf numFmtId="43" fontId="38" fillId="0" borderId="10" xfId="0" applyNumberFormat="1" applyFont="1" applyBorder="1" applyAlignment="1">
      <alignment vertical="center"/>
    </xf>
    <xf numFmtId="4" fontId="0" fillId="0" borderId="10" xfId="0" applyNumberFormat="1" applyBorder="1" applyAlignment="1">
      <alignment horizontal="right" vertical="center"/>
    </xf>
    <xf numFmtId="43" fontId="38" fillId="0" borderId="10" xfId="0" applyNumberFormat="1" applyFont="1" applyBorder="1" applyAlignment="1">
      <alignment horizontal="center" vertical="center"/>
    </xf>
    <xf numFmtId="43" fontId="0" fillId="0" borderId="8" xfId="0" applyNumberFormat="1" applyBorder="1" applyAlignment="1">
      <alignment horizontal="right" vertical="center"/>
    </xf>
    <xf numFmtId="0" fontId="3" fillId="17" borderId="1" xfId="0" applyFont="1" applyFill="1" applyBorder="1" applyAlignment="1">
      <alignment vertical="center" wrapText="1"/>
    </xf>
    <xf numFmtId="0" fontId="3" fillId="34" borderId="1" xfId="0" applyFont="1" applyFill="1" applyBorder="1" applyAlignment="1">
      <alignment vertical="center" wrapText="1"/>
    </xf>
    <xf numFmtId="0" fontId="35" fillId="35" borderId="1" xfId="0" applyFont="1" applyFill="1" applyBorder="1" applyAlignment="1">
      <alignment horizontal="center" vertical="center" wrapText="1"/>
    </xf>
    <xf numFmtId="43" fontId="36" fillId="36" borderId="1" xfId="0" applyNumberFormat="1" applyFont="1" applyFill="1" applyBorder="1" applyAlignment="1">
      <alignment horizontal="center" vertical="center" wrapText="1"/>
    </xf>
    <xf numFmtId="43" fontId="36" fillId="28" borderId="1" xfId="0" applyNumberFormat="1" applyFont="1" applyFill="1" applyBorder="1" applyAlignment="1">
      <alignment horizontal="center" vertical="center" wrapText="1"/>
    </xf>
    <xf numFmtId="0" fontId="36" fillId="36" borderId="1" xfId="0" applyFont="1" applyFill="1" applyBorder="1" applyAlignment="1">
      <alignment horizontal="center" vertical="center" wrapText="1"/>
    </xf>
    <xf numFmtId="0" fontId="36" fillId="28" borderId="1" xfId="0" applyFont="1" applyFill="1" applyBorder="1" applyAlignment="1">
      <alignment horizontal="left" vertical="center" wrapText="1"/>
    </xf>
    <xf numFmtId="0" fontId="36" fillId="28" borderId="1" xfId="0" applyFont="1" applyFill="1" applyBorder="1" applyAlignment="1">
      <alignment vertical="center" wrapText="1"/>
    </xf>
    <xf numFmtId="0" fontId="36" fillId="26" borderId="6" xfId="0" applyFont="1" applyFill="1" applyBorder="1" applyAlignment="1">
      <alignment vertical="center" wrapText="1"/>
    </xf>
    <xf numFmtId="0" fontId="34" fillId="0" borderId="6" xfId="0" applyFont="1" applyBorder="1" applyAlignment="1">
      <alignment vertical="center"/>
    </xf>
    <xf numFmtId="14" fontId="0" fillId="0" borderId="6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38" fillId="26" borderId="2" xfId="0" applyFont="1" applyFill="1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15" borderId="1" xfId="0" applyFill="1" applyBorder="1" applyAlignment="1">
      <alignment vertical="center"/>
    </xf>
    <xf numFmtId="0" fontId="34" fillId="15" borderId="1" xfId="0" applyFont="1" applyFill="1" applyBorder="1" applyAlignment="1">
      <alignment vertical="center"/>
    </xf>
    <xf numFmtId="14" fontId="0" fillId="15" borderId="1" xfId="0" applyNumberFormat="1" applyFill="1" applyBorder="1" applyAlignment="1">
      <alignment vertical="center"/>
    </xf>
    <xf numFmtId="167" fontId="34" fillId="15" borderId="1" xfId="0" applyNumberFormat="1" applyFont="1" applyFill="1" applyBorder="1" applyAlignment="1">
      <alignment vertical="center"/>
    </xf>
    <xf numFmtId="0" fontId="40" fillId="15" borderId="1" xfId="0" applyFont="1" applyFill="1" applyBorder="1" applyAlignment="1">
      <alignment vertical="center" wrapText="1"/>
    </xf>
    <xf numFmtId="0" fontId="39" fillId="15" borderId="1" xfId="0" applyFont="1" applyFill="1" applyBorder="1" applyAlignment="1">
      <alignment vertical="center" wrapText="1"/>
    </xf>
    <xf numFmtId="167" fontId="0" fillId="15" borderId="1" xfId="0" applyNumberFormat="1" applyFill="1" applyBorder="1" applyAlignment="1">
      <alignment horizontal="center" vertical="center"/>
    </xf>
    <xf numFmtId="14" fontId="0" fillId="15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67" fontId="34" fillId="15" borderId="1" xfId="0" applyNumberFormat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34" fillId="15" borderId="1" xfId="0" applyFont="1" applyFill="1" applyBorder="1" applyAlignment="1">
      <alignment horizontal="center" vertical="center"/>
    </xf>
    <xf numFmtId="2" fontId="0" fillId="15" borderId="1" xfId="0" applyNumberFormat="1" applyFill="1" applyBorder="1" applyAlignment="1">
      <alignment horizontal="center" vertical="center"/>
    </xf>
    <xf numFmtId="167" fontId="0" fillId="12" borderId="1" xfId="0" applyNumberFormat="1" applyFill="1" applyBorder="1" applyAlignment="1">
      <alignment horizontal="center" vertical="center"/>
    </xf>
    <xf numFmtId="14" fontId="34" fillId="15" borderId="1" xfId="0" applyNumberFormat="1" applyFont="1" applyFill="1" applyBorder="1" applyAlignment="1">
      <alignment horizontal="center" vertical="center"/>
    </xf>
    <xf numFmtId="0" fontId="34" fillId="17" borderId="1" xfId="0" applyFont="1" applyFill="1" applyBorder="1" applyAlignment="1">
      <alignment horizontal="center" vertical="center"/>
    </xf>
    <xf numFmtId="167" fontId="34" fillId="17" borderId="1" xfId="0" applyNumberFormat="1" applyFont="1" applyFill="1" applyBorder="1" applyAlignment="1">
      <alignment horizontal="center" vertical="center"/>
    </xf>
    <xf numFmtId="14" fontId="0" fillId="17" borderId="1" xfId="0" applyNumberFormat="1" applyFill="1" applyBorder="1" applyAlignment="1">
      <alignment horizontal="center" vertical="center"/>
    </xf>
    <xf numFmtId="0" fontId="43" fillId="17" borderId="63" xfId="0" applyFont="1" applyFill="1" applyBorder="1" applyAlignment="1">
      <alignment wrapText="1"/>
    </xf>
    <xf numFmtId="14" fontId="0" fillId="17" borderId="1" xfId="0" applyNumberFormat="1" applyFill="1" applyBorder="1" applyAlignment="1">
      <alignment vertical="center"/>
    </xf>
    <xf numFmtId="0" fontId="0" fillId="3" borderId="63" xfId="0" applyFill="1" applyBorder="1"/>
    <xf numFmtId="0" fontId="3" fillId="27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37" borderId="1" xfId="0" applyFill="1" applyBorder="1" applyAlignment="1">
      <alignment vertical="center"/>
    </xf>
    <xf numFmtId="0" fontId="3" fillId="0" borderId="10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9" fillId="14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3" fillId="18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43" fontId="36" fillId="36" borderId="1" xfId="0" applyNumberFormat="1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36" fillId="28" borderId="1" xfId="0" applyFont="1" applyFill="1" applyBorder="1" applyAlignment="1">
      <alignment horizontal="center" vertical="center" wrapText="1"/>
    </xf>
    <xf numFmtId="43" fontId="0" fillId="0" borderId="1" xfId="0" applyNumberFormat="1" applyBorder="1" applyAlignment="1">
      <alignment vertical="center" wrapText="1"/>
    </xf>
    <xf numFmtId="43" fontId="0" fillId="0" borderId="1" xfId="1" applyFont="1" applyFill="1" applyBorder="1" applyAlignment="1">
      <alignment vertical="center" wrapText="1"/>
    </xf>
    <xf numFmtId="43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7" fontId="0" fillId="4" borderId="1" xfId="0" applyNumberForma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44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18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43" fontId="0" fillId="38" borderId="1" xfId="1" applyFont="1" applyFill="1" applyBorder="1" applyAlignment="1">
      <alignment vertical="center" wrapText="1"/>
    </xf>
    <xf numFmtId="43" fontId="0" fillId="38" borderId="1" xfId="0" applyNumberFormat="1" applyFill="1" applyBorder="1" applyAlignment="1">
      <alignment horizontal="right" vertical="center" wrapText="1"/>
    </xf>
    <xf numFmtId="14" fontId="0" fillId="8" borderId="1" xfId="0" applyNumberFormat="1" applyFill="1" applyBorder="1" applyAlignment="1">
      <alignment vertical="center" wrapText="1"/>
    </xf>
    <xf numFmtId="0" fontId="45" fillId="0" borderId="1" xfId="0" applyFon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43" fontId="0" fillId="0" borderId="10" xfId="0" applyNumberFormat="1" applyBorder="1" applyAlignment="1">
      <alignment vertical="center"/>
    </xf>
    <xf numFmtId="43" fontId="0" fillId="5" borderId="1" xfId="0" applyNumberFormat="1" applyFill="1" applyBorder="1" applyAlignment="1">
      <alignment horizontal="right" vertical="center"/>
    </xf>
    <xf numFmtId="43" fontId="28" fillId="0" borderId="1" xfId="0" applyNumberFormat="1" applyFont="1" applyBorder="1" applyAlignment="1">
      <alignment horizontal="right" vertical="center"/>
    </xf>
    <xf numFmtId="4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0" fontId="39" fillId="26" borderId="6" xfId="0" applyFont="1" applyFill="1" applyBorder="1" applyAlignment="1">
      <alignment vertical="center" wrapText="1"/>
    </xf>
    <xf numFmtId="0" fontId="0" fillId="0" borderId="7" xfId="0" applyBorder="1" applyAlignment="1">
      <alignment vertical="center"/>
    </xf>
    <xf numFmtId="0" fontId="40" fillId="26" borderId="6" xfId="0" applyFont="1" applyFill="1" applyBorder="1" applyAlignment="1">
      <alignment vertical="center" wrapText="1"/>
    </xf>
    <xf numFmtId="0" fontId="43" fillId="17" borderId="1" xfId="0" applyFont="1" applyFill="1" applyBorder="1" applyAlignment="1">
      <alignment wrapText="1"/>
    </xf>
    <xf numFmtId="167" fontId="34" fillId="15" borderId="63" xfId="0" applyNumberFormat="1" applyFont="1" applyFill="1" applyBorder="1" applyAlignment="1">
      <alignment horizontal="center" vertical="center"/>
    </xf>
    <xf numFmtId="0" fontId="34" fillId="15" borderId="63" xfId="0" applyFont="1" applyFill="1" applyBorder="1" applyAlignment="1">
      <alignment vertical="center"/>
    </xf>
    <xf numFmtId="167" fontId="34" fillId="15" borderId="63" xfId="0" applyNumberFormat="1" applyFont="1" applyFill="1" applyBorder="1" applyAlignment="1">
      <alignment vertical="center"/>
    </xf>
    <xf numFmtId="14" fontId="0" fillId="17" borderId="63" xfId="0" applyNumberFormat="1" applyFill="1" applyBorder="1" applyAlignment="1">
      <alignment vertical="center"/>
    </xf>
    <xf numFmtId="0" fontId="0" fillId="3" borderId="1" xfId="0" applyFill="1" applyBorder="1"/>
    <xf numFmtId="0" fontId="40" fillId="15" borderId="63" xfId="0" applyFont="1" applyFill="1" applyBorder="1" applyAlignment="1">
      <alignment vertical="center" wrapText="1"/>
    </xf>
    <xf numFmtId="14" fontId="0" fillId="15" borderId="63" xfId="0" applyNumberFormat="1" applyFill="1" applyBorder="1" applyAlignment="1">
      <alignment vertical="center"/>
    </xf>
    <xf numFmtId="0" fontId="34" fillId="12" borderId="1" xfId="0" applyFont="1" applyFill="1" applyBorder="1" applyAlignment="1">
      <alignment vertical="center"/>
    </xf>
    <xf numFmtId="0" fontId="0" fillId="29" borderId="1" xfId="0" applyFill="1" applyBorder="1" applyAlignment="1">
      <alignment vertical="center"/>
    </xf>
    <xf numFmtId="43" fontId="3" fillId="0" borderId="0" xfId="1" applyFont="1"/>
    <xf numFmtId="0" fontId="35" fillId="39" borderId="1" xfId="0" applyFont="1" applyFill="1" applyBorder="1" applyAlignment="1">
      <alignment horizontal="center" vertical="center" wrapText="1"/>
    </xf>
    <xf numFmtId="43" fontId="36" fillId="40" borderId="1" xfId="0" applyNumberFormat="1" applyFont="1" applyFill="1" applyBorder="1" applyAlignment="1">
      <alignment horizontal="center" vertical="center" wrapText="1"/>
    </xf>
    <xf numFmtId="43" fontId="36" fillId="41" borderId="1" xfId="0" applyNumberFormat="1" applyFont="1" applyFill="1" applyBorder="1" applyAlignment="1">
      <alignment horizontal="center" vertical="center" wrapText="1"/>
    </xf>
    <xf numFmtId="0" fontId="36" fillId="40" borderId="1" xfId="0" applyFont="1" applyFill="1" applyBorder="1" applyAlignment="1">
      <alignment horizontal="center" vertical="center" wrapText="1"/>
    </xf>
    <xf numFmtId="0" fontId="36" fillId="41" borderId="1" xfId="0" applyFont="1" applyFill="1" applyBorder="1" applyAlignment="1">
      <alignment horizontal="left" vertical="center" wrapText="1"/>
    </xf>
    <xf numFmtId="0" fontId="36" fillId="41" borderId="6" xfId="0" applyFont="1" applyFill="1" applyBorder="1" applyAlignment="1">
      <alignment vertical="center" wrapText="1"/>
    </xf>
    <xf numFmtId="0" fontId="3" fillId="42" borderId="1" xfId="0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right" vertical="center"/>
    </xf>
    <xf numFmtId="43" fontId="0" fillId="42" borderId="10" xfId="0" applyNumberFormat="1" applyFill="1" applyBorder="1" applyAlignment="1">
      <alignment horizontal="right" vertical="center"/>
    </xf>
    <xf numFmtId="3" fontId="0" fillId="42" borderId="1" xfId="0" applyNumberFormat="1" applyFill="1" applyBorder="1" applyAlignment="1">
      <alignment horizontal="right" vertical="center"/>
    </xf>
    <xf numFmtId="43" fontId="0" fillId="42" borderId="1" xfId="0" applyNumberFormat="1" applyFill="1" applyBorder="1" applyAlignment="1">
      <alignment vertical="center" wrapText="1"/>
    </xf>
    <xf numFmtId="4" fontId="0" fillId="42" borderId="6" xfId="1" applyNumberFormat="1" applyFont="1" applyFill="1" applyBorder="1" applyAlignment="1">
      <alignment vertical="center"/>
    </xf>
    <xf numFmtId="3" fontId="0" fillId="42" borderId="6" xfId="1" applyNumberFormat="1" applyFont="1" applyFill="1" applyBorder="1" applyAlignment="1">
      <alignment vertical="center"/>
    </xf>
    <xf numFmtId="0" fontId="0" fillId="42" borderId="1" xfId="0" applyFill="1" applyBorder="1" applyAlignment="1">
      <alignment horizontal="left" vertical="center" wrapText="1"/>
    </xf>
    <xf numFmtId="0" fontId="0" fillId="42" borderId="1" xfId="0" applyFill="1" applyBorder="1" applyAlignment="1">
      <alignment horizontal="left" vertical="center"/>
    </xf>
    <xf numFmtId="43" fontId="47" fillId="26" borderId="10" xfId="0" applyNumberFormat="1" applyFont="1" applyFill="1" applyBorder="1" applyAlignment="1">
      <alignment horizontal="center" vertical="center" wrapText="1"/>
    </xf>
    <xf numFmtId="43" fontId="4" fillId="0" borderId="10" xfId="1" applyFont="1" applyBorder="1" applyAlignment="1">
      <alignment vertical="center"/>
    </xf>
    <xf numFmtId="43" fontId="4" fillId="0" borderId="10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7" fillId="26" borderId="1" xfId="0" applyNumberFormat="1" applyFont="1" applyFill="1" applyBorder="1" applyAlignment="1">
      <alignment horizontal="center" vertical="center" wrapText="1"/>
    </xf>
    <xf numFmtId="164" fontId="47" fillId="42" borderId="1" xfId="0" applyNumberFormat="1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34" fillId="42" borderId="1" xfId="0" applyFont="1" applyFill="1" applyBorder="1" applyAlignment="1">
      <alignment horizontal="left" vertical="center" wrapText="1"/>
    </xf>
    <xf numFmtId="0" fontId="46" fillId="42" borderId="1" xfId="0" applyFont="1" applyFill="1" applyBorder="1" applyAlignment="1">
      <alignment horizontal="left" vertical="center" wrapText="1"/>
    </xf>
    <xf numFmtId="43" fontId="0" fillId="4" borderId="1" xfId="0" applyNumberFormat="1" applyFill="1" applyBorder="1" applyAlignment="1">
      <alignment vertical="center" wrapText="1"/>
    </xf>
    <xf numFmtId="43" fontId="0" fillId="4" borderId="10" xfId="0" applyNumberFormat="1" applyFill="1" applyBorder="1" applyAlignment="1">
      <alignment horizontal="right" vertical="center"/>
    </xf>
    <xf numFmtId="43" fontId="38" fillId="4" borderId="10" xfId="0" applyNumberFormat="1" applyFont="1" applyFill="1" applyBorder="1" applyAlignment="1">
      <alignment horizontal="center" vertical="center"/>
    </xf>
    <xf numFmtId="43" fontId="47" fillId="4" borderId="10" xfId="0" applyNumberFormat="1" applyFont="1" applyFill="1" applyBorder="1" applyAlignment="1">
      <alignment horizontal="center" vertical="center" wrapText="1"/>
    </xf>
    <xf numFmtId="43" fontId="0" fillId="4" borderId="1" xfId="0" applyNumberFormat="1" applyFill="1" applyBorder="1" applyAlignment="1">
      <alignment horizontal="right" vertical="center"/>
    </xf>
    <xf numFmtId="43" fontId="28" fillId="4" borderId="10" xfId="0" applyNumberFormat="1" applyFont="1" applyFill="1" applyBorder="1" applyAlignment="1">
      <alignment horizontal="right" vertical="center"/>
    </xf>
    <xf numFmtId="4" fontId="0" fillId="4" borderId="10" xfId="0" applyNumberFormat="1" applyFill="1" applyBorder="1" applyAlignment="1">
      <alignment horizontal="right" vertical="center"/>
    </xf>
    <xf numFmtId="0" fontId="48" fillId="0" borderId="0" xfId="3"/>
    <xf numFmtId="0" fontId="50" fillId="0" borderId="1" xfId="0" applyFont="1" applyBorder="1" applyAlignment="1">
      <alignment vertical="center"/>
    </xf>
    <xf numFmtId="0" fontId="50" fillId="0" borderId="1" xfId="0" applyFont="1" applyBorder="1" applyAlignment="1">
      <alignment horizontal="left" vertical="center"/>
    </xf>
    <xf numFmtId="43" fontId="50" fillId="0" borderId="1" xfId="0" applyNumberFormat="1" applyFont="1" applyBorder="1" applyAlignment="1">
      <alignment vertical="center"/>
    </xf>
    <xf numFmtId="43" fontId="50" fillId="0" borderId="1" xfId="1" applyFont="1" applyFill="1" applyBorder="1" applyAlignment="1">
      <alignment vertical="center"/>
    </xf>
    <xf numFmtId="4" fontId="50" fillId="0" borderId="1" xfId="1" applyNumberFormat="1" applyFont="1" applyFill="1" applyBorder="1" applyAlignment="1">
      <alignment vertical="center"/>
    </xf>
    <xf numFmtId="4" fontId="50" fillId="0" borderId="1" xfId="0" applyNumberFormat="1" applyFont="1" applyBorder="1" applyAlignment="1">
      <alignment vertical="center"/>
    </xf>
    <xf numFmtId="0" fontId="50" fillId="0" borderId="1" xfId="0" applyFont="1" applyBorder="1" applyAlignment="1">
      <alignment horizontal="center" vertical="center"/>
    </xf>
    <xf numFmtId="167" fontId="50" fillId="0" borderId="1" xfId="0" applyNumberFormat="1" applyFont="1" applyBorder="1" applyAlignment="1">
      <alignment horizontal="center" vertical="center"/>
    </xf>
    <xf numFmtId="14" fontId="50" fillId="0" borderId="1" xfId="0" applyNumberFormat="1" applyFont="1" applyBorder="1" applyAlignment="1">
      <alignment horizontal="center" vertical="center"/>
    </xf>
    <xf numFmtId="14" fontId="50" fillId="0" borderId="1" xfId="0" applyNumberFormat="1" applyFont="1" applyBorder="1" applyAlignment="1">
      <alignment vertical="center"/>
    </xf>
    <xf numFmtId="43" fontId="50" fillId="42" borderId="1" xfId="0" applyNumberFormat="1" applyFont="1" applyFill="1" applyBorder="1" applyAlignment="1">
      <alignment horizontal="right" vertical="center"/>
    </xf>
    <xf numFmtId="167" fontId="50" fillId="3" borderId="1" xfId="0" applyNumberFormat="1" applyFont="1" applyFill="1" applyBorder="1" applyAlignment="1">
      <alignment horizontal="center" vertical="center"/>
    </xf>
    <xf numFmtId="14" fontId="50" fillId="3" borderId="1" xfId="0" applyNumberFormat="1" applyFont="1" applyFill="1" applyBorder="1" applyAlignment="1">
      <alignment horizontal="center" vertical="center"/>
    </xf>
    <xf numFmtId="0" fontId="50" fillId="42" borderId="1" xfId="0" applyFont="1" applyFill="1" applyBorder="1" applyAlignment="1">
      <alignment horizontal="center" vertical="center"/>
    </xf>
    <xf numFmtId="0" fontId="50" fillId="0" borderId="0" xfId="0" applyFont="1" applyAlignment="1">
      <alignment horizontal="center"/>
    </xf>
    <xf numFmtId="166" fontId="50" fillId="3" borderId="1" xfId="0" applyNumberFormat="1" applyFont="1" applyFill="1" applyBorder="1" applyAlignment="1">
      <alignment horizontal="center" vertical="center"/>
    </xf>
    <xf numFmtId="0" fontId="50" fillId="17" borderId="1" xfId="0" applyFont="1" applyFill="1" applyBorder="1" applyAlignment="1">
      <alignment horizontal="left" vertical="center"/>
    </xf>
    <xf numFmtId="0" fontId="50" fillId="17" borderId="1" xfId="0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166" fontId="53" fillId="3" borderId="1" xfId="0" applyNumberFormat="1" applyFont="1" applyFill="1" applyBorder="1" applyAlignment="1">
      <alignment horizontal="center" vertical="center"/>
    </xf>
    <xf numFmtId="0" fontId="51" fillId="18" borderId="8" xfId="0" applyFont="1" applyFill="1" applyBorder="1" applyAlignment="1">
      <alignment vertical="center"/>
    </xf>
    <xf numFmtId="164" fontId="50" fillId="0" borderId="1" xfId="1" applyNumberFormat="1" applyFont="1" applyFill="1" applyBorder="1" applyAlignment="1">
      <alignment vertical="center"/>
    </xf>
    <xf numFmtId="0" fontId="50" fillId="3" borderId="1" xfId="0" applyFont="1" applyFill="1" applyBorder="1" applyAlignment="1">
      <alignment horizontal="center" vertical="center"/>
    </xf>
    <xf numFmtId="0" fontId="50" fillId="26" borderId="1" xfId="0" applyFont="1" applyFill="1" applyBorder="1" applyAlignment="1">
      <alignment vertical="center"/>
    </xf>
    <xf numFmtId="0" fontId="50" fillId="29" borderId="1" xfId="0" applyFont="1" applyFill="1" applyBorder="1" applyAlignment="1">
      <alignment vertical="center"/>
    </xf>
    <xf numFmtId="0" fontId="50" fillId="29" borderId="1" xfId="0" applyFont="1" applyFill="1" applyBorder="1" applyAlignment="1">
      <alignment horizontal="left" vertical="center"/>
    </xf>
    <xf numFmtId="43" fontId="50" fillId="42" borderId="1" xfId="1" applyFont="1" applyFill="1" applyBorder="1" applyAlignment="1">
      <alignment horizontal="center" vertical="center"/>
    </xf>
    <xf numFmtId="43" fontId="50" fillId="0" borderId="1" xfId="1" applyFont="1" applyBorder="1" applyAlignment="1">
      <alignment vertical="center"/>
    </xf>
    <xf numFmtId="166" fontId="54" fillId="3" borderId="1" xfId="0" applyNumberFormat="1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/>
    </xf>
    <xf numFmtId="0" fontId="50" fillId="0" borderId="1" xfId="0" applyFont="1" applyBorder="1"/>
    <xf numFmtId="0" fontId="50" fillId="0" borderId="1" xfId="0" applyFont="1" applyBorder="1" applyAlignment="1">
      <alignment horizontal="left"/>
    </xf>
    <xf numFmtId="0" fontId="50" fillId="0" borderId="0" xfId="0" applyFont="1"/>
    <xf numFmtId="0" fontId="50" fillId="2" borderId="1" xfId="0" applyFont="1" applyFill="1" applyBorder="1" applyAlignment="1">
      <alignment vertical="center"/>
    </xf>
    <xf numFmtId="4" fontId="50" fillId="0" borderId="1" xfId="0" applyNumberFormat="1" applyFont="1" applyBorder="1"/>
    <xf numFmtId="14" fontId="50" fillId="0" borderId="1" xfId="0" applyNumberFormat="1" applyFont="1" applyBorder="1" applyAlignment="1">
      <alignment horizontal="center"/>
    </xf>
    <xf numFmtId="0" fontId="50" fillId="29" borderId="1" xfId="0" applyFont="1" applyFill="1" applyBorder="1"/>
    <xf numFmtId="43" fontId="50" fillId="29" borderId="1" xfId="1" applyFont="1" applyFill="1" applyBorder="1" applyAlignment="1">
      <alignment vertical="center"/>
    </xf>
    <xf numFmtId="0" fontId="50" fillId="29" borderId="1" xfId="0" applyFont="1" applyFill="1" applyBorder="1" applyAlignment="1">
      <alignment horizontal="center" vertical="center"/>
    </xf>
    <xf numFmtId="14" fontId="50" fillId="29" borderId="1" xfId="0" applyNumberFormat="1" applyFont="1" applyFill="1" applyBorder="1" applyAlignment="1">
      <alignment horizontal="center" vertical="center"/>
    </xf>
    <xf numFmtId="14" fontId="50" fillId="3" borderId="1" xfId="0" applyNumberFormat="1" applyFont="1" applyFill="1" applyBorder="1" applyAlignment="1">
      <alignment horizontal="left" vertical="center"/>
    </xf>
    <xf numFmtId="0" fontId="50" fillId="3" borderId="1" xfId="0" applyFont="1" applyFill="1" applyBorder="1" applyAlignment="1">
      <alignment horizontal="left" vertical="center"/>
    </xf>
    <xf numFmtId="167" fontId="50" fillId="3" borderId="1" xfId="0" applyNumberFormat="1" applyFont="1" applyFill="1" applyBorder="1" applyAlignment="1">
      <alignment horizontal="left" vertical="center"/>
    </xf>
    <xf numFmtId="0" fontId="50" fillId="0" borderId="0" xfId="0" applyFont="1" applyAlignment="1">
      <alignment horizontal="left"/>
    </xf>
    <xf numFmtId="167" fontId="50" fillId="0" borderId="1" xfId="0" applyNumberFormat="1" applyFont="1" applyBorder="1" applyAlignment="1">
      <alignment horizontal="left" vertical="center"/>
    </xf>
    <xf numFmtId="0" fontId="51" fillId="0" borderId="8" xfId="0" applyFont="1" applyBorder="1" applyAlignment="1">
      <alignment vertical="center"/>
    </xf>
    <xf numFmtId="0" fontId="51" fillId="17" borderId="8" xfId="0" applyFont="1" applyFill="1" applyBorder="1" applyAlignment="1">
      <alignment vertical="center"/>
    </xf>
    <xf numFmtId="0" fontId="51" fillId="11" borderId="8" xfId="0" applyFont="1" applyFill="1" applyBorder="1" applyAlignment="1">
      <alignment vertical="center"/>
    </xf>
    <xf numFmtId="164" fontId="51" fillId="27" borderId="8" xfId="1" applyNumberFormat="1" applyFont="1" applyFill="1" applyBorder="1" applyAlignment="1">
      <alignment vertical="center"/>
    </xf>
    <xf numFmtId="0" fontId="49" fillId="8" borderId="8" xfId="0" applyFont="1" applyFill="1" applyBorder="1"/>
    <xf numFmtId="0" fontId="51" fillId="29" borderId="8" xfId="0" applyFont="1" applyFill="1" applyBorder="1" applyAlignment="1">
      <alignment horizontal="center" vertical="center"/>
    </xf>
    <xf numFmtId="0" fontId="51" fillId="42" borderId="8" xfId="0" applyFont="1" applyFill="1" applyBorder="1" applyAlignment="1">
      <alignment horizontal="center" vertical="center"/>
    </xf>
    <xf numFmtId="0" fontId="51" fillId="18" borderId="8" xfId="0" applyFont="1" applyFill="1" applyBorder="1" applyAlignment="1">
      <alignment horizontal="center" vertical="center"/>
    </xf>
    <xf numFmtId="0" fontId="52" fillId="43" borderId="8" xfId="0" applyFont="1" applyFill="1" applyBorder="1" applyAlignment="1">
      <alignment horizontal="center" vertical="center"/>
    </xf>
    <xf numFmtId="43" fontId="52" fillId="44" borderId="8" xfId="0" applyNumberFormat="1" applyFont="1" applyFill="1" applyBorder="1" applyAlignment="1">
      <alignment horizontal="center" vertical="center"/>
    </xf>
    <xf numFmtId="43" fontId="52" fillId="42" borderId="8" xfId="0" applyNumberFormat="1" applyFont="1" applyFill="1" applyBorder="1" applyAlignment="1">
      <alignment horizontal="center" vertical="center"/>
    </xf>
    <xf numFmtId="0" fontId="52" fillId="44" borderId="8" xfId="0" applyFont="1" applyFill="1" applyBorder="1" applyAlignment="1">
      <alignment horizontal="center" vertical="center"/>
    </xf>
    <xf numFmtId="0" fontId="52" fillId="42" borderId="8" xfId="0" applyFont="1" applyFill="1" applyBorder="1" applyAlignment="1">
      <alignment horizontal="center" vertical="center"/>
    </xf>
    <xf numFmtId="0" fontId="52" fillId="42" borderId="8" xfId="0" applyFont="1" applyFill="1" applyBorder="1" applyAlignment="1">
      <alignment vertical="center"/>
    </xf>
    <xf numFmtId="0" fontId="50" fillId="13" borderId="0" xfId="0" applyFont="1" applyFill="1" applyAlignment="1">
      <alignment horizontal="center" vertical="center"/>
    </xf>
    <xf numFmtId="4" fontId="50" fillId="0" borderId="1" xfId="0" applyNumberFormat="1" applyFont="1" applyBorder="1" applyAlignment="1">
      <alignment horizontal="right" vertical="center"/>
    </xf>
    <xf numFmtId="0" fontId="50" fillId="18" borderId="1" xfId="0" applyFont="1" applyFill="1" applyBorder="1" applyAlignment="1">
      <alignment vertical="center"/>
    </xf>
    <xf numFmtId="0" fontId="50" fillId="18" borderId="1" xfId="0" applyFont="1" applyFill="1" applyBorder="1" applyAlignment="1">
      <alignment horizontal="left" vertical="center"/>
    </xf>
    <xf numFmtId="43" fontId="50" fillId="18" borderId="1" xfId="0" applyNumberFormat="1" applyFont="1" applyFill="1" applyBorder="1" applyAlignment="1">
      <alignment vertical="center"/>
    </xf>
    <xf numFmtId="164" fontId="50" fillId="18" borderId="1" xfId="1" applyNumberFormat="1" applyFont="1" applyFill="1" applyBorder="1" applyAlignment="1">
      <alignment vertical="center"/>
    </xf>
    <xf numFmtId="43" fontId="50" fillId="18" borderId="1" xfId="1" applyFont="1" applyFill="1" applyBorder="1" applyAlignment="1">
      <alignment vertical="center"/>
    </xf>
    <xf numFmtId="4" fontId="50" fillId="18" borderId="1" xfId="1" applyNumberFormat="1" applyFont="1" applyFill="1" applyBorder="1" applyAlignment="1">
      <alignment vertical="center"/>
    </xf>
    <xf numFmtId="4" fontId="50" fillId="18" borderId="1" xfId="0" applyNumberFormat="1" applyFont="1" applyFill="1" applyBorder="1" applyAlignment="1">
      <alignment vertical="center"/>
    </xf>
    <xf numFmtId="43" fontId="50" fillId="18" borderId="1" xfId="0" applyNumberFormat="1" applyFont="1" applyFill="1" applyBorder="1" applyAlignment="1">
      <alignment horizontal="right" vertical="center"/>
    </xf>
    <xf numFmtId="0" fontId="50" fillId="18" borderId="1" xfId="0" applyFont="1" applyFill="1" applyBorder="1" applyAlignment="1">
      <alignment horizontal="center" vertical="center"/>
    </xf>
    <xf numFmtId="166" fontId="50" fillId="18" borderId="1" xfId="0" applyNumberFormat="1" applyFont="1" applyFill="1" applyBorder="1" applyAlignment="1">
      <alignment horizontal="center" vertical="center"/>
    </xf>
    <xf numFmtId="14" fontId="50" fillId="18" borderId="1" xfId="0" applyNumberFormat="1" applyFont="1" applyFill="1" applyBorder="1" applyAlignment="1">
      <alignment horizontal="center" vertical="center"/>
    </xf>
    <xf numFmtId="14" fontId="50" fillId="18" borderId="1" xfId="0" applyNumberFormat="1" applyFont="1" applyFill="1" applyBorder="1" applyAlignment="1">
      <alignment vertical="center"/>
    </xf>
    <xf numFmtId="14" fontId="50" fillId="18" borderId="1" xfId="0" applyNumberFormat="1" applyFont="1" applyFill="1" applyBorder="1" applyAlignment="1">
      <alignment horizontal="left" vertical="center"/>
    </xf>
    <xf numFmtId="0" fontId="50" fillId="18" borderId="1" xfId="0" applyFont="1" applyFill="1" applyBorder="1"/>
    <xf numFmtId="0" fontId="49" fillId="8" borderId="1" xfId="0" applyFont="1" applyFill="1" applyBorder="1" applyAlignment="1">
      <alignment horizontal="center"/>
    </xf>
    <xf numFmtId="0" fontId="49" fillId="42" borderId="1" xfId="0" applyFont="1" applyFill="1" applyBorder="1" applyAlignment="1">
      <alignment horizontal="center"/>
    </xf>
    <xf numFmtId="0" fontId="49" fillId="42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1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 vertical="center" wrapText="1"/>
    </xf>
    <xf numFmtId="0" fontId="29" fillId="12" borderId="7" xfId="0" applyFont="1" applyFill="1" applyBorder="1" applyAlignment="1">
      <alignment horizontal="center" vertical="center" wrapText="1"/>
    </xf>
    <xf numFmtId="0" fontId="29" fillId="12" borderId="1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3" fillId="11" borderId="10" xfId="0" applyFont="1" applyFill="1" applyBorder="1" applyAlignment="1">
      <alignment horizontal="center"/>
    </xf>
    <xf numFmtId="0" fontId="3" fillId="27" borderId="1" xfId="0" applyFont="1" applyFill="1" applyBorder="1" applyAlignment="1">
      <alignment horizontal="center" vertical="center" wrapText="1"/>
    </xf>
    <xf numFmtId="0" fontId="3" fillId="42" borderId="5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29" fillId="12" borderId="6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2" borderId="1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left" wrapText="1"/>
    </xf>
    <xf numFmtId="0" fontId="22" fillId="10" borderId="45" xfId="0" applyFont="1" applyFill="1" applyBorder="1" applyAlignment="1">
      <alignment horizontal="center" vertical="center" wrapText="1"/>
    </xf>
    <xf numFmtId="0" fontId="22" fillId="10" borderId="46" xfId="0" applyFont="1" applyFill="1" applyBorder="1" applyAlignment="1">
      <alignment horizontal="center" vertical="center" wrapText="1"/>
    </xf>
    <xf numFmtId="0" fontId="22" fillId="10" borderId="47" xfId="0" applyFont="1" applyFill="1" applyBorder="1" applyAlignment="1">
      <alignment horizontal="center" vertical="center" wrapText="1"/>
    </xf>
    <xf numFmtId="0" fontId="16" fillId="12" borderId="53" xfId="0" applyFont="1" applyFill="1" applyBorder="1" applyAlignment="1">
      <alignment horizontal="center" vertical="center" wrapText="1"/>
    </xf>
    <xf numFmtId="0" fontId="16" fillId="12" borderId="17" xfId="0" applyFont="1" applyFill="1" applyBorder="1" applyAlignment="1">
      <alignment horizontal="center" vertical="center" wrapText="1"/>
    </xf>
    <xf numFmtId="0" fontId="16" fillId="12" borderId="44" xfId="0" applyFont="1" applyFill="1" applyBorder="1" applyAlignment="1">
      <alignment horizontal="center" vertical="center" wrapText="1"/>
    </xf>
    <xf numFmtId="0" fontId="19" fillId="5" borderId="3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9" fillId="5" borderId="40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 wrapText="1"/>
    </xf>
    <xf numFmtId="0" fontId="21" fillId="12" borderId="18" xfId="0" applyFont="1" applyFill="1" applyBorder="1" applyAlignment="1">
      <alignment horizontal="center" vertical="center" wrapText="1"/>
    </xf>
    <xf numFmtId="0" fontId="21" fillId="12" borderId="20" xfId="0" applyFont="1" applyFill="1" applyBorder="1" applyAlignment="1">
      <alignment horizontal="center" vertical="center" wrapText="1"/>
    </xf>
    <xf numFmtId="0" fontId="21" fillId="12" borderId="16" xfId="0" applyFont="1" applyFill="1" applyBorder="1" applyAlignment="1">
      <alignment horizontal="center" vertical="center" wrapText="1"/>
    </xf>
    <xf numFmtId="0" fontId="16" fillId="13" borderId="15" xfId="0" applyFont="1" applyFill="1" applyBorder="1" applyAlignment="1">
      <alignment horizontal="center" vertical="center" wrapText="1"/>
    </xf>
    <xf numFmtId="0" fontId="16" fillId="13" borderId="17" xfId="0" applyFont="1" applyFill="1" applyBorder="1" applyAlignment="1">
      <alignment horizontal="center" vertical="center" wrapText="1"/>
    </xf>
    <xf numFmtId="0" fontId="16" fillId="13" borderId="21" xfId="0" applyFont="1" applyFill="1" applyBorder="1" applyAlignment="1">
      <alignment horizontal="center" vertical="center" wrapText="1"/>
    </xf>
    <xf numFmtId="0" fontId="16" fillId="12" borderId="57" xfId="0" applyFont="1" applyFill="1" applyBorder="1" applyAlignment="1">
      <alignment horizontal="center" vertical="center" wrapText="1"/>
    </xf>
    <xf numFmtId="0" fontId="16" fillId="12" borderId="41" xfId="0" applyFont="1" applyFill="1" applyBorder="1" applyAlignment="1">
      <alignment horizontal="center" vertical="center" wrapText="1"/>
    </xf>
    <xf numFmtId="0" fontId="16" fillId="12" borderId="42" xfId="0" applyFont="1" applyFill="1" applyBorder="1" applyAlignment="1">
      <alignment horizontal="center" vertical="center" wrapText="1"/>
    </xf>
    <xf numFmtId="0" fontId="16" fillId="13" borderId="20" xfId="0" applyFont="1" applyFill="1" applyBorder="1" applyAlignment="1">
      <alignment horizontal="center" vertical="center" wrapText="1"/>
    </xf>
    <xf numFmtId="0" fontId="12" fillId="12" borderId="50" xfId="0" applyFont="1" applyFill="1" applyBorder="1" applyAlignment="1">
      <alignment horizontal="center" vertical="center" wrapText="1"/>
    </xf>
    <xf numFmtId="0" fontId="12" fillId="12" borderId="36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0" fontId="19" fillId="12" borderId="25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5" fillId="12" borderId="50" xfId="0" applyFont="1" applyFill="1" applyBorder="1" applyAlignment="1">
      <alignment horizontal="center" vertical="center" wrapText="1"/>
    </xf>
    <xf numFmtId="0" fontId="15" fillId="12" borderId="36" xfId="0" applyFont="1" applyFill="1" applyBorder="1" applyAlignment="1">
      <alignment horizontal="center" vertical="center" wrapText="1"/>
    </xf>
    <xf numFmtId="0" fontId="15" fillId="12" borderId="8" xfId="0" applyFont="1" applyFill="1" applyBorder="1" applyAlignment="1">
      <alignment horizontal="center" vertical="center" wrapText="1"/>
    </xf>
    <xf numFmtId="0" fontId="15" fillId="12" borderId="25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9" fillId="13" borderId="22" xfId="0" applyFont="1" applyFill="1" applyBorder="1" applyAlignment="1">
      <alignment horizontal="center" vertical="center" wrapText="1"/>
    </xf>
    <xf numFmtId="0" fontId="9" fillId="13" borderId="24" xfId="0" applyFont="1" applyFill="1" applyBorder="1" applyAlignment="1">
      <alignment horizontal="center" vertical="center" wrapText="1"/>
    </xf>
    <xf numFmtId="0" fontId="9" fillId="13" borderId="23" xfId="0" applyFont="1" applyFill="1" applyBorder="1" applyAlignment="1">
      <alignment horizontal="center" vertical="center" wrapText="1"/>
    </xf>
    <xf numFmtId="0" fontId="9" fillId="13" borderId="2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9" fillId="12" borderId="25" xfId="0" applyFont="1" applyFill="1" applyBorder="1" applyAlignment="1">
      <alignment horizontal="center" vertical="center" wrapText="1"/>
    </xf>
    <xf numFmtId="0" fontId="10" fillId="14" borderId="48" xfId="0" applyFont="1" applyFill="1" applyBorder="1" applyAlignment="1">
      <alignment horizontal="center" vertical="center" wrapText="1"/>
    </xf>
    <xf numFmtId="0" fontId="10" fillId="14" borderId="49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13" fillId="3" borderId="56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25" fillId="12" borderId="9" xfId="0" applyFont="1" applyFill="1" applyBorder="1" applyAlignment="1">
      <alignment horizontal="center" vertical="center" wrapText="1"/>
    </xf>
    <xf numFmtId="0" fontId="25" fillId="12" borderId="58" xfId="0" applyFont="1" applyFill="1" applyBorder="1" applyAlignment="1">
      <alignment horizontal="center" vertical="center" wrapText="1"/>
    </xf>
    <xf numFmtId="0" fontId="19" fillId="13" borderId="22" xfId="0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23" xfId="0" applyFont="1" applyFill="1" applyBorder="1" applyAlignment="1">
      <alignment horizontal="center" vertical="center" wrapText="1"/>
    </xf>
    <xf numFmtId="0" fontId="13" fillId="3" borderId="59" xfId="0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 wrapText="1"/>
    </xf>
    <xf numFmtId="14" fontId="13" fillId="3" borderId="29" xfId="0" applyNumberFormat="1" applyFont="1" applyFill="1" applyBorder="1" applyAlignment="1">
      <alignment horizontal="center" vertical="center" wrapText="1"/>
    </xf>
    <xf numFmtId="14" fontId="13" fillId="3" borderId="33" xfId="0" applyNumberFormat="1" applyFont="1" applyFill="1" applyBorder="1" applyAlignment="1">
      <alignment horizontal="center" vertical="center" wrapText="1"/>
    </xf>
    <xf numFmtId="14" fontId="13" fillId="3" borderId="36" xfId="0" applyNumberFormat="1" applyFont="1" applyFill="1" applyBorder="1" applyAlignment="1">
      <alignment horizontal="center" vertical="center" wrapText="1"/>
    </xf>
    <xf numFmtId="14" fontId="13" fillId="3" borderId="19" xfId="0" applyNumberFormat="1" applyFont="1" applyFill="1" applyBorder="1" applyAlignment="1">
      <alignment horizontal="center" vertical="center" wrapText="1"/>
    </xf>
    <xf numFmtId="14" fontId="13" fillId="3" borderId="11" xfId="0" applyNumberFormat="1" applyFont="1" applyFill="1" applyBorder="1" applyAlignment="1">
      <alignment horizontal="center" vertical="center" wrapText="1"/>
    </xf>
    <xf numFmtId="14" fontId="13" fillId="3" borderId="25" xfId="0" applyNumberFormat="1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26" fillId="3" borderId="20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43" fontId="26" fillId="3" borderId="20" xfId="0" applyNumberFormat="1" applyFont="1" applyFill="1" applyBorder="1" applyAlignment="1">
      <alignment horizontal="center" vertical="center" wrapText="1"/>
    </xf>
    <xf numFmtId="43" fontId="26" fillId="3" borderId="1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3" xfId="0" applyFont="1" applyFill="1" applyBorder="1" applyAlignment="1">
      <alignment horizontal="center" vertical="center" wrapText="1"/>
    </xf>
    <xf numFmtId="14" fontId="14" fillId="8" borderId="50" xfId="0" applyNumberFormat="1" applyFont="1" applyFill="1" applyBorder="1" applyAlignment="1">
      <alignment horizontal="center" vertical="center" wrapText="1"/>
    </xf>
    <xf numFmtId="14" fontId="14" fillId="8" borderId="36" xfId="0" applyNumberFormat="1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 wrapText="1"/>
    </xf>
    <xf numFmtId="0" fontId="10" fillId="9" borderId="45" xfId="0" applyFont="1" applyFill="1" applyBorder="1" applyAlignment="1">
      <alignment horizontal="center" vertical="center" wrapText="1"/>
    </xf>
    <xf numFmtId="0" fontId="10" fillId="9" borderId="46" xfId="0" applyFont="1" applyFill="1" applyBorder="1" applyAlignment="1">
      <alignment horizontal="center" vertical="center" wrapText="1"/>
    </xf>
    <xf numFmtId="0" fontId="10" fillId="9" borderId="47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17" fillId="8" borderId="23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0" fontId="23" fillId="8" borderId="26" xfId="0" applyFont="1" applyFill="1" applyBorder="1" applyAlignment="1">
      <alignment horizontal="center" vertical="center" wrapText="1"/>
    </xf>
    <xf numFmtId="0" fontId="23" fillId="8" borderId="28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3" xfId="0" applyFont="1" applyFill="1" applyBorder="1" applyAlignment="1">
      <alignment horizontal="center" vertical="center" wrapText="1"/>
    </xf>
    <xf numFmtId="0" fontId="14" fillId="8" borderId="39" xfId="0" applyFont="1" applyFill="1" applyBorder="1" applyAlignment="1">
      <alignment horizontal="center" vertical="center" wrapText="1"/>
    </xf>
    <xf numFmtId="0" fontId="14" fillId="8" borderId="40" xfId="0" applyFont="1" applyFill="1" applyBorder="1" applyAlignment="1">
      <alignment horizontal="center" vertical="center" wrapText="1"/>
    </xf>
    <xf numFmtId="0" fontId="14" fillId="8" borderId="60" xfId="0" applyFont="1" applyFill="1" applyBorder="1" applyAlignment="1">
      <alignment horizontal="center" vertical="center" wrapText="1"/>
    </xf>
    <xf numFmtId="43" fontId="17" fillId="8" borderId="1" xfId="0" applyNumberFormat="1" applyFont="1" applyFill="1" applyBorder="1" applyAlignment="1">
      <alignment horizontal="center" vertical="center" wrapText="1"/>
    </xf>
    <xf numFmtId="43" fontId="17" fillId="8" borderId="26" xfId="0" applyNumberFormat="1" applyFont="1" applyFill="1" applyBorder="1" applyAlignment="1">
      <alignment horizontal="center" vertical="center" wrapText="1"/>
    </xf>
    <xf numFmtId="0" fontId="27" fillId="8" borderId="20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26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3" fillId="8" borderId="21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8" borderId="44" xfId="0" applyFont="1" applyFill="1" applyBorder="1" applyAlignment="1">
      <alignment horizontal="center" vertical="center" wrapText="1"/>
    </xf>
    <xf numFmtId="0" fontId="23" fillId="8" borderId="20" xfId="0" applyFont="1" applyFill="1" applyBorder="1" applyAlignment="1">
      <alignment horizontal="center" vertical="center" wrapText="1"/>
    </xf>
    <xf numFmtId="0" fontId="23" fillId="8" borderId="21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27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3" fillId="11" borderId="6" xfId="0" applyFont="1" applyFill="1" applyBorder="1" applyAlignment="1">
      <alignment horizont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vertical="center" wrapText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5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35" formatCode="_ * #,##0.00_ ;_ * \-#,##0.00_ ;_ * &quot;-&quot;??_ ;_ @_ 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numFmt numFmtId="35" formatCode="_ * #,##0.00_ ;_ * \-#,##0.00_ ;_ * &quot;-&quot;??_ ;_ @_ "/>
    </dxf>
  </dxfs>
  <tableStyles count="0" defaultTableStyle="TableStyleMedium2" defaultPivotStyle="PivotStyleLight16"/>
  <colors>
    <mruColors>
      <color rgb="FFBB1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pivotCacheDefinition" Target="pivotCache/pivotCacheDefinition7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pivotCacheDefinition" Target="pivotCache/pivotCacheDefinition6.xml"/><Relationship Id="rId30" Type="http://schemas.openxmlformats.org/officeDocument/2006/relationships/pivotCacheDefinition" Target="pivotCache/pivotCacheDefinition9.xml"/><Relationship Id="rId35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38-4C43-9358-6CB5E332589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38-4C43-9358-6CB5E332589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38-4C43-9358-6CB5E332589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38-4C43-9358-6CB5E332589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E38-4C43-9358-6CB5E332589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E38-4C43-9358-6CB5E332589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E38-4C43-9358-6CB5E332589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E38-4C43-9358-6CB5E332589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E38-4C43-9358-6CB5E33258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[1]Hoja1!$M$38:$M$46</c:f>
              <c:numCache>
                <c:formatCode>General</c:formatCode>
                <c:ptCount val="9"/>
              </c:numCache>
            </c:numRef>
          </c:cat>
          <c:val>
            <c:numRef>
              <c:f>[1]Hoja1!$N$38:$N$46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12-1E38-4C43-9358-6CB5E33258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NO 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F5-4272-AB63-F35CE10C97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F5-4272-AB63-F35CE10C97BF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9F5-4272-AB63-F35CE10C97B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9F5-4272-AB63-F35CE10C97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 PAC'!$G$36:$G$39</c:f>
              <c:strCache>
                <c:ptCount val="4"/>
                <c:pt idx="0">
                  <c:v>ADJUDICADO</c:v>
                </c:pt>
                <c:pt idx="1">
                  <c:v>PREPARATORIA</c:v>
                </c:pt>
                <c:pt idx="2">
                  <c:v>EN PROCESO DE INICIO</c:v>
                </c:pt>
                <c:pt idx="3">
                  <c:v>AME-EUROPA</c:v>
                </c:pt>
              </c:strCache>
            </c:strRef>
          </c:cat>
          <c:val>
            <c:numRef>
              <c:f>'NO PAC'!$H$36:$H$39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F5-4272-AB63-F35CE10C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7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1112791</xdr:colOff>
      <xdr:row>50</xdr:row>
      <xdr:rowOff>166006</xdr:rowOff>
    </xdr:from>
    <xdr:to>
      <xdr:col>11</xdr:col>
      <xdr:colOff>954405</xdr:colOff>
      <xdr:row>68</xdr:row>
      <xdr:rowOff>38916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AF4418-D2D8-4B9A-8604-C998E4EBA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71</xdr:col>
      <xdr:colOff>311618</xdr:colOff>
      <xdr:row>0</xdr:row>
      <xdr:rowOff>38901</xdr:rowOff>
    </xdr:from>
    <xdr:to>
      <xdr:col>85</xdr:col>
      <xdr:colOff>781533</xdr:colOff>
      <xdr:row>2</xdr:row>
      <xdr:rowOff>130917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30092" t="1001" r="25300" b="91922"/>
        <a:stretch/>
      </xdr:blipFill>
      <xdr:spPr>
        <a:xfrm>
          <a:off x="42960758" y="38901"/>
          <a:ext cx="2249755" cy="4405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1615440</xdr:colOff>
      <xdr:row>35</xdr:row>
      <xdr:rowOff>19050</xdr:rowOff>
    </xdr:from>
    <xdr:to>
      <xdr:col>5</xdr:col>
      <xdr:colOff>480060</xdr:colOff>
      <xdr:row>50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8EEF2C-EEA6-4C59-9201-112E3C66B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orrea\Desktop\incremento%201.010%20mil.xlsx" TargetMode="External"/><Relationship Id="rId1" Type="http://schemas.openxmlformats.org/officeDocument/2006/relationships/externalLinkPath" Target="file:///C:\Users\acorrea\Desktop\incremento%201.010%20m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5069446" createdVersion="8" refreshedVersion="8" minRefreshableVersion="3" recordCount="271" xr:uid="{1AD19D5A-8DB1-4B52-9F32-9FA70385CFF5}">
  <cacheSource type="worksheet">
    <worksheetSource ref="A5:DJ276" sheet="Matriz POA 2026"/>
  </cacheSource>
  <cacheFields count="113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 count="3">
        <s v="Nuevo"/>
        <s v="Plurianual"/>
        <s v="Arrastre"/>
      </sharedItems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4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-6500" maxValue="650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43">
      <sharedItems containsString="0" containsBlank="1" containsNumber="1" minValue="0" maxValue="64055.03"/>
    </cacheField>
    <cacheField name="Devengo Enero Ajustado 1" numFmtId="43">
      <sharedItems containsString="0" containsBlank="1" containsNumber="1" minValue="0" maxValue="64055.03"/>
    </cacheField>
    <cacheField name="Devengo Enero Ajustado 2" numFmtId="43">
      <sharedItems containsSemiMixedTypes="0" containsString="0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Devengo Febrero Ajustado 1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Marzo" numFmtId="43">
      <sharedItems containsString="0" containsBlank="1" containsNumber="1" minValue="0" maxValue="63723.33"/>
    </cacheField>
    <cacheField name="Devengo Marzo Ajustado 1" numFmtId="43">
      <sharedItems containsSemiMixedTypes="0" containsString="0" containsNumber="1" minValue="0" maxValue="63723.33"/>
    </cacheField>
    <cacheField name="Certificado Marzo" numFmtId="43">
      <sharedItems containsString="0" containsBlank="1" containsNumber="1" minValue="0" maxValue="684240.7"/>
    </cacheField>
    <cacheField name="Compromiso Marzo" numFmtId="43">
      <sharedItems containsString="0" containsBlank="1" containsNumber="1" minValue="0" maxValue="63723.33"/>
    </cacheField>
    <cacheField name="Devengo Abril" numFmtId="43">
      <sharedItems containsSemiMixedTypes="0" containsString="0" containsNumber="1" minValue="0" maxValue="68602.73"/>
    </cacheField>
    <cacheField name="Certificado Abril" numFmtId="43">
      <sharedItems containsSemiMixedTypes="0" containsString="0" containsNumber="1" minValue="0" maxValue="617249.97"/>
    </cacheField>
    <cacheField name="Compromiso Abril" numFmtId="43">
      <sharedItems containsSemiMixedTypes="0" containsString="0" containsNumber="1" minValue="0" maxValue="135000"/>
    </cacheField>
    <cacheField name="Devengo Total" numFmtId="43">
      <sharedItems containsSemiMixedTypes="0" containsString="0" containsNumber="1" minValue="0" maxValue="257667.46000000002"/>
    </cacheField>
    <cacheField name="Compromiso Total" numFmtId="43">
      <sharedItems containsSemiMixedTypes="0" containsString="0" containsNumber="1" minValue="0" maxValue="257667.46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5532407" createdVersion="8" refreshedVersion="8" minRefreshableVersion="3" recordCount="271" xr:uid="{4471E008-8A4C-41DF-B061-5952D0EE5F92}">
  <cacheSource type="worksheet">
    <worksheetSource ref="A5:DL276" sheet="Matriz POA 2026"/>
  </cacheSource>
  <cacheFields count="115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 count="7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Alcanzar al menos el 85% de propuestas técnicas elaboradas para la gestión del destino turístico con respecto a las propuestas planificadas, en el 2026"/>
        <s v="Alcanzar el 100% de ejecución en la gestión de infraestructura turística, en el 2026"/>
        <s v="Incrementar al menos un 5% el número de reservas de vuelos al destino Quito con respecto al año anterior, en el 2026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4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-6500" maxValue="650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43">
      <sharedItems containsString="0" containsBlank="1" containsNumber="1" minValue="0" maxValue="64055.03"/>
    </cacheField>
    <cacheField name="Devengo Enero Ajustado 1" numFmtId="43">
      <sharedItems containsString="0" containsBlank="1" containsNumber="1" minValue="0" maxValue="64055.03"/>
    </cacheField>
    <cacheField name="Devengo Enero Ajustado 2" numFmtId="43">
      <sharedItems containsSemiMixedTypes="0" containsString="0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Devengo Febrero Ajustado 1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Marzo" numFmtId="43">
      <sharedItems containsString="0" containsBlank="1" containsNumber="1" minValue="0" maxValue="63723.33"/>
    </cacheField>
    <cacheField name="Devengo Marzo Ajustado 1" numFmtId="43">
      <sharedItems containsSemiMixedTypes="0" containsString="0" containsNumber="1" minValue="0" maxValue="63723.33"/>
    </cacheField>
    <cacheField name="Certificado Marzo" numFmtId="43">
      <sharedItems containsString="0" containsBlank="1" containsNumber="1" minValue="0" maxValue="684240.7"/>
    </cacheField>
    <cacheField name="Compromiso Marzo" numFmtId="43">
      <sharedItems containsString="0" containsBlank="1" containsNumber="1" minValue="0" maxValue="63723.33"/>
    </cacheField>
    <cacheField name="Devengo Abril" numFmtId="43">
      <sharedItems containsSemiMixedTypes="0" containsString="0" containsNumber="1" minValue="0" maxValue="68602.73"/>
    </cacheField>
    <cacheField name="Certificado Abril" numFmtId="43">
      <sharedItems containsSemiMixedTypes="0" containsString="0" containsNumber="1" minValue="0" maxValue="617249.97"/>
    </cacheField>
    <cacheField name="Compromiso Abril" numFmtId="43">
      <sharedItems containsSemiMixedTypes="0" containsString="0" containsNumber="1" minValue="0" maxValue="135000"/>
    </cacheField>
    <cacheField name="Devengo Total" numFmtId="43">
      <sharedItems containsSemiMixedTypes="0" containsString="0" containsNumber="1" minValue="0" maxValue="257667.46000000002"/>
    </cacheField>
    <cacheField name="Compromiso Total" numFmtId="43">
      <sharedItems containsSemiMixedTypes="0" containsString="0" containsNumber="1" minValue="0" maxValue="257667.46000000002"/>
    </cacheField>
    <cacheField name="Certificado SI/NO" numFmtId="43">
      <sharedItems containsBlank="1"/>
    </cacheField>
    <cacheField name="Compromiso SI/NO" numFmtId="43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6111108" createdVersion="8" refreshedVersion="8" minRefreshableVersion="3" recordCount="271" xr:uid="{AF1ACA62-DD97-490E-BFC7-9D984D6139AD}">
  <cacheSource type="worksheet">
    <worksheetSource ref="A5:HO276" sheet="Matriz POA 2026"/>
  </cacheSource>
  <cacheFields count="220">
    <cacheField name="Dirección" numFmtId="0">
      <sharedItems count="12">
        <s v="DAF / Jefatura Administrativa"/>
        <s v="DAF / Jefatura de Talento Humano"/>
        <s v="DAF / Jefatura Financiera"/>
        <s v="Dirección de Asesoría Jurídica"/>
        <s v="Dirección de Comunicación"/>
        <s v="DPEI / Jefatura de TICS"/>
        <s v="Dirección de Comercialización"/>
        <s v="Dirección de Desarrollo de Productos Sostenibles"/>
        <s v="Dirección de Promoción de Destino Turístico"/>
        <s v="Dirección de Servicios para la Industria Turística"/>
        <s v="Dirección de Turismo de Negocios y Atracción de Eventos"/>
        <s v="DPEI / Estadística"/>
      </sharedItems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count="212" longText="1">
        <s v="Servicio de provisión de combustible para los vehículos de la EPMGDT"/>
        <s v="Adquisición de repuestos y accesorios para vehículos de la EPMGDT"/>
        <s v="Adquisición de suministros de impresión (toners) para la EPMGDT"/>
        <s v="Adquisición suministros de oficina para la EPMGDT"/>
        <s v="Contratación del servicio de arrendamiento de un espacio físico destinado para la tienda Quito – La Mariscal"/>
        <s v="Contratación de póliza de seguro para los bienes muebles e inmuebles pertenecientes a la Empresa Pública Metropolitana de Gestión de Destino Turístico"/>
        <s v="Contratación del servicio de agencias de viajes para la provisión de pasajes aéreos nacionales e internacionales para los servidores de la EPMGDT"/>
        <s v="Contratación del servicio de fumigación y desratización de las instalaciones de la EPMGDT  y sus dependencias"/>
        <s v="Contratación del servicio de inspección, identificación y funcionamiento de los circuitos de los tableros eléctricos de la EPMGDT"/>
        <s v="Contratación del servicio de mantenimiento del mobiliario perteneciente a la EPMGDT"/>
        <s v="Contratación del servicio de mantenimiento del sistema contraincendios de las instalaciones de la EPMGDT"/>
        <s v="Contratación del servicio de mantenimiento preventivo de cisterna y bombas de agua de las instalaciones de la EPMGDT"/>
        <s v="Contratación del servicio de mantenimiento preventivo y correctivo de cámaras de seguridad de la EPMGDT y sus dependencias"/>
        <s v="Contratación del servicio de mantenimiento preventivo y correctivo de los extintores de las instalaciones de la EPMGDT y sus dependencias"/>
        <s v="Pagos deducibles póliza de seguros"/>
        <s v="Contratación del servicio de agencias de viajes para la provisión de pasajes aéreos nacionales e internacionales para los servidores de la EPMGDT (2026-2027)"/>
        <s v="Adquisición de Mobiliario para la Empresa Publica Metropolitana de Gestión de Destino Turístico"/>
        <s v="Servicio de mantenimiento de la caja de condensación de la EPMGDT"/>
        <s v="Mantenimiento correctivo menor y mejora de imagen en los predios administrados por Quito Turismo"/>
        <s v="Suscripción de licencias para herramientas para la Gestión de la Calidad Gastronómica y Central de Reservas Turísticas"/>
        <s v="Contratación del servicio de mantenimiento preventivo y correctivo del ascensor de las instalaciones de la EPMGDT"/>
        <s v="Servicio de mantenimiento preventivo y correctivo del sistema eléctrico del generador"/>
        <s v="Contratación del servicio de mantenimiento preventivo y correctivo del sistema de aire acondicionado para las instalaciones de la EPMGDT"/>
        <s v="Contratación del servicio de mantenimiento preventivo y correctivo del transformador de las instalaciones de la EPMGDT"/>
        <s v="Contratación del servicio de mantenimiento preventivo y correctivo para el parque automotor de la EPMGDT"/>
        <s v="Contratación del servicio de mantenimiento preventivo y correctivo para vehículo con vigencia tecnológica de la EPMGDT PMA-8260"/>
        <s v="Contratación del servicio de mantenimiento preventivo y correctivo para vehículo con vigencia tecnológica de la EPMGDT PMA-8913"/>
        <s v="Servicio de rastreo satelital para los vehículos y motocicleta de la EPMGDT"/>
        <s v="Caja Chica Gerencia General"/>
        <s v="Mantenimiento de edificios de la EPMGDT (fase 2)"/>
        <s v="Material de construcción"/>
        <s v="Pago de servicios básicos (agua potable)"/>
        <s v="Pago de servicios básicos (energía eléctrica)"/>
        <s v="Pago de servicios básicos (telefonía fija)"/>
        <s v="Revisión vehicular y matriculación del parque automotor de la EPMGDT / Peaje"/>
        <s v="Servicio de mantenimiento de control de accesos a la EPMGDT"/>
        <s v="Servicio de provisión de combustible para el generador institucional de la EPMGDT"/>
        <s v="Servicio de provisión de combustible para el generador institucional de la EPMGDT - IVA"/>
        <s v="Pago de impuestos (predial, contribuciones y tasas) de bienes inmuebles propiedad de la EPMGDT"/>
        <s v="Servicio de flete y movilización"/>
        <s v="Servicio de seguridad y vigilancia para las instalaciones de Quito Turismo y sus Dependencias 2025 - 2026"/>
        <s v="Contratación de los servicios profesionales de un ingeniero civil"/>
        <s v="Caja Chica Jefatura Administrativa"/>
        <s v="Servicio de aseo y limpieza para las instalaciones bajo la administración y custodia de Quito Turismo - limpieza de interiores y exteriores tipo III para el año 2026"/>
        <s v="Contratación del servicio de mantenimiento preventivo y correctivo de cámaras de seguridad con vigencia técnologica de la tienda Quito La Mariscal"/>
        <s v="Mantenimiento de sistema contra incendios de la EPMDGT"/>
        <s v="Mantenimiento del sistema hidrosanitario (fase 1)"/>
        <s v="Pago de tasa de limpieza EMASEO"/>
        <s v="Servicio de seguridad y vigilancia para las instalaciones de Quito Turismo y sus Dependencias 2026 - 2027"/>
        <s v="Inclusión en la póliza de seguro para los bienes muebles de la EPMGDT"/>
        <s v="Adquisición de suministros de impresión toners para la EPMGDT no catalogado (arrastre)"/>
        <s v="Contratación del servicio de mantenimiento preventivo y correctivo de cámaras de seguridad con vigencia tecnológica de la tienda Quito La Mariscal (arrastre)"/>
        <s v="Estudio para la obtención del plano Hidrosanitario de las instalaciones de la EPMGDT (arrastre)"/>
        <s v="Convalidación de la Certificación Presupuestaria N° 000451 del periodo fiscal 2025 – Contratación de los servicios profesionales de un ingeniero civil"/>
        <s v="Contratación de Servicios Profesionales de un Profesional en Talento Humano"/>
        <s v="Contratación de Servicios Profesionales de un Experto en mejora de clima Laboral"/>
        <s v="Adquisición de ropa de trabajo para el personal de Código de Trabajo de la EPMGDT"/>
        <s v="Contratación de Servicios Profesionales Médico Ocupacional"/>
        <s v="Contratación del Estudio Actuarial para Quito Turismo correspondiente al ejercicio fiscal 2025"/>
        <s v="Beneficio de Guardería"/>
        <s v="Viáticos y subsistencias en el interior y exterior"/>
        <s v="Contratación del Estudio Actuarial para Quito Turismo correspondiente al ejercicio fiscal 2026"/>
        <s v="Contratación de Servicios profesionales de un Profesionales en tesorería"/>
        <s v="Contratación de Servicios profesionales de un Profesional en contabilidad"/>
        <s v="Contribución 5 x mil"/>
        <s v="Consultoría contratación directa servicio de auditoría externa para los estados financieros del periodo cerrado al 31 de diciembre de 2025"/>
        <s v="Consultoría para la verificación de recaudación de Tasa de Facilidades y Servicios Turísticos 2025."/>
        <s v="Pago de Gastos Bancarios (Fideval)"/>
        <s v="Pago de Gastos Bancarios (Quito Turismo)"/>
        <s v="Actualización de licencia de un sistema jurídico de consulta."/>
        <s v="Servicio Monitoreo de Medios de Comunicación para Determinar el Impacto de la Información Generada por Quito Servicio de Monitoreo de Información Televisión, Radio, Prensa Turismo 2025 – 2026"/>
        <s v="Gestionar la contratación para el mantenimiento de equipos para producción audiovisual "/>
        <s v="Servicio de agencia de Publicidad especializada en pauta para difundir las acciones de Quito Turismo a nivel nacional, local e internacional 2025 - 2026"/>
        <s v="Servicio de agencia de Publicidad especializada en pauta para difundir las acciones de Quito Turismo a nivel nacional, local e internacional 2026 - 2027"/>
        <s v="Servicio de impresión de material POP para la estrategia de comunicación externa e interna."/>
        <s v="Servicio Monitoreo de Medios de Comunicación para Determinar el Impacto de la Información Generada por Quito Servicio de Monitoreo de Información Televisión, Radio, Prensa Turismo 2026 - 2027"/>
        <s v="Adquisición de herramientas y accesorios tecnológicos"/>
        <s v="Adquisición de garantías y soporte del NAS y mantenimiento "/>
        <s v="Adquisición de garantías y soporte para la central telefónica. Mantenimiento preventivo y correctivo de las central telefónica"/>
        <s v="Renovación de la suscripción de la licencias de Business Inteligent"/>
        <s v="Servicio de provisión de combustible para los vehículos de la EPMGDT - IVA"/>
        <s v="Consultoría para el servicio de auditoría externa a los estados financieros del periodo cerrado al 31 de diciembre de 2025 de EPMGDT"/>
        <s v="Renovación de la suscripción de las licencias de diseño asistido por computadoras (cad) diseño gráfico modelado en 3D"/>
        <s v="Mantenimiento preventivo de equipos de la solución de networking"/>
        <s v="Mantenimiento preventivo de equipos interactivos multimedia y equipos electronicos para el registro de informacion estadistica"/>
        <s v="Mantenimiento de tablets con vigencia tecnológica"/>
        <s v="Renovación de hosting"/>
        <s v="Adquisición de una solución de infraestructura tecnológica híbrida 2025-2026"/>
        <s v="Renovación de licencia de uso del programa geográfica GIS"/>
        <s v="Renovación de la suscripción de las licencias de edición de video y diseño gráfico"/>
        <s v="Renovar y actualizar licencias antivirus"/>
        <s v="Servicio de datos móviles 2025-2026"/>
        <s v="Servicio de Internet y Enlace de Datos 2025-2026"/>
        <s v="Servicio de mantenimiento preventivo de impresoras con vigencia tecnológica"/>
        <s v="Servicio de mantenimiento preventivo y correctivo de equipos informáticos y tecnológicos (computadores, escaners, proyectores impresoras, y otros)"/>
        <s v="Suscripción de herramientas de seguridad informática para el análisis y diseño de la seguridad de la información para la implementación del EGSI"/>
        <s v="Renovación de la suscripción de licencia de la herramienta de envió masivo de correos electrónico"/>
        <s v="Servicio de mantenimiento preventivo de computadores con vigencia tecnológica Asus"/>
        <s v="Servicio de mantenimiento preventivo de computadores con vigencia tecnológica SpeedMind"/>
        <s v="Adquisición de partes, piezas y/o repuestos de impresoras"/>
        <s v="Renovación de la suscripción de herramientas ofimáticas colaborativas con correo electrónico"/>
        <s v="Contratación de Servicios Profesionales, Desarrollador de software"/>
        <s v="Servicio de mantenimiento preventivo de computadores con vigencia tecnológica HP"/>
        <s v="Adquisición de monitores"/>
        <s v="Adquisición de PDU para rack autocontenido"/>
        <s v="Adquisición de una solución de infraestructura tecnológica híbrida 2026 - 2027"/>
        <s v="Adquisición de UPS "/>
        <s v="Adquisición de almacenamiento NAS tipo torre"/>
        <s v="Evaluación y preparación para la certificación de la seguridad de la información de un servicio de Quito Turismo "/>
        <s v="Mantenimiento de scanner de alto rendimiento"/>
        <s v="Mantenimiento preventivo de la solución de respaldos"/>
        <s v="Servicio de datos móviles 2026-2027"/>
        <s v="Servicio de Internet y Enlace de Datos 2026-2027"/>
        <s v="Servicio de mantenimiento preventivo de computadores con vigencia tecnológica Lenovo"/>
        <s v="Servicio de mantenimiento preventivo de computadores con vigencia tecnológica MAC"/>
        <s v="Soporte y garantías técnicas solución ERP Olympo"/>
        <s v="Adquisición de computadores portátiles"/>
        <s v="Suscripción de herramientas de IA para desarrollo de software y gestión del código fuente"/>
        <s v="Mantenimiento del ERP Olympo y soporte especializado"/>
        <s v="Adquisición de central telefónica para Oficina Matriz Quito Turismo"/>
        <s v="Adquisición de partes, piezas y/o repuestos de impresoras (arrastre)"/>
        <s v="Mantenimiento servidores NAS (arrastre)"/>
        <s v="Suscripción de herramientas de seguridad informática para el aseguramiento de los activos de información"/>
        <s v="Suscripción de herramientas de ofimática colaborativas con correo electrónico, inteligencia de negocios y servicios Cloud"/>
        <s v="Adquisición de infraestructura tecnológica y suscripción de herramientas de respaldos y virtualización"/>
        <s v="Mantenimiento preventivo de pantallas digitales e interactivos"/>
        <s v="Servicio de soporte y mantenimiento del NAS"/>
        <s v="Gastos bancarios por comisiones de ventas realizadas con tarjetas de crédito en las Unidades de Negocio."/>
        <s v="Provisión de bienes y servicios para la correcta operatividad de las unidades de negocio, CEB, tiendas Quito (Adquisición de Mercadería a consignación)"/>
        <s v="Adquisición de máquinas de estampar o similares"/>
        <s v="Adquisición de suministros para máquinas de impresión por sublimación"/>
        <s v="Adquisición de prendas textiles destinadas a procesos de sublimación para su comercialización a través de las unidades de negocio institucionales."/>
        <s v="Adquisición de artículos en diferentes materiales (textiles, cerámicos y otros) destinados a procesos de sublimación para la elaboración de productos y su posterior comercialización a través de las unidades de negocio institucionales."/>
        <s v="Adquisición e implementación de equipamiento audiovisual y acústico para los salones de Quito Turismo"/>
        <s v="Contratación de Servicios Profesionales para el “Análisis Económico Documental de Oferta y Demanda de Espectáculos en el Distrito Metropolitano de Quito”"/>
        <s v="Consultoría de oferta y demanda turística"/>
        <s v="Adquisición de maquinaria e insumos para la creación de material propio para comercialización"/>
        <s v="Compra de equipos de audio, video e insonorización"/>
        <s v="Organización de eventos a clientes externos"/>
        <s v="Servicio de Auditoría CCMQ"/>
        <s v="Servicio de conexión de datos Datalink."/>
        <s v="Servicio de botón de pagos"/>
    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    <s v="Realizar el proceso administrativo para la implementación y gestión de los puntos de Distribución de Contenidos en el DMQ."/>
        <s v="Contratación de servicios profesionales especializados para asistencia técnica en la elaboración de instrumentos metodológicos y documentales para la estructuración de proyectos turísticos estratégicos del DMQ"/>
        <s v="Realizar el proceso administrativo para adquisición de tarjetas TCA "/>
        <s v="Servicio de movilización de los informadores turísticos que laboran en el Aeropuerto Mariscal Sucre de la Ciudad de Quito durante el periodo del 2025 al 2028"/>
        <s v="Pago de tasa por otros servicios de aseo (EMASEO)"/>
        <s v="Servicio de Agencia de Marketing Tradicional para el mercado local y nacional"/>
        <s v="Servicios profesionales especializados para el diseño técnico y ejecución del plan de atracción de marcas potentes para el destino Quito"/>
    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    <s v="Servicio de relaciones públicas y representación en el exterior para la promoción del destino Quito para los mercados de América para los años 2026 y 2027"/>
        <s v="Servicio de relaciones públicas y representación en el exterior para la promoción del destino Quito para los mercados de Europa y resto del mundo para los años 2026 y 2027"/>
        <s v="Servicio de Agencia de Marketing Tradicional para el mercado local y nacional 2026 - 2027"/>
        <s v="Servicio de pauta de campaña promocional del destino Quito"/>
    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    <s v="Servicio de asesoría y asistencia técnica, para la obtención de la certificaciones internacionales en la gestión de turismo sostenible y calidad del destino"/>
        <s v="Servicio de capacitación turística para el sector turístico del Distrito Metropolitano de Quito"/>
        <s v="Servicio de impresión de blocks de formularios aplicados para actividades administrativas desarrolladas por la EPMGDT–Quito Turismo"/>
        <s v="ServIcio de contratación de talleres y materiales para el proceso de certificación en Competencia Laborales"/>
        <s v="Servicio de capacitación turística para el sector turístico del Distrito Metropolitano de Quito 2026-2027"/>
        <s v="SERVICIOS DE CONSULTORÍA PARA IMPLEMENTACIÓN DE LA NORMA ISO 37001:2016 SISTEMAS DE GESTIÓN ANTISOBORNO"/>
        <s v="Contratación de empresa verificadora"/>
        <s v="Servicio de transporte para verificadores"/>
        <s v="Servicio de capacitación turística para el sector turístico del Distrito Metropolitano de Quito 2025 – 2026 (arrastre)"/>
        <s v="Impulso y Atracción especializada MICE para la Captación de Eventos de Gran Formato en el destino Quito 03"/>
        <s v="Impulso y Atracción especializada MICE para la Captación de Eventos Deportivos en el destino Quito 01"/>
        <s v="Adquisición de Material POP"/>
        <s v="Promoción y Posicionamiento turístico del destino Quito en el marco de la producción de un evento gastronomico"/>
        <s v="Impulso y Atracción especializada MICE para la Captación de Eventos de Gran Formato en el destino Quito 01"/>
        <s v="Promoción y Posicionamiento turístico del destino Quito en el marco de la producción del concierto de Ed Sheeran"/>
        <s v="Impulso y Atracción especializada MICE para la Captación de Eventos de Gran Formato en el destino Quito 02"/>
        <s v="Servicio de Organización y producción de 1 evento internacional captado para 2026 PCMA"/>
        <s v="Generar la nómina de la EPMGDT (alimentación)"/>
        <s v="Generar la nómina de la EPMGDT (Aporte Patronal)"/>
        <s v="Generar la nómina de la EPMGDT (Compensación por transporte)"/>
        <s v="Generar la nómina de la EPMGDT (Compensación por Vacaciones No Gozadas por Cesación de Funciones)"/>
        <s v="Generar la nómina de la EPMGDT (Décimo Cuarto Sueldo)"/>
        <s v="Generar la nómina de la EPMGDT (Décimo Tercer Sueldo)"/>
        <s v="Generar la nómina de la EPMGDT (Encargos)"/>
        <s v="Generar la nómina de la EPMGDT (Fondos de Reserva)"/>
        <s v="Generar la nómina de la EPMGDT (Horas Extraordinarias y Suplementarias)"/>
        <s v="Generar la nómina de la EPMGDT (Remuneraciones Unificadas)"/>
        <s v="Generar la nómina de la EPMGDT (Salarios Unificados)"/>
        <s v="Generar la nómina de la EPMGDT (Servicios Personales por Contrato)"/>
        <s v="Generar la nómina de la EPMGDT (Subrogación)"/>
        <s v="Generar la nómina de la EPMGDT (Compensación por Desahucio)"/>
        <s v="Misional"/>
        <s v="Adquisición de UPS"/>
        <s v="Adquisición de vallas metálicas modulares para delimitación, control de accesos y seguridad en espacios públicos para la EPMGDT"/>
        <s v="Contratación de Estudios técnicos para la Implementación de la Plaza de Espectáculos de Quito, en el Parque Bicentenario"/>
        <s v="Contratación de servicios integrales para la evaluación, diseño e intervención de las torres de control administradas por Quito Turismo, destinadas a la generación y adecuación de infraestructura turística para su aprovechamiento turístico y comercial"/>
        <s v="CONTRATACIÓN DEL SERVICIO DE ACTIVACIONES TURÍSTICAS PARA PROMOCIÓN DESTINO QUITO EN EL MERCADO LOCAL Y NACIONAL"/>
        <s v="CONTRATACIÓN DEL SERVICIO DE ORGANIZACIÓN DE EVENTOS DE PROMOCIÓN TURÍSTICA DEL DESTINO QUITO EN EL MERCADO LOCAL Y NACIONAL PARA LA REALIZACIÓN DE EVENTOS TURÍSTICOS Y GASTRONÓMICOS (DPS)"/>
        <s v="CONTRATACIÓN DEL SERVICIO DE ORGANIZACIÓN DE EVENTOS DE PROMOCIÓN TURÍSTICA DEL DESTINO QUITO EN EL MERCADO LOCAL Y NACIONAL PARA LA REALIZACIÓN DE EVENTOS TURÍSTICOS Y GASTRONÓMICOS (PDT)"/>
        <s v="CONTRATACIÓN DEL SERVICIO DE ORGANIZACIÓN DE EVENTOS DE PROMOCIÓN TURÍSTICA DEL DESTINO QUITO EN EL MERCADO LOCAL Y NACIONAL PARA LA REALIZACIÓN DE EVENTOS TURÍSTICOS Y GASTRONÓMICOS (SIT)"/>
        <s v="CONTRATACIÓN DEL SERVICIO DE ORGANIZACIÓN DE EVENTOS DE PROMOCIÓN TURÍSTICA DEL DESTINO QUITO EN EL MERCADO LOCAL Y NACIONAL PARA LA REALIZACIÓN DE EVENTOS TURÍSTICOS Y GASTRONÓMICOS (TDN)"/>
        <s v="Contratación del servicio para el diseño, fabricación e instalación de mobiliario turístico para rutas urbanas, orientado a facilitar la orientación, permanencia y uso del espacio por parte del visitante."/>
        <s v="Contratación del servicio para el mantenimiento preventivo y correctivo de facilidades turísticas en el Distrito Metropolitano de Quito, incluyendo señalética, mobiliario y otros elementos de infraestructura turística."/>
        <s v="Contratación del servicio para la adecuación de un Centro de Interpretación Turística en Tulipe, mediante la intervención de infraestructura existente, optimización de espacios y adecuación funcional para su uso turístico."/>
        <s v="Contratación del servicio para la adecuación funcional y mejora de espacios de mercados con potencial turístico, mediante la reorganización de áreas, implementación de elementos de apoyo al visitante y fortalecimiento de su uso turístico."/>
        <s v="Contratación del servicio para la intervención y mejoramiento de espacios públicos con valor turístico en el sector de Guápulo, mediante la adecuación de áreas de estancia, miradores y elementos de integración urbana."/>
        <s v="Contratar el servicio especializado para el diseño, desarrollo, fortalecimiento e implementación del producto turístico “Semana Santa Quiteña 2026”, para diversificar la oferta turística del Distrito Metropolitano de Quito y promoción del destino"/>
    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    <s v="Promoción y posicionamiento turístico de Quito en la exposición internacional Casa Warner"/>
        <s v="Readecuaciones, mobiliario y equipamiento del predio 203140 correspondiente al Mirador de Guápulo"/>
        <s v="Servicio de agencia de marketing digital para la promoción y posicionamiento del Distrito Metropolitano de Quito"/>
        <s v="Servicio de agencia de marketing digital para la promoción y posicionamiento del Distrito Metropolitano de Quito 2026-2027"/>
        <s v="Servicio de implementación de facilidades turísticas en el DMQ"/>
        <s v="Servicio de Mantenimiento de facilidades turísticas en el DMQ"/>
        <s v="Servicios Profesionales Especialista en Desarrollo Territorial Para el Diseño de Intervenciones en Barrios con Vocación Turística en el Distrito Metropolitano de Quito"/>
        <s v="Suscripción al servicio de provisión de datos en línea para la gestión de servicios de inteligencia turística"/>
      </sharedItems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 count="150">
        <n v="5610"/>
        <n v="0"/>
        <n v="18812"/>
        <n v="18000"/>
        <n v="39850"/>
        <n v="500"/>
        <n v="33268.920000000013"/>
        <n v="1600"/>
        <n v="1000"/>
        <n v="2000"/>
        <n v="74267.509999999995"/>
        <n v="10000"/>
        <n v="23440.7"/>
        <n v="9089.2999999999993"/>
        <n v="2500"/>
        <n v="283"/>
        <n v="514.77"/>
        <n v="9170"/>
        <n v="28000"/>
        <n v="6000"/>
        <n v="5000"/>
        <n v="900"/>
        <n v="29311"/>
        <n v="76980"/>
        <n v="14400"/>
        <n v="300"/>
        <n v="100"/>
        <n v="50"/>
        <n v="200"/>
        <n v="800"/>
        <n v="400"/>
        <n v="65000"/>
        <n v="585.85"/>
        <n v="125000"/>
        <n v="150"/>
        <n v="1188"/>
        <n v="270.04000000000002"/>
        <n v="230.84"/>
        <n v="2800"/>
        <n v="1100"/>
        <n v="7296"/>
        <n v="6448"/>
        <n v="676"/>
        <n v="13350"/>
        <n v="450"/>
        <n v="6070.32"/>
        <n v="4666.67"/>
        <n v="54000"/>
        <n v="11296"/>
        <n v="29000"/>
        <n v="5700"/>
        <n v="3000"/>
        <n v="1026"/>
        <n v="47050"/>
        <n v="195000"/>
        <n v="3500"/>
        <n v="990"/>
        <n v="6600"/>
        <n v="7000"/>
        <n v="7200"/>
        <n v="1710"/>
        <n v="19000"/>
        <n v="8000"/>
        <n v="2740"/>
        <n v="1400"/>
        <n v="12500"/>
        <n v="9259.93"/>
        <n v="60000"/>
        <n v="7060"/>
        <n v="40000"/>
        <n v="34000"/>
        <n v="50000"/>
        <n v="15000"/>
        <n v="7500"/>
        <n v="14000"/>
        <n v="25000"/>
        <n v="980"/>
        <n v="20"/>
        <n v="80266.28"/>
        <n v="100000"/>
        <n v="438975"/>
        <n v="495000"/>
        <n v="88500"/>
        <n v="14500"/>
        <n v="42500"/>
        <n v="40648.5"/>
        <n v="4000"/>
        <n v="9000"/>
        <n v="129695.75"/>
        <n v="1492.25"/>
        <n v="24079.9"/>
        <n v="33500"/>
        <n v="48775"/>
        <n v="32000"/>
        <n v="150000"/>
        <n v="3758.4"/>
        <n v="203368.93"/>
        <n v="522"/>
        <n v="23880.119999999988"/>
        <n v="48136.5"/>
        <n v="143505.9"/>
        <n v="25595.120000000003"/>
        <n v="106301.72"/>
        <n v="62597.97"/>
        <n v="766813.32"/>
        <n v="34656"/>
        <n v="883679.54"/>
        <n v="5340.5600000000013"/>
        <n v="106000"/>
        <n v="17000"/>
        <n v="242000"/>
        <n v="873356.17"/>
        <n v="200000"/>
        <n v="216395.59"/>
        <n v="43667.81"/>
        <n v="13907.150000000001"/>
        <n v="4775"/>
        <n v="5280"/>
        <n v="9947.9"/>
        <n v="9943.9500000000007"/>
        <n v="3797.02"/>
        <n v="26496.909999999989"/>
        <n v="260000"/>
        <n v="234800"/>
        <n v="57655"/>
        <n v="48977.5"/>
        <n v="135000"/>
        <n v="107536.43000000001" u="1"/>
        <n v="16000" u="1"/>
        <n v="1500" u="1"/>
        <n v="7800" u="1"/>
        <n v="10766.630000000001" u="1"/>
        <n v="110410.45" u="1"/>
        <n v="807380" u="1"/>
        <n v="115577.98" u="1"/>
        <n v="147000" u="1"/>
        <n v="537792" u="1"/>
        <n v="120000" u="1"/>
        <n v="30800" u="1"/>
        <n v="35000" u="1"/>
        <n v="20000" u="1"/>
        <n v="700000" u="1"/>
        <n v="70000" u="1"/>
        <n v="85000" u="1"/>
        <n v="87195.75" u="1"/>
        <n v="27795" u="1"/>
        <n v="49999.99" u="1"/>
        <n v="39246.509999999995" u="1"/>
        <n v="26000" u="1"/>
        <n v="24000" u="1"/>
      </sharedItems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4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-6500" maxValue="650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43">
      <sharedItems containsString="0" containsBlank="1" containsNumber="1" minValue="0" maxValue="64055.03"/>
    </cacheField>
    <cacheField name="Devengo Enero Ajustado 1" numFmtId="43">
      <sharedItems containsString="0" containsBlank="1" containsNumber="1" minValue="0" maxValue="64055.03"/>
    </cacheField>
    <cacheField name="Devengo Enero Ajustado 2" numFmtId="43">
      <sharedItems containsSemiMixedTypes="0" containsString="0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Devengo Febrero Ajustado 1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Marzo" numFmtId="43">
      <sharedItems containsString="0" containsBlank="1" containsNumber="1" minValue="0" maxValue="63723.33"/>
    </cacheField>
    <cacheField name="Devengo Marzo Ajustado 1" numFmtId="43">
      <sharedItems containsSemiMixedTypes="0" containsString="0" containsNumber="1" minValue="0" maxValue="63723.33"/>
    </cacheField>
    <cacheField name="Certificado Marzo" numFmtId="43">
      <sharedItems containsString="0" containsBlank="1" containsNumber="1" minValue="0" maxValue="684240.7"/>
    </cacheField>
    <cacheField name="Compromiso Marzo" numFmtId="43">
      <sharedItems containsString="0" containsBlank="1" containsNumber="1" minValue="0" maxValue="63723.33"/>
    </cacheField>
    <cacheField name="Devengo Abril" numFmtId="43">
      <sharedItems containsSemiMixedTypes="0" containsString="0" containsNumber="1" minValue="0" maxValue="68602.73"/>
    </cacheField>
    <cacheField name="Certificado Abril" numFmtId="43">
      <sharedItems containsSemiMixedTypes="0" containsString="0" containsNumber="1" minValue="0" maxValue="617249.97"/>
    </cacheField>
    <cacheField name="Compromiso Abril" numFmtId="43">
      <sharedItems containsSemiMixedTypes="0" containsString="0" containsNumber="1" minValue="0" maxValue="135000"/>
    </cacheField>
    <cacheField name="Devengo Total" numFmtId="43">
      <sharedItems containsSemiMixedTypes="0" containsString="0" containsNumber="1" minValue="0" maxValue="257667.46000000002"/>
    </cacheField>
    <cacheField name="Compromiso Total" numFmtId="43">
      <sharedItems containsSemiMixedTypes="0" containsString="0" containsNumber="1" minValue="0" maxValue="257667.46000000002"/>
    </cacheField>
    <cacheField name="Certificado SI/NO" numFmtId="43">
      <sharedItems containsBlank="1"/>
    </cacheField>
    <cacheField name="Compromiso SI/NO" numFmtId="43">
      <sharedItems containsBlank="1"/>
    </cacheField>
    <cacheField name="COSTO 2026" numFmtId="0">
      <sharedItems containsString="0" containsBlank="1" containsNumber="1" minValue="180" maxValue="685000"/>
    </cacheField>
    <cacheField name="COSTO 2026_x000a_REFORMA 2" numFmtId="0">
      <sharedItems containsString="0" containsBlank="1" containsNumber="1" minValue="0" maxValue="1918669.92"/>
    </cacheField>
    <cacheField name="CUATRIMESTRE" numFmtId="0">
      <sharedItems containsString="0" containsBlank="1" containsNumber="1" containsInteger="1" minValue="1" maxValue="3"/>
    </cacheField>
    <cacheField name="CUATRIMESTRE_x000a_REFORMA 2" numFmtId="0">
      <sharedItems containsString="0" containsBlank="1" containsNumber="1" containsInteger="1" minValue="0" maxValue="3" count="5">
        <m/>
        <n v="0"/>
        <n v="2"/>
        <n v="3"/>
        <n v="1"/>
      </sharedItems>
    </cacheField>
    <cacheField name="CATALOGO ELECTRÓNICO (si/no)" numFmtId="0">
      <sharedItems containsBlank="1"/>
    </cacheField>
    <cacheField name="PROCEDIMIENTO SUGERIDO" numFmtId="0">
      <sharedItems containsBlank="1"/>
    </cacheField>
    <cacheField name="TIPO DE RÉGIMEN (común, especial)" numFmtId="0">
      <sharedItems containsBlank="1"/>
    </cacheField>
    <cacheField name="TIPO DE PRESUPUESTO" numFmtId="0">
      <sharedItems containsBlank="1"/>
    </cacheField>
    <cacheField name="VIGENCIA2" numFmtId="0">
      <sharedItems containsBlank="1"/>
    </cacheField>
    <cacheField name="SOLICTUD DE CERTIFICACION PROGRAMATICA " numFmtId="0">
      <sharedItems containsNonDate="0" containsDate="1" containsString="0" containsBlank="1" minDate="2025-12-15T00:00:00" maxDate="2026-10-22T00:00:00"/>
    </cacheField>
    <cacheField name=" CERTIFICACION PROGRAMATICA " numFmtId="0">
      <sharedItems containsNonDate="0" containsDate="1" containsString="0" containsBlank="1" minDate="2025-12-15T00:00:00" maxDate="2026-10-22T00:00:00"/>
    </cacheField>
    <cacheField name="CUATRIMESTRE2" numFmtId="0">
      <sharedItems containsString="0" containsBlank="1" containsNumber="1" containsInteger="1" minValue="1" maxValue="3"/>
    </cacheField>
    <cacheField name="INFORME TECNICO " numFmtId="0">
      <sharedItems containsNonDate="0" containsDate="1" containsString="0" containsBlank="1" minDate="2025-12-16T00:00:00" maxDate="2026-10-23T00:00:00"/>
    </cacheField>
    <cacheField name="INFORME DE NECESIDAD" numFmtId="0">
      <sharedItems containsNonDate="0" containsDate="1" containsString="0" containsBlank="1" minDate="2025-12-16T00:00:00" maxDate="2026-10-23T00:00:00"/>
    </cacheField>
    <cacheField name="TÉRMINOS DE REFERENCIA / ESPECIFICACIONES TÉCNICAS" numFmtId="0">
      <sharedItems containsNonDate="0" containsDate="1" containsString="0" containsBlank="1" minDate="2025-12-16T00:00:00" maxDate="2026-10-23T00:00:00"/>
    </cacheField>
    <cacheField name="MESA TÉCNICA " numFmtId="0">
      <sharedItems containsNonDate="0" containsDate="1" containsString="0" containsBlank="1" minDate="2025-12-17T00:00:00" maxDate="2026-10-24T00:00:00"/>
    </cacheField>
    <cacheField name="CORRECCION " numFmtId="0">
      <sharedItems containsNonDate="0" containsDate="1" containsString="0" containsBlank="1" minDate="2025-12-18T00:00:00" maxDate="2026-10-27T00:00:00"/>
    </cacheField>
    <cacheField name="SOLICITUD DE AUTORIZACION DE INFORME DE NECESIDAD " numFmtId="0">
      <sharedItems containsNonDate="0" containsDate="1" containsString="0" containsBlank="1" minDate="2025-12-19T00:00:00" maxDate="2026-10-28T00:00:00"/>
    </cacheField>
    <cacheField name="AUTORIZACION DEL INFORME " numFmtId="0">
      <sharedItems containsNonDate="0" containsDate="1" containsString="0" containsBlank="1" minDate="2025-12-22T00:00:00" maxDate="2026-10-29T00:00:00"/>
    </cacheField>
    <cacheField name="SOLICITUD DE CATE " numFmtId="0">
      <sharedItems containsNonDate="0" containsDate="1" containsString="0" containsBlank="1" minDate="2025-12-23T00:00:00" maxDate="2026-10-30T00:00:00"/>
    </cacheField>
    <cacheField name="CATE " numFmtId="0">
      <sharedItems containsNonDate="0" containsDate="1" containsString="0" containsBlank="1" minDate="2025-12-24T00:00:00" maxDate="2026-10-31T00:00:00"/>
    </cacheField>
    <cacheField name="SOLICITUD DE PUBLICACION " numFmtId="0">
      <sharedItems containsNonDate="0" containsDate="1" containsString="0" containsBlank="1" minDate="2025-12-24T00:00:00" maxDate="2026-10-31T00:00:00"/>
    </cacheField>
    <cacheField name="CUATRIMESTRE3" numFmtId="0">
      <sharedItems containsDate="1" containsString="0" containsBlank="1" containsMixedTypes="1" minDate="1899-12-31T04:01:03" maxDate="1899-12-31T00:09:04"/>
    </cacheField>
    <cacheField name="PUBLICACION PROFORMAS " numFmtId="0">
      <sharedItems containsNonDate="0" containsDate="1" containsString="0" containsBlank="1" minDate="2025-12-25T00:00:00" maxDate="2026-11-03T00:00:00"/>
    </cacheField>
    <cacheField name="RECEPCION PROFORMAS " numFmtId="0">
      <sharedItems containsNonDate="0" containsDate="1" containsString="0" containsBlank="1" minDate="2025-12-26T00:00:00" maxDate="2026-11-04T00:00:00"/>
    </cacheField>
    <cacheField name="ESTUDIO DE MERCADO" numFmtId="0">
      <sharedItems containsNonDate="0" containsDate="1" containsString="0" containsBlank="1" minDate="2025-12-29T00:00:00" maxDate="2026-11-05T00:00:00"/>
    </cacheField>
    <cacheField name="SOLICITUD DE CERTIFICACION PRESUPUESTARIA " numFmtId="0">
      <sharedItems containsNonDate="0" containsDate="1" containsString="0" containsBlank="1" minDate="2025-12-30T00:00:00" maxDate="2026-11-06T00:00:00"/>
    </cacheField>
    <cacheField name="CERTIFICACION PRESUESTARIA " numFmtId="0">
      <sharedItems containsNonDate="0" containsDate="1" containsString="0" containsBlank="1" minDate="2025-12-30T00:00:00" maxDate="2026-11-06T00:00:00"/>
    </cacheField>
    <cacheField name="SOLCITUD DE CERTICACION PAC " numFmtId="0">
      <sharedItems containsNonDate="0" containsDate="1" containsString="0" containsBlank="1" minDate="2025-12-31T00:00:00" maxDate="2026-11-07T00:00:00"/>
    </cacheField>
    <cacheField name="CERTIFICACION PAC " numFmtId="0">
      <sharedItems containsNonDate="0" containsDate="1" containsString="0" containsBlank="1" minDate="2025-12-31T00:00:00" maxDate="2026-11-07T00:00:00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Date="1" containsString="0" containsBlank="1" minDate="2026-10-02T00:00:00" maxDate="2026-10-03T00:00:00"/>
    </cacheField>
    <cacheField name="SOLICITUD DE AUTORIZACION MINTEL " numFmtId="0">
      <sharedItems containsNonDate="0" containsString="0" containsBlank="1"/>
    </cacheField>
    <cacheField name="AUTORIZACION MINTEL " numFmtId="0">
      <sharedItems containsBlank="1"/>
    </cacheField>
    <cacheField name="REGISTRO DE INFORMACION ERP" numFmtId="0">
      <sharedItems containsDate="1" containsBlank="1" containsMixedTypes="1" minDate="2026-01-01T00:00:00" maxDate="2026-11-10T00:00:00"/>
    </cacheField>
    <cacheField name="SOLICTUD DE AUTORIZACION DE INICIO" numFmtId="0">
      <sharedItems containsDate="1" containsBlank="1" containsMixedTypes="1" minDate="2026-01-02T00:00:00" maxDate="2026-11-11T00:00:00"/>
    </cacheField>
    <cacheField name="AUTORIZACION INICIIO " numFmtId="0">
      <sharedItems containsDate="1" containsBlank="1" containsMixedTypes="1" minDate="2026-01-02T00:00:00" maxDate="2026-11-11T00:00:00"/>
    </cacheField>
    <cacheField name="ELABORACION DE PLIEGOS /" numFmtId="0">
      <sharedItems containsNonDate="0" containsDate="1" containsString="0" containsBlank="1" minDate="2026-01-05T00:00:00" maxDate="2026-09-11T00:00:00"/>
    </cacheField>
    <cacheField name="SOLICTUD DE RESOLUCION DE  INICO " numFmtId="0">
      <sharedItems containsNonDate="0" containsDate="1" containsString="0" containsBlank="1" minDate="1899-12-30T00:00:00" maxDate="2026-09-12T00:00:00"/>
    </cacheField>
    <cacheField name="RESOLUCION DE INICIO " numFmtId="0">
      <sharedItems containsNonDate="0" containsDate="1" containsString="0" containsBlank="1" minDate="1900-01-01T00:00:00" maxDate="2026-09-15T00:00:00"/>
    </cacheField>
    <cacheField name="CARGA EN EL ERP DE RESOLUCION DE INICIO " numFmtId="0">
      <sharedItems containsDate="1" containsBlank="1" containsMixedTypes="1" minDate="1900-01-02T00:00:00" maxDate="2026-11-11T00:00:00"/>
    </cacheField>
    <cacheField name="FECHA DE PUBLICACIÓN EN EL PORTAL/ SUSCRIPCION DE INFIMA CUANTIA " numFmtId="0">
      <sharedItems containsNonDate="0" containsDate="1" containsString="0" containsBlank="1" minDate="2026-02-02T00:00:00" maxDate="2026-11-16T00:00:00"/>
    </cacheField>
    <cacheField name="Total de días sin feriados y fin de semana" numFmtId="0">
      <sharedItems containsDate="1" containsString="0" containsBlank="1" containsMixedTypes="1" minDate="1899-12-31T00:51:04" maxDate="1900-01-05T09:06:04"/>
    </cacheField>
    <cacheField name="PREGUNTAS " numFmtId="0">
      <sharedItems containsNonDate="0" containsDate="1" containsString="0" containsBlank="1" minDate="2026-02-10T00:00:00" maxDate="2026-09-18T00:00:00"/>
    </cacheField>
    <cacheField name="RESPUESTA " numFmtId="0">
      <sharedItems containsNonDate="0" containsDate="1" containsString="0" containsBlank="1" minDate="2026-02-12T00:00:00" maxDate="2026-09-22T00:00:00"/>
    </cacheField>
    <cacheField name="ENTREA DE OFERTA " numFmtId="0">
      <sharedItems containsNonDate="0" containsDate="1" containsString="0" containsBlank="1" minDate="2026-02-20T00:00:00" maxDate="2026-09-24T00:00:00"/>
    </cacheField>
    <cacheField name="REVISIÓN PARA CONVALIDACION " numFmtId="0">
      <sharedItems containsNonDate="0" containsDate="1" containsString="0" containsBlank="1" minDate="2026-02-23T00:00:00" maxDate="2026-09-25T00:00:00"/>
    </cacheField>
    <cacheField name="SOLICITUD  DE CONVALIDACION " numFmtId="0">
      <sharedItems containsNonDate="0" containsDate="1" containsString="0" containsBlank="1" minDate="2026-02-24T00:00:00" maxDate="2026-09-26T00:00:00"/>
    </cacheField>
    <cacheField name="ENTREGA DE CONVALIDACION " numFmtId="0">
      <sharedItems containsNonDate="0" containsDate="1" containsString="0" containsBlank="1" minDate="2026-02-26T00:00:00" maxDate="2026-09-30T00:00:00"/>
    </cacheField>
    <cacheField name="CALIFICACION " numFmtId="0">
      <sharedItems containsNonDate="0" containsDate="1" containsString="0" containsBlank="1" minDate="2026-02-27T00:00:00" maxDate="2026-10-01T00:00:00"/>
    </cacheField>
    <cacheField name="INFORME DE RECOMENDACIÓN / PUJA" numFmtId="0">
      <sharedItems containsNonDate="0" containsDate="1" containsString="0" containsBlank="1" minDate="2026-02-27T00:00:00" maxDate="2026-10-01T00:00:00"/>
    </cacheField>
    <cacheField name="ADJUDICACION " numFmtId="0">
      <sharedItems containsNonDate="0" containsDate="1" containsString="0" containsBlank="1" minDate="2026-01-01T00:00:00" maxDate="2026-10-06T00:00:00"/>
    </cacheField>
    <cacheField name="CUATRIMESTRE4" numFmtId="0">
      <sharedItems containsDate="1" containsString="0" containsBlank="1" containsMixedTypes="1" minDate="1899-12-31T04:01:03" maxDate="1899-12-31T00:09:04"/>
    </cacheField>
    <cacheField name="CONTRATO " numFmtId="0">
      <sharedItems containsNonDate="0" containsDate="1" containsString="0" containsBlank="1" minDate="2026-02-18T00:00:00" maxDate="2026-11-16T00:00:00"/>
    </cacheField>
    <cacheField name="PLAZO DE CONTRATO " numFmtId="0">
      <sharedItems containsBlank="1"/>
    </cacheField>
    <cacheField name="PROCEDIMIENTO SUGERIDO (son los procedimientos de contratación)" numFmtId="0">
      <sharedItems containsBlank="1"/>
    </cacheField>
    <cacheField name="RESPONSABLE " numFmtId="0">
      <sharedItems containsBlank="1"/>
    </cacheField>
    <cacheField name="OBSERVACIONES " numFmtId="0">
      <sharedItems containsDate="1" containsBlank="1" containsMixedTypes="1" minDate="2025-01-19T00:00:00" maxDate="2025-01-20T00:00:00"/>
    </cacheField>
    <cacheField name="SOLICTUD DE CERTIFICACION PROGRAMATICA 2" numFmtId="167">
      <sharedItems containsDate="1" containsBlank="1" containsMixedTypes="1" minDate="2026-01-09T00:00:00" maxDate="2026-10-22T00:00:00"/>
    </cacheField>
    <cacheField name=" CERTIFICACION POA / PAI" numFmtId="167">
      <sharedItems containsDate="1" containsBlank="1" containsMixedTypes="1" minDate="2026-01-09T00:00:00" maxDate="2026-10-22T00:00:00"/>
    </cacheField>
    <cacheField name="INFORME TECNICO 2" numFmtId="167">
      <sharedItems containsDate="1" containsBlank="1" containsMixedTypes="1" minDate="2026-01-12T00:00:00" maxDate="2026-10-23T00:00:00"/>
    </cacheField>
    <cacheField name="INFORME DE NECESIDAD2" numFmtId="167">
      <sharedItems containsDate="1" containsBlank="1" containsMixedTypes="1" minDate="2026-01-12T00:00:00" maxDate="2026-10-23T00:00:00"/>
    </cacheField>
    <cacheField name="TÉRMINOS DE REFERENCIA / ESPECIFICACIONES TÉCNICAS2" numFmtId="167">
      <sharedItems containsDate="1" containsBlank="1" containsMixedTypes="1" minDate="2026-01-12T00:00:00" maxDate="2026-10-23T00:00:00"/>
    </cacheField>
    <cacheField name="MESA TÉCNICA 2" numFmtId="167">
      <sharedItems containsDate="1" containsBlank="1" containsMixedTypes="1" minDate="2026-01-13T00:00:00" maxDate="2026-10-24T00:00:00"/>
    </cacheField>
    <cacheField name="CORRECCION 2" numFmtId="167">
      <sharedItems containsDate="1" containsBlank="1" containsMixedTypes="1" minDate="2026-01-14T00:00:00" maxDate="2026-10-27T00:00:00"/>
    </cacheField>
    <cacheField name="SOLICITUD DE AUTORIZACION DE INFORME DE NECESIDAD 2" numFmtId="167">
      <sharedItems containsDate="1" containsBlank="1" containsMixedTypes="1" minDate="2026-01-15T00:00:00" maxDate="2026-10-28T00:00:00"/>
    </cacheField>
    <cacheField name="AUTORIZACION DEL INFORME 2" numFmtId="167">
      <sharedItems containsDate="1" containsBlank="1" containsMixedTypes="1" minDate="2026-01-16T00:00:00" maxDate="2026-10-29T00:00:00"/>
    </cacheField>
    <cacheField name="SOLICITUD DE CATE 2" numFmtId="167">
      <sharedItems containsDate="1" containsBlank="1" containsMixedTypes="1" minDate="2026-01-19T00:00:00" maxDate="2026-10-30T00:00:00"/>
    </cacheField>
    <cacheField name="CATE 2" numFmtId="167">
      <sharedItems containsDate="1" containsBlank="1" containsMixedTypes="1" minDate="2026-01-20T00:00:00" maxDate="2026-10-31T00:00:00"/>
    </cacheField>
    <cacheField name="SOLICITUD DE PUBLICACION 2" numFmtId="167">
      <sharedItems containsDate="1" containsBlank="1" containsMixedTypes="1" minDate="2026-01-20T00:00:00" maxDate="2026-10-31T00:00:00"/>
    </cacheField>
    <cacheField name="PUBLICACION PROFORMAS 2" numFmtId="167">
      <sharedItems containsDate="1" containsBlank="1" containsMixedTypes="1" minDate="2026-01-21T00:00:00" maxDate="2026-11-03T00:00:00"/>
    </cacheField>
    <cacheField name="RECEPCION PROFORMAS 2" numFmtId="167">
      <sharedItems containsDate="1" containsBlank="1" containsMixedTypes="1" minDate="2026-01-22T00:00:00" maxDate="2026-11-04T00:00:00"/>
    </cacheField>
    <cacheField name="ESTUDIO DE MERCADO2" numFmtId="167">
      <sharedItems containsDate="1" containsBlank="1" containsMixedTypes="1" minDate="2026-01-23T00:00:00" maxDate="2026-11-05T00:00:00"/>
    </cacheField>
    <cacheField name="SOLICITUD DE CERTIFICACION PRESUPUESTARIA 2" numFmtId="167">
      <sharedItems containsDate="1" containsBlank="1" containsMixedTypes="1" minDate="2026-01-26T00:00:00" maxDate="2026-11-06T00:00:00"/>
    </cacheField>
    <cacheField name="CERTIFICACION PRESUESTARIA 2" numFmtId="167">
      <sharedItems containsDate="1" containsBlank="1" containsMixedTypes="1" minDate="2026-01-26T00:00:00" maxDate="2026-11-06T00:00:00"/>
    </cacheField>
    <cacheField name="SOLCITUD DE CERTICACION PAC 2" numFmtId="167">
      <sharedItems containsDate="1" containsBlank="1" containsMixedTypes="1" minDate="2026-01-27T00:00:00" maxDate="2026-11-07T00:00:00"/>
    </cacheField>
    <cacheField name="CERTIFICACION PAC 2" numFmtId="167">
      <sharedItems containsDate="1" containsBlank="1" containsMixedTypes="1" minDate="2026-01-27T00:00:00" maxDate="2026-11-07T00:00:00"/>
    </cacheField>
    <cacheField name="SOLICTUD  DE AUTORIZACION QUITO HONESTO 2" numFmtId="167">
      <sharedItems containsNonDate="0" containsDate="1" containsString="0" containsBlank="1" minDate="2026-03-02T00:00:00" maxDate="2026-03-03T00:00:00"/>
    </cacheField>
    <cacheField name="INFORME QUITO HONESTO 2" numFmtId="167">
      <sharedItems containsNonDate="0" containsDate="1" containsString="0" containsBlank="1" minDate="2026-03-23T00:00:00" maxDate="2026-03-24T00:00:00"/>
    </cacheField>
    <cacheField name="SOLICITUD DE AUTORIZACION MINTEL 2" numFmtId="167">
      <sharedItems containsNonDate="0" containsString="0" containsBlank="1"/>
    </cacheField>
    <cacheField name="AUTORIZACION MINTEL 2" numFmtId="167">
      <sharedItems containsNonDate="0" containsDate="1" containsString="0" containsBlank="1" minDate="2026-07-27T00:00:00" maxDate="2026-07-28T00:00:00"/>
    </cacheField>
    <cacheField name="REGISTRO DE INFORMACION ERP2" numFmtId="167">
      <sharedItems containsDate="1" containsBlank="1" containsMixedTypes="1" minDate="2026-01-28T00:00:00" maxDate="2026-11-10T00:00:00"/>
    </cacheField>
    <cacheField name="SOLICTUD DE AUTORIZACION DE INICIO2" numFmtId="167">
      <sharedItems containsDate="1" containsBlank="1" containsMixedTypes="1" minDate="2026-01-29T00:00:00" maxDate="2026-11-11T00:00:00"/>
    </cacheField>
    <cacheField name="AUTORIZACION INICIIO 2" numFmtId="167">
      <sharedItems containsDate="1" containsBlank="1" containsMixedTypes="1" minDate="2026-01-29T00:00:00" maxDate="2026-11-11T00:00:00"/>
    </cacheField>
    <cacheField name="ELABORACION DE PLIEGOS /2" numFmtId="167">
      <sharedItems containsDate="1" containsBlank="1" containsMixedTypes="1" minDate="2026-01-30T00:00:00" maxDate="2026-08-28T00:00:00"/>
    </cacheField>
    <cacheField name="SOLICTUD DE RESOLUCION DE  INICO 2" numFmtId="167">
      <sharedItems containsDate="1" containsBlank="1" containsMixedTypes="1" minDate="1899-12-30T00:00:00" maxDate="2026-08-29T00:00:00"/>
    </cacheField>
    <cacheField name="RESOLUCION DE INICIO 2" numFmtId="167">
      <sharedItems containsDate="1" containsBlank="1" containsMixedTypes="1" minDate="1900-01-01T00:00:00" maxDate="2026-09-01T00:00:00"/>
    </cacheField>
    <cacheField name="CARGA EN EL ERP DE RESOLUCION DE INICIO 2" numFmtId="167">
      <sharedItems containsDate="1" containsBlank="1" containsMixedTypes="1" minDate="1900-01-02T00:00:00" maxDate="2026-11-11T00:00:00"/>
    </cacheField>
    <cacheField name="FECHA DE PUBLICACIÓN EN EL PORTAL/ SUSCRIPCION DE INFIMA CUANTIA 2" numFmtId="167">
      <sharedItems containsNonDate="0" containsDate="1" containsString="0" containsBlank="1" minDate="1900-01-17T00:00:00" maxDate="2026-11-16T00:00:00"/>
    </cacheField>
    <cacheField name="Total de días sin feriados y fin de semana2" numFmtId="0">
      <sharedItems containsDate="1" containsString="0" containsBlank="1" containsMixedTypes="1" minDate="1900-01-17T00:00:00" maxDate="1900-02-04T00:00:00"/>
    </cacheField>
    <cacheField name="PREGUNTAS 2" numFmtId="167">
      <sharedItems containsNonDate="0" containsDate="1" containsString="0" containsBlank="1" minDate="1900-01-02T00:00:00" maxDate="2026-07-03T00:00:00"/>
    </cacheField>
    <cacheField name="RESPUESTA 2" numFmtId="167">
      <sharedItems containsNonDate="0" containsDate="1" containsString="0" containsBlank="1" minDate="1900-01-04T00:00:00" maxDate="2026-07-07T00:00:00"/>
    </cacheField>
    <cacheField name="ENTREA DE OFERTA 2" numFmtId="167">
      <sharedItems containsNonDate="0" containsDate="1" containsString="0" containsBlank="1" minDate="1900-01-08T00:00:00" maxDate="2026-07-10T00:00:00"/>
    </cacheField>
    <cacheField name="REVISIÓN PARA CONVALIDACION 2" numFmtId="167">
      <sharedItems containsNonDate="0" containsDate="1" containsString="0" containsBlank="1" minDate="1900-01-09T00:00:00" maxDate="2026-07-11T00:00:00"/>
    </cacheField>
    <cacheField name="SOLICITUD  DE CONVALIDACION 2" numFmtId="167">
      <sharedItems containsNonDate="0" containsDate="1" containsString="0" containsBlank="1" minDate="1900-01-10T00:00:00" maxDate="2026-07-14T00:00:00"/>
    </cacheField>
    <cacheField name="ENTREGA DE CONVALIDACION 2" numFmtId="167">
      <sharedItems containsNonDate="0" containsDate="1" containsString="0" containsBlank="1" minDate="1900-01-12T00:00:00" maxDate="2026-07-16T00:00:00"/>
    </cacheField>
    <cacheField name="CALIFICACION 2" numFmtId="167">
      <sharedItems containsNonDate="0" containsDate="1" containsString="0" containsBlank="1" minDate="1900-01-15T00:00:00" maxDate="2026-07-17T00:00:00"/>
    </cacheField>
    <cacheField name="INFORME DE RECOMENDACIÓN / PUJA2" numFmtId="167">
      <sharedItems containsNonDate="0" containsDate="1" containsString="0" containsBlank="1" minDate="1900-01-15T00:00:00" maxDate="2026-07-17T00:00:00"/>
    </cacheField>
    <cacheField name="ADJUDICACION 2" numFmtId="167">
      <sharedItems containsNonDate="0" containsDate="1" containsString="0" containsBlank="1" minDate="1900-01-18T00:00:00" maxDate="2026-09-04T00:00:00"/>
    </cacheField>
    <cacheField name="CONTRATO 2" numFmtId="167">
      <sharedItems containsNonDate="0" containsDate="1" containsString="0" containsBlank="1" minDate="2026-02-18T00:00:00" maxDate="2026-11-16T00:00:00"/>
    </cacheField>
    <cacheField name="PLAZO DE CONTRATO 2" numFmtId="0">
      <sharedItems containsBlank="1"/>
    </cacheField>
    <cacheField name="PAC - NO PAC" numFmtId="0">
      <sharedItems containsBlank="1" count="3">
        <m/>
        <s v="PAC"/>
        <s v="NO PAC"/>
      </sharedItems>
    </cacheField>
    <cacheField name="PROCEDIMIENTO SUGERIDO (son los procedimientos de contratación)2" numFmtId="0">
      <sharedItems containsBlank="1"/>
    </cacheField>
    <cacheField name="RESPONSABLE 2" numFmtId="0">
      <sharedItems containsBlank="1"/>
    </cacheField>
    <cacheField name="OBSERVACIONES 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6805554" createdVersion="8" refreshedVersion="8" minRefreshableVersion="3" recordCount="271" xr:uid="{00000000-000A-0000-FFFF-FFFF40000000}">
  <cacheSource type="worksheet">
    <worksheetSource ref="A5:BX276" sheet="Matriz POA 2026"/>
  </cacheSource>
  <cacheFields count="76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Administrativa"/>
        <s v="Gestión de Producción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 count="4">
        <s v="N/A"/>
        <s v="Desarrollar nuevos servicios y productos tecnológicos e innovadores para mejorar el acceso y disfrute del destino turistico  (Innovación/Tecnología)"/>
        <s v="Implementar y mantener las facilidades turísticas e infraestructura para la provisión de servicios turísticos accesibles a visitantes locales, nacionales y extranjeros (Accesibilidad)"/>
        <s v="Impulsar el desarrollo sostenible de los destinos turísticos buscando la armonización económica-medio ambiental,  socio cultural y  procesos de decisión pública-privada del sector turistico para la conversión en DTI (Gobernanza - Sostenibilidad)"/>
      </sharedItems>
    </cacheField>
    <cacheField name="Indicador" numFmtId="0">
      <sharedItems/>
    </cacheField>
    <cacheField name="Meta 2026" numFmtId="0">
      <sharedItems count="10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Alcanzar al menos el 85% de propuestas técnicas elaboradas para la gestión del destino turístico con respecto a las propuestas planificadas, en el 2026"/>
        <s v="Alcanzar el 100% de ejecución en la gestión de infraestructura turística, en el 2026"/>
        <s v="Incrementar al menos un 5% el número de reservas de vuelos al destino Quito con respecto al año anterior, en el 2026"/>
        <s v="Organizar 10 eventos de gran de impacto para la promoción y posicionamiento del DMQ como destino de reuniones y turístico a nivel local, nacional e internacional  " u="1"/>
        <s v="Implementar 90 nuevas facilidades turísticas" u="1"/>
        <s v="Generar 12 boletínes estádisticos de la actividad turística del DMQ" u="1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Provisión de Bienes y servicios para la correcta operatividad de la Empresa"/>
        <s v="(P) Provisión de Bienes y servicios para la correcta operatividad de la Empresa"/>
        <s v="Ejecución de actividades que permitan el desarrollo del turismo sostenible y la conversión del DMQ en destino turístico inteligente."/>
        <s v="(P) Ejecución de actividades que permitan el desarrollo del turismo sostenible y la conversión del DMQ en destino turístico inteligente."/>
        <s v="Aseguramiento del cumplimiento de las actividades y servicios institucionales mediante la gestión del talento humano"/>
        <s v="Administración de unidades de negocio, infraestructura y alianzas relacionadas con la actividad turistica de la ciudad"/>
        <s v="Desarrollo de Productos Turísticos"/>
        <s v="Promoción de Quito como Destino Turistico en el ambito local, nacional e internacional"/>
        <s v="Gestión del registro turístico, profesionalización de los actores del sector y servicios de calidad turistica"/>
        <s v="Gestión de Turismo de negocios y atracción de grandes eventos al destino Quito"/>
        <s v="Implementación de estrategias innovadoras y uso de tecnología para la promoción y posicionamiento del DMQ como destino turístico"/>
        <s v="Instalación y mantenimiento de facilidades turísticas en sitios del DMQ con potencialidad turística."/>
        <s v="(P) Implementación de acciones para fortalecer el posicionamiento de Quito como Destino Turístico"/>
        <s v="Implementación de acciones participativas con la industria turística y de eventos de gran impacto para la promoción y posicionamiento de Quito como Destino Turístico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Acciones de promoción para el posicionamiento del DMQ como destino turístico de negocios y atracción de grandes eventos"/>
        <s v="Gestión de servicios y provisión de recursos estratégicos para fortalecer la operación institucional y la sostenibilidad turística del Distrito Metropolitano de Quito"/>
        <s v="Gestión de la nómina de la Empresa"/>
        <s v="Administración de unidades de negocio, auspicios, alizanzas e infraestructura relacionadas con la actividad turistica de la ciudad"/>
        <s v="Desarrollo y mejoramiento de productos turísticos para la oferta y bienestar turístico del destino"/>
        <s v="Desarrollo del plan de promoción del destino en los mercados local, nacional e internacional vinculando a actores de la industria turistica."/>
        <s v="Acciones para  implementación del programa de calidad Turística a establecimiento turisticos adaptados a DTI"/>
        <s v="Coordinación y promoción  de acciones para la captación de grandes eventos nacionales e internacionales para el DMQ"/>
        <s v="Estudios, investigaciones, información, datos y propuestas técnicas sobre la gestión del destino"/>
        <s v="Planificación, diseño e implementación de estructuras y facilidades turísticas"/>
        <s v="Elaboración de estudios para el desarrollo de una Arena de Eventos en el DMQ"/>
        <s v="Programa de ferias eventos, congresos, reuniones, ruedas de negocios y otros para la colocación del Destino, clusters  y Productos Turísticos"/>
        <s v="Gestión, asesoría y asistencia para el fortalecimiento de capacidades e intercambios de experiencias para gestores turísticos del territorio"/>
        <s v="Publicidad y marketing digital para la promocion y posicionamiento del DMQ como destino turístico"/>
        <s v="Desarrollo y Mercadeo del Destino, clusters  y Productos Turísticos"/>
      </sharedItems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 containsBlank="1" count="4">
        <s v="Fondos Propios"/>
        <s v="-"/>
        <s v="Asignación Municipal"/>
        <m u="1"/>
      </sharedItems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ENE A MAR" numFmtId="0" formula="Enero3+Febrero3+Marzo3" databaseField="0"/>
  </cacheFields>
  <extLst>
    <ext xmlns:x14="http://schemas.microsoft.com/office/spreadsheetml/2009/9/main" uri="{725AE2AE-9491-48be-B2B4-4EB974FC3084}">
      <x14:pivotCacheDefinition pivotCacheId="2061212472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7731478" createdVersion="8" refreshedVersion="8" minRefreshableVersion="3" recordCount="290" xr:uid="{0964A457-2587-4276-BAF6-5B750A1F4858}">
  <cacheSource type="worksheet">
    <worksheetSource ref="A5:DJ1048576" sheet="Matriz POA 2026"/>
  </cacheSource>
  <cacheFields count="113">
    <cacheField name="Dirección" numFmtId="0">
      <sharedItems containsBlank="1" count="13">
        <s v="DAF / Jefatura Administrativa"/>
        <s v="DAF / Jefatura de Talento Humano"/>
        <s v="DAF / Jefatura Financiera"/>
        <s v="Dirección de Asesoría Jurídica"/>
        <s v="Dirección de Comunicación"/>
        <s v="DPEI / Jefatura de TICS"/>
        <s v="Dirección de Comercialización"/>
        <s v="Dirección de Desarrollo de Productos Sostenibles"/>
        <s v="Dirección de Promoción de Destino Turístico"/>
        <s v="Dirección de Servicios para la Industria Turística"/>
        <s v="Dirección de Turismo de Negocios y Atracción de Eventos"/>
        <s v="DPEI / Estadística"/>
        <m/>
      </sharedItems>
    </cacheField>
    <cacheField name="Sector" numFmtId="0">
      <sharedItems containsBlank="1"/>
    </cacheField>
    <cacheField name="Entidad Responsable" numFmtId="0">
      <sharedItems containsBlank="1"/>
    </cacheField>
    <cacheField name="Entidad Ejecutora" numFmtId="0">
      <sharedItems containsBlank="1"/>
    </cacheField>
    <cacheField name="Tipo de Plan" numFmtId="0">
      <sharedItems containsBlank="1"/>
    </cacheField>
    <cacheField name="Objetivo Operativo /_x000a_Objetivo de Gestión PMDOT" numFmtId="0">
      <sharedItems containsBlank="1" longText="1"/>
    </cacheField>
    <cacheField name="Meta PMDOT al 2033" numFmtId="0">
      <sharedItems containsBlank="1"/>
    </cacheField>
    <cacheField name="Valor de la Meta PMDOT anualizada para 2025" numFmtId="0">
      <sharedItems containsBlank="1"/>
    </cacheField>
    <cacheField name="Programa" numFmtId="0">
      <sharedItems containsBlank="1"/>
    </cacheField>
    <cacheField name="Gestión de Gasto Permanente /_x000a_Proyecto de Inversión" numFmtId="0">
      <sharedItems containsBlank="1"/>
    </cacheField>
    <cacheField name="Tipo de proyecto" numFmtId="0">
      <sharedItems containsBlank="1"/>
    </cacheField>
    <cacheField name="Vigencia" numFmtId="0">
      <sharedItems containsBlank="1"/>
    </cacheField>
    <cacheField name="Temporalidad" numFmtId="0">
      <sharedItems containsBlank="1"/>
    </cacheField>
    <cacheField name="Prioridad_x000a_(1, 2 o 3)" numFmtId="0">
      <sharedItems containsBlank="1"/>
    </cacheField>
    <cacheField name="Objetivo general" numFmtId="0">
      <sharedItems containsBlank="1" longText="1"/>
    </cacheField>
    <cacheField name="Componentes" numFmtId="0">
      <sharedItems containsBlank="1"/>
    </cacheField>
    <cacheField name="Indicador" numFmtId="0">
      <sharedItems containsBlank="1"/>
    </cacheField>
    <cacheField name="Meta 2026" numFmtId="0">
      <sharedItems containsBlank="1"/>
    </cacheField>
    <cacheField name="Fórmula de cálculo " numFmtId="0">
      <sharedItems containsBlank="1" longText="1"/>
    </cacheField>
    <cacheField name="Tipo de Meta_x000a_(Acumulativa o Discreta)" numFmtId="0">
      <sharedItems containsBlank="1"/>
    </cacheField>
    <cacheField name="Enero" numFmtId="0">
      <sharedItems containsBlank="1" containsMixedTypes="1" containsNumber="1" minValue="0" maxValue="24"/>
    </cacheField>
    <cacheField name="Febrero" numFmtId="0">
      <sharedItems containsBlank="1" containsMixedTypes="1" containsNumber="1" minValue="0" maxValue="100"/>
    </cacheField>
    <cacheField name="Marzo" numFmtId="0">
      <sharedItems containsBlank="1"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Blank="1"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Blank="1"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tring="0" containsBlank="1" containsNumber="1" minValue="0.05" maxValue="1"/>
    </cacheField>
    <cacheField name="Nombre de la Actividad" numFmtId="0">
      <sharedItems containsBlank="1"/>
    </cacheField>
    <cacheField name="Composición del Gasto" numFmtId="0">
      <sharedItems containsBlank="1"/>
    </cacheField>
    <cacheField name="La actividad ¿contribuye al enfoque de género? (SI o NO)" numFmtId="0">
      <sharedItems containsBlank="1"/>
    </cacheField>
    <cacheField name="¿La actividad es tipo obra?_x000a_(SI o NO) " numFmtId="0">
      <sharedItems containsBlank="1"/>
    </cacheField>
    <cacheField name="Fecha de Inicio_x000a_(Tarea)" numFmtId="0">
      <sharedItems containsNonDate="0" containsDate="1" containsString="0" containsBlank="1" minDate="2026-01-01T00:00:00" maxDate="2026-12-02T00:00:00"/>
    </cacheField>
    <cacheField name="Fecha Fin_x000a_(Tarea)" numFmtId="0">
      <sharedItems containsNonDate="0" containsDate="1" containsString="0" containsBlank="1" minDate="2026-10-31T00:00:00" maxDate="2027-01-01T00:00:00"/>
    </cacheField>
    <cacheField name="Nombre de la Obra_x000a_(Solo para Actividades tipo obra)" numFmtId="0">
      <sharedItems containsNonDate="0" containsString="0" containsBlank="1"/>
    </cacheField>
    <cacheField name="Fecha de Inicio" numFmtId="0">
      <sharedItems containsNonDate="0" containsString="0" containsBlank="1"/>
    </cacheField>
    <cacheField name="Fecha Fin" numFmtId="0">
      <sharedItems containsNonDate="0" containsString="0" containsBlank="1"/>
    </cacheField>
    <cacheField name="Nombre de la Tarea" numFmtId="0">
      <sharedItems containsBlank="1"/>
    </cacheField>
    <cacheField name="Fecha de Inicio2" numFmtId="0">
      <sharedItems containsDate="1" containsBlank="1" containsMixedTypes="1" minDate="2026-01-01T00:00:00" maxDate="2026-12-02T00:00:00"/>
    </cacheField>
    <cacheField name="Fecha Fin2" numFmtId="0">
      <sharedItems containsDate="1" containsBlank="1" containsMixedTypes="1" minDate="2026-02-28T00:00:00" maxDate="2027-01-01T00:00:00"/>
    </cacheField>
    <cacheField name="Enero2" numFmtId="0">
      <sharedItems containsNonDate="0" containsString="0" containsBlank="1"/>
    </cacheField>
    <cacheField name="Febrero2" numFmtId="0">
      <sharedItems containsNonDate="0" containsString="0" containsBlank="1"/>
    </cacheField>
    <cacheField name="Marzo2" numFmtId="0">
      <sharedItems containsNonDate="0" containsString="0" containsBlank="1"/>
    </cacheField>
    <cacheField name="Abril2" numFmtId="0">
      <sharedItems containsNonDate="0" containsString="0" containsBlank="1"/>
    </cacheField>
    <cacheField name="Mayo2" numFmtId="0">
      <sharedItems containsNonDate="0" containsString="0" containsBlank="1"/>
    </cacheField>
    <cacheField name="Junio2" numFmtId="0">
      <sharedItems containsNonDate="0" containsString="0" containsBlank="1"/>
    </cacheField>
    <cacheField name="Julio2" numFmtId="0">
      <sharedItems containsNonDate="0" containsString="0" containsBlank="1"/>
    </cacheField>
    <cacheField name="Agosto2" numFmtId="0">
      <sharedItems containsNonDate="0" containsString="0" containsBlank="1"/>
    </cacheField>
    <cacheField name="Septiembre2" numFmtId="0">
      <sharedItems containsNonDate="0" containsString="0" containsBlank="1"/>
    </cacheField>
    <cacheField name="Octubre2" numFmtId="0">
      <sharedItems containsNonDate="0" containsString="0" containsBlank="1"/>
    </cacheField>
    <cacheField name="Noviembre2" numFmtId="0">
      <sharedItems containsNonDate="0" containsString="0" containsBlank="1"/>
    </cacheField>
    <cacheField name="Diciembre2" numFmtId="0">
      <sharedItems containsNonDate="0" containsString="0" containsBlank="1"/>
    </cacheField>
    <cacheField name="SubTarea" numFmtId="0">
      <sharedItems containsBlank="1"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 containsBlank="1"/>
    </cacheField>
    <cacheField name="Partida Presupuestaria" numFmtId="0">
      <sharedItems containsBlank="1" containsMixedTypes="1" containsNumber="1" containsInteger="1" minValue="530243" maxValue="531407"/>
    </cacheField>
    <cacheField name="Fuente de Financiamiento" numFmtId="0">
      <sharedItems containsBlank="1"/>
    </cacheField>
    <cacheField name="Presupuesto 2026 Anual" numFmtId="0">
      <sharedItems containsString="0" containsBlank="1" containsNumber="1" minValue="0" maxValue="8701661.8900000006"/>
    </cacheField>
    <cacheField name="Enero3" numFmtId="0">
      <sharedItems containsBlank="1" containsMixedTypes="1" containsNumber="1" minValue="0" maxValue="263542.7466666667"/>
    </cacheField>
    <cacheField name="Febrero3" numFmtId="0">
      <sharedItems containsBlank="1" containsMixedTypes="1" containsNumber="1" minValue="0" maxValue="377251.8266666666"/>
    </cacheField>
    <cacheField name="Marzo3" numFmtId="0">
      <sharedItems containsBlank="1" containsMixedTypes="1" containsNumber="1" minValue="0" maxValue="709891.82666666678"/>
    </cacheField>
    <cacheField name="Abril3" numFmtId="0">
      <sharedItems containsBlank="1" containsMixedTypes="1" containsNumber="1" minValue="0" maxValue="549299.77666666673"/>
    </cacheField>
    <cacheField name="Mayo3" numFmtId="0">
      <sharedItems containsBlank="1" containsMixedTypes="1" containsNumber="1" minValue="0" maxValue="460140.59666666662"/>
    </cacheField>
    <cacheField name="Junio3" numFmtId="0">
      <sharedItems containsBlank="1" containsMixedTypes="1" containsNumber="1" minValue="0" maxValue="864647.07666666666"/>
    </cacheField>
    <cacheField name="Julio3" numFmtId="0">
      <sharedItems containsBlank="1" containsMixedTypes="1" containsNumber="1" minValue="0" maxValue="1135026.1566666667"/>
    </cacheField>
    <cacheField name="Agosto3" numFmtId="0">
      <sharedItems containsBlank="1" containsMixedTypes="1" containsNumber="1" minValue="0" maxValue="780589.60666666669"/>
    </cacheField>
    <cacheField name="Septiembre3" numFmtId="0">
      <sharedItems containsBlank="1" containsMixedTypes="1" containsNumber="1" minValue="0" maxValue="783516.35"/>
    </cacheField>
    <cacheField name="Octubre3" numFmtId="0">
      <sharedItems containsBlank="1" containsMixedTypes="1" containsNumber="1" minValue="0" maxValue="799102.71"/>
    </cacheField>
    <cacheField name="Noviembre3" numFmtId="0">
      <sharedItems containsBlank="1" containsMixedTypes="1" containsNumber="1" minValue="0" maxValue="741378.53"/>
    </cacheField>
    <cacheField name="Diciembre3" numFmtId="0">
      <sharedItems containsBlank="1" containsMixedTypes="1" containsNumber="1" minValue="0" maxValue="1237274.6866666665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0">
      <sharedItems containsString="0" containsBlank="1" containsNumber="1" minValue="0" maxValue="8701661.8900000006"/>
    </cacheField>
    <cacheField name="Enero4" numFmtId="0">
      <sharedItems containsString="0" containsBlank="1" containsNumber="1" minValue="2.7056717782906178E-2" maxValue="235438.41"/>
    </cacheField>
    <cacheField name="Febrero4" numFmtId="0">
      <sharedItems containsString="0" containsBlank="1" containsNumber="1" minValue="0" maxValue="245956.06000000003"/>
    </cacheField>
    <cacheField name="Marzo4" numFmtId="0">
      <sharedItems containsBlank="1" containsMixedTypes="1" containsNumber="1" minValue="0" maxValue="331618.68"/>
    </cacheField>
    <cacheField name="Abril4" numFmtId="0">
      <sharedItems containsBlank="1" containsMixedTypes="1" containsNumber="1" minValue="0" maxValue="552907.29999999993"/>
    </cacheField>
    <cacheField name="Mayo4" numFmtId="0">
      <sharedItems containsBlank="1" containsMixedTypes="1" containsNumber="1" minValue="0" maxValue="507625.51999999996"/>
    </cacheField>
    <cacheField name="Junio4" numFmtId="0">
      <sharedItems containsBlank="1" containsMixedTypes="1" containsNumber="1" minValue="0" maxValue="618740.4800000001"/>
    </cacheField>
    <cacheField name="Julio4" numFmtId="0">
      <sharedItems containsBlank="1" containsMixedTypes="1" containsNumber="1" minValue="0" maxValue="545215.70666666655"/>
    </cacheField>
    <cacheField name="Agosto4" numFmtId="0">
      <sharedItems containsBlank="1" containsMixedTypes="1" containsNumber="1" minValue="0" maxValue="431906.09666666662"/>
    </cacheField>
    <cacheField name="Septiembre4" numFmtId="0">
      <sharedItems containsBlank="1" containsMixedTypes="1" containsNumber="1" minValue="0" maxValue="802079.56666666665"/>
    </cacheField>
    <cacheField name="Octubre4" numFmtId="0">
      <sharedItems containsBlank="1" containsMixedTypes="1" containsNumber="1" minValue="0" maxValue="643250.09666666656"/>
    </cacheField>
    <cacheField name="Noviembre4" numFmtId="0">
      <sharedItems containsBlank="1" containsMixedTypes="1" containsNumber="1" minValue="0" maxValue="1087300.8766666669"/>
    </cacheField>
    <cacheField name="Diciembre4" numFmtId="0">
      <sharedItems containsBlank="1" containsMixedTypes="1" containsNumber="1" minValue="0" maxValue="2546914.7966666664"/>
    </cacheField>
    <cacheField name="Saldo Disponible" numFmtId="0">
      <sharedItems containsString="0" containsBlank="1" containsNumber="1" minValue="58.3" maxValue="152708.29999999999"/>
    </cacheField>
    <cacheField name="Comprobación" numFmtId="0">
      <sharedItems containsString="0" containsBlank="1" containsNumber="1" containsInteger="1" minValue="-6500" maxValue="6500"/>
    </cacheField>
    <cacheField name="Planificación Acumulada" numFmtId="0">
      <sharedItems containsString="0" containsBlank="1" containsNumber="1" minValue="0" maxValue="1365920.4499999997"/>
    </cacheField>
    <cacheField name="Diferencia" numFmtId="0">
      <sharedItems containsString="0" containsBlank="1" containsNumber="1" minValue="-169400" maxValue="51570"/>
    </cacheField>
    <cacheField name="Devengo Enero" numFmtId="0">
      <sharedItems containsString="0" containsBlank="1" containsNumber="1" minValue="0" maxValue="191751.34000000003"/>
    </cacheField>
    <cacheField name="Devengo Enero Ajustado 1" numFmtId="0">
      <sharedItems containsString="0" containsBlank="1" containsNumber="1" minValue="0" maxValue="203543.28"/>
    </cacheField>
    <cacheField name="Devengo Enero Ajustado 2" numFmtId="0">
      <sharedItems containsString="0" containsBlank="1" containsNumber="1" minValue="0" maxValue="203611.00999999998"/>
    </cacheField>
    <cacheField name="Certificado Enero" numFmtId="0">
      <sharedItems containsString="0" containsBlank="1" containsNumber="1" minValue="0" maxValue="1040132.9600000001"/>
    </cacheField>
    <cacheField name="Compromiso Enero" numFmtId="0">
      <sharedItems containsString="0" containsBlank="1" containsNumber="1" minValue="0" maxValue="661272.53000000026"/>
    </cacheField>
    <cacheField name="Devengo Febrero" numFmtId="0">
      <sharedItems containsString="0" containsBlank="1" containsNumber="1" minValue="0" maxValue="299864.43000000005"/>
    </cacheField>
    <cacheField name="Devengo Febrero Ajustado 1" numFmtId="0">
      <sharedItems containsString="0" containsBlank="1" containsNumber="1" minValue="0" maxValue="311744.90000000008"/>
    </cacheField>
    <cacheField name="Certificado Febrero" numFmtId="0">
      <sharedItems containsString="0" containsBlank="1" containsNumber="1" minValue="0" maxValue="1134938.5899999999"/>
    </cacheField>
    <cacheField name="Compromiso Febrero" numFmtId="0">
      <sharedItems containsString="0" containsBlank="1" containsNumber="1" minValue="0" maxValue="615083.55000000005"/>
    </cacheField>
    <cacheField name="Devengo Marzo" numFmtId="0">
      <sharedItems containsString="0" containsBlank="1" containsNumber="1" minValue="0" maxValue="341574.0400000001"/>
    </cacheField>
    <cacheField name="Devengo Marzo Ajustado 1" numFmtId="0">
      <sharedItems containsString="0" containsBlank="1" containsNumber="1" minValue="0" maxValue="341488.43000000005"/>
    </cacheField>
    <cacheField name="Certificado Marzo" numFmtId="0">
      <sharedItems containsString="0" containsBlank="1" containsNumber="1" minValue="0" maxValue="2121144.83"/>
    </cacheField>
    <cacheField name="Compromiso Marzo" numFmtId="0">
      <sharedItems containsString="0" containsBlank="1" containsNumber="1" minValue="0" maxValue="237284.02"/>
    </cacheField>
    <cacheField name="Devengo Abril" numFmtId="0">
      <sharedItems containsString="0" containsBlank="1" containsNumber="1" minValue="0" maxValue="378756.53"/>
    </cacheField>
    <cacheField name="Certificado Abril" numFmtId="0">
      <sharedItems containsString="0" containsBlank="1" containsNumber="1" minValue="0" maxValue="2698075.5800000005"/>
    </cacheField>
    <cacheField name="Compromiso Abril" numFmtId="0">
      <sharedItems containsString="0" containsBlank="1" containsNumber="1" minValue="0" maxValue="497521.47000000003"/>
    </cacheField>
    <cacheField name="Devengo Total" numFmtId="0">
      <sharedItems containsString="0" containsBlank="1" containsNumber="1" minValue="0" maxValue="1235600.8699999999"/>
    </cacheField>
    <cacheField name="Compromiso Total" numFmtId="0">
      <sharedItems containsString="0" containsBlank="1" containsNumber="1" minValue="0" maxValue="2011161.56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8194447" createdVersion="8" refreshedVersion="8" minRefreshableVersion="3" recordCount="271" xr:uid="{2729AAD9-3847-4A0E-8081-BDF402F289BD}">
  <cacheSource type="worksheet">
    <worksheetSource ref="A5:BL276" sheet="Matriz POA 2026"/>
  </cacheSource>
  <cacheFields count="63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 count="2">
        <s v="Fortalecimiento Institucional"/>
        <s v="Quito fomenta el trabajo"/>
      </sharedItems>
    </cacheField>
    <cacheField name="Gestión de Gasto Permanente /_x000a_Proyecto de Inversión" numFmtId="0">
      <sharedItems count="5">
        <s v="Gestión Administrativa"/>
        <s v="Gestión de Producción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 count="7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Alcanzar al menos el 85% de propuestas técnicas elaboradas para la gestión del destino turístico con respecto a las propuestas planificadas, en el 2026"/>
        <s v="Alcanzar el 100% de ejecución en la gestión de infraestructura turística, en el 2026"/>
        <s v="Incrementar al menos un 5% el número de reservas de vuelos al destino Quito con respecto al año anterior, en el 2026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Provisión de Bienes y servicios para la correcta operatividad de la Empresa"/>
        <s v="(P) Provisión de Bienes y servicios para la correcta operatividad de la Empresa"/>
        <s v="Ejecución de actividades que permitan el desarrollo del turismo sostenible y la conversión del DMQ en destino turístico inteligente."/>
        <s v="(P) Ejecución de actividades que permitan el desarrollo del turismo sostenible y la conversión del DMQ en destino turístico inteligente."/>
        <s v="Aseguramiento del cumplimiento de las actividades y servicios institucionales mediante la gestión del talento humano"/>
        <s v="Administración de unidades de negocio, infraestructura y alianzas relacionadas con la actividad turistica de la ciudad"/>
        <s v="Desarrollo de Productos Turísticos"/>
        <s v="Promoción de Quito como Destino Turistico en el ambito local, nacional e internacional"/>
        <s v="Gestión del registro turístico, profesionalización de los actores del sector y servicios de calidad turistica"/>
        <s v="Gestión de Turismo de negocios y atracción de grandes eventos al destino Quito"/>
        <s v="Implementación de estrategias innovadoras y uso de tecnología para la promoción y posicionamiento del DMQ como destino turístico"/>
        <s v="Instalación y mantenimiento de facilidades turísticas en sitios del DMQ con potencialidad turística."/>
        <s v="(P) Implementación de acciones para fortalecer el posicionamiento de Quito como Destino Turístico"/>
        <s v="Implementación de acciones participativas con la industria turística y de eventos de gran impacto para la promoción y posicionamiento de Quito como Destino Turístico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Acciones de promoción para el posicionamiento del DMQ como destino turístico de negocios y atracción de grandes eventos"/>
        <s v="Gestión de servicios y provisión de recursos estratégicos para fortalecer la operación institucional y la sostenibilidad turística del Distrito Metropolitano de Quito"/>
        <s v="Gestión de la nómina de la Empresa"/>
        <s v="Administración de unidades de negocio, auspicios, alizanzas e infraestructura relacionadas con la actividad turistica de la ciudad"/>
        <s v="Desarrollo y mejoramiento de productos turísticos para la oferta y bienestar turístico del destino"/>
        <s v="Desarrollo del plan de promoción del destino en los mercados local, nacional e internacional vinculando a actores de la industria turistica."/>
        <s v="Acciones para  implementación del programa de calidad Turística a establecimiento turisticos adaptados a DTI"/>
        <s v="Coordinación y promoción  de acciones para la captación de grandes eventos nacionales e internacionales para el DMQ"/>
        <s v="Estudios, investigaciones, información, datos y propuestas técnicas sobre la gestión del destino"/>
        <s v="Planificación, diseño e implementación de estructuras y facilidades turísticas"/>
        <s v="Elaboración de estudios para el desarrollo de una Arena de Eventos en el DMQ"/>
        <s v="Programa de ferias eventos, congresos, reuniones, ruedas de negocios y otros para la colocación del Destino, clusters  y Productos Turísticos"/>
        <s v="Gestión, asesoría y asistencia para el fortalecimiento de capacidades e intercambios de experiencias para gestores turísticos del territorio"/>
        <s v="Publicidad y marketing digital para la promocion y posicionamiento del DMQ como destino turístico"/>
        <s v="Desarrollo y Mercadeo del Destino, clusters  y Productos Turísticos"/>
      </sharedItems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 count="179">
        <n v="530255"/>
        <s v="530813"/>
        <s v="530807"/>
        <s v="530502"/>
        <s v="570201"/>
        <s v="530301"/>
        <s v="530302"/>
        <s v="530209"/>
        <s v="530811"/>
        <s v="530403"/>
        <s v="530404"/>
        <s v="530203"/>
        <s v="840103"/>
        <s v="530402"/>
        <s v="530701"/>
        <s v="530702"/>
        <s v="530405"/>
        <s v="530105"/>
        <s v="530106"/>
        <s v="530204"/>
        <s v="530801"/>
        <s v="530820"/>
        <s v="530804"/>
        <s v="530805"/>
        <s v="530822"/>
        <s v="531601"/>
        <s v="530101"/>
        <s v="530104"/>
        <s v="570102"/>
        <s v="530255"/>
        <s v="570199"/>
        <s v="530202"/>
        <s v="530208"/>
        <s v="530606"/>
        <s v="531407"/>
        <s v="840104"/>
        <s v="530605"/>
        <s v="530802"/>
        <s v="530210"/>
        <s v="530303"/>
        <s v="530304"/>
        <s v="580101"/>
        <s v="530602"/>
        <s v="530601"/>
        <s v="570203"/>
        <n v="530702"/>
        <s v="530241"/>
        <s v="530207"/>
        <n v="531406"/>
        <n v="531407"/>
        <n v="530243"/>
        <n v="530704"/>
        <s v="840107"/>
        <s v="530704"/>
        <s v="670204"/>
        <s v="631203"/>
        <s v="630601"/>
        <s v="530249"/>
        <s v="630602"/>
        <s v="630105"/>
        <s v="630207"/>
        <s v="630502"/>
        <s v="630204"/>
        <s v="530201"/>
        <s v="530613"/>
        <s v="630201"/>
        <s v="510306"/>
        <s v="510601"/>
        <s v="510304"/>
        <s v="510707"/>
        <s v="510204"/>
        <s v="510203"/>
        <s v="510513"/>
        <s v="510602"/>
        <s v="510509"/>
        <s v="510105"/>
        <s v="510106"/>
        <s v="510510"/>
        <s v="510512"/>
        <s v="510704"/>
        <s v="N/A"/>
        <s v="730605"/>
        <s v="730402"/>
        <s v="730207"/>
        <s v="730249"/>
        <s v="730425"/>
        <s v="730604"/>
        <s v="710601"/>
        <s v="710707"/>
        <s v="710204"/>
        <s v="710203"/>
        <s v="710602"/>
        <s v="710509"/>
        <s v="710510"/>
        <s v="730601"/>
        <s v="730606"/>
        <s v="730702"/>
        <n v="530404" u="1"/>
        <n v="530813" u="1"/>
        <n v="530802" u="1"/>
        <n v="530807" u="1"/>
        <n v="530804" u="1"/>
        <n v="530502" u="1"/>
        <n v="570201" u="1"/>
        <n v="530606" u="1"/>
        <n v="530301" u="1"/>
        <n v="530302" u="1"/>
        <n v="530209" u="1"/>
        <n v="530811" u="1"/>
        <n v="530403" u="1"/>
        <n v="530203" u="1"/>
        <n v="530405" u="1"/>
        <n v="530105" u="1"/>
        <n v="580101" u="1"/>
        <n v="530106" u="1"/>
        <n v="530204" u="1"/>
        <n v="530801" u="1"/>
        <n v="530805" u="1"/>
        <n v="530822" u="1"/>
        <n v="531601" u="1"/>
        <n v="530241" u="1"/>
        <n v="530402" u="1"/>
        <n v="530101" u="1"/>
        <n v="530104" u="1"/>
        <n v="530701" u="1"/>
        <n v="840107" u="1"/>
        <n v="570102" u="1"/>
        <n v="530207" u="1"/>
        <n v="530602" u="1"/>
        <n v="570199" u="1"/>
        <n v="530202" u="1"/>
        <n v="530208" u="1"/>
        <n v="530210" u="1"/>
        <n v="530303" u="1"/>
        <n v="530304" u="1"/>
        <n v="530601" u="1"/>
        <n v="570203" u="1"/>
        <n v="840104" u="1"/>
        <n v="530605" u="1"/>
        <n v="670204" u="1"/>
        <n v="631203" u="1"/>
        <n v="630207" u="1"/>
        <n v="630502" u="1"/>
        <n v="630601" u="1"/>
        <n v="530249" u="1"/>
        <n v="630602" u="1"/>
        <n v="630204" u="1"/>
        <n v="530613" u="1"/>
        <n v="630105" u="1"/>
        <n v="530201" u="1"/>
        <n v="630201" u="1"/>
        <n v="510306" u="1"/>
        <n v="510601" u="1"/>
        <n v="510304" u="1"/>
        <n v="510707" u="1"/>
        <n v="510204" u="1"/>
        <n v="510203" u="1"/>
        <n v="510513" u="1"/>
        <n v="510602" u="1"/>
        <n v="510509" u="1"/>
        <n v="510105" u="1"/>
        <n v="510106" u="1"/>
        <n v="510510" u="1"/>
        <n v="510512" u="1"/>
        <n v="510704" u="1"/>
        <n v="730207" u="1"/>
        <n v="730606" u="1"/>
        <n v="730605" u="1"/>
        <n v="730702" u="1"/>
        <n v="710601" u="1"/>
        <n v="710707" u="1"/>
        <n v="710204" u="1"/>
        <n v="710203" u="1"/>
        <n v="710602" u="1"/>
        <n v="710510" u="1"/>
        <n v="710509" u="1"/>
        <n v="730425" u="1"/>
        <n v="730601" u="1"/>
        <n v="730249" u="1"/>
      </sharedItems>
    </cacheField>
    <cacheField name="Fuente de Financiamiento" numFmtId="0">
      <sharedItems containsBlank="1" count="4">
        <s v="Fondos Propios"/>
        <s v="-"/>
        <s v="Asignación Municipal"/>
        <m u="1"/>
      </sharedItems>
    </cacheField>
    <cacheField name="Presupuesto 2026 Anual" numFmtId="0">
      <sharedItems containsString="0" containsBlank="1" containsNumber="1" minValue="0" maxValue="8476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Fabricio Cruz Rodrígue" refreshedDate="46149.653798495368" createdVersion="8" refreshedVersion="8" minRefreshableVersion="3" recordCount="271" xr:uid="{D70BE334-3A93-48D2-99CE-E5827E11CC49}">
  <cacheSource type="worksheet">
    <worksheetSource ref="A5:CP276" sheet="Matriz POA 2026"/>
  </cacheSource>
  <cacheFields count="94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de Talento Humano"/>
        <s v="Gestión Administrativa"/>
        <s v="Gestión de Producción"/>
        <s v="Quito Destino Turístico Inteligente"/>
        <s v="Gestión Misional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 count="4">
        <s v="N/A"/>
        <s v="Impulsar el desarrollo sostenible de los destinos turísticos buscando la armonización económica-medio ambiental,  socio cultural y  procesos de decisión pública-privada del sector turistico para la conversión en DTI (Gobernanza - Sostenibilidad)"/>
        <s v="Desarrollar nuevos servicios y productos tecnológicos e innovadores para mejorar el acceso y disfrute del destino turistico  (Innovación/Tecnología)"/>
        <s v="Implementar y mantener las facilidades turísticas e infraestructura para la provisión de servicios turísticos accesibles a visitantes locales, nacionales y extranjeros (Accesibilidad)"/>
      </sharedItems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Aseguramiento del cumplimiento de las actividades y servicios institucionales mediante la gestión del talento humano"/>
        <s v="Provisión de Bienes y servicios para la correcta operatividad de la Empresa"/>
        <s v="(P) Provisión de Bienes y servicios para la correcta operatividad de la Empresa"/>
        <s v="(P) Ejecución de actividades que permitan el desarrollo del turismo sostenible y la conversión del DMQ en destino turístico inteligente."/>
        <s v="Ejecución de actividades que permitan el desarrollo del turismo sostenible y la conversión del DMQ en destino turístico inteligente."/>
        <s v="Implementación de acciones participativas con la industria turística y de eventos de gran impacto para la promoción y posicionamiento de Quito como Destino Turístico"/>
        <s v="(P) Implementación de acciones para fortalecer el posicionamiento de Quito como Destino Turístico"/>
        <s v="Implementación de estrategias innovadoras y uso de tecnología para la promoción y posicionamiento del DMQ como destino turístico"/>
        <s v="Instalación y mantenimiento de facilidades turísticas en sitios del DMQ con potencialidad turística."/>
        <s v="Gestión del registro turístico, profesionalización de los actores del sector y servicios de calidad turistica"/>
        <s v="Administración de unidades de negocio, infraestructura y alianzas relacionadas con la actividad turistica de la ciudad"/>
        <s v="Gestión de Turismo de negocios y atracción de grandes eventos al destino Quito"/>
        <s v="Promoción de Quito como Destino Turistico en el ambito local, nacional e internacional"/>
        <s v="Desarrollo de Productos Turísticos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Gestión de la nómina de la Empresa"/>
        <s v="Adquisición de bienes y servicios para la operatividad, gestión financiera e infraestructura tecnológica de la empresa"/>
        <s v="Gestión de servicios y provisión de recursos estratégicos para fortalecer la operación institucional y la sostenibilidad turística del Distrito Metropolitano de Quito"/>
        <s v="Acciones de promoción para el posicionamiento del DMQ como destino turístico de negocios y atracción de grandes eventos"/>
        <s v="Gestión, asesoría y asistencia para el fortalecimiento de capacidades e intercambios de experiencias para gestores turísticos del territorio"/>
        <s v="Desarrollo y Mercadeo del Destino, clusters  y Productos Turísticos"/>
        <s v="Programa de ferias eventos, congresos, reuniones, ruedas de negocios y otros para la colocación del Destino, clusters  y Productos Turísticos"/>
        <s v="Publicidad y marketing digital para la promocion y posicionamiento del DMQ como destino turístico"/>
        <s v="Estudios, investigaciones, información, datos y propuestas técnicas sobre la gestión del destino"/>
        <s v="Planificación, diseño e implementación de estructuras y facilidades turísticas"/>
        <s v="Elaboración de estudios para el desarrollo de una Arena de Eventos en el DMQ"/>
        <s v="Acciones para  implementación del programa de calidad Turística a establecimiento turisticos adaptados a DTI"/>
        <s v="Administración de unidades de negocio, auspicios, alizanzas e infraestructura relacionadas con la actividad turistica de la ciudad"/>
        <s v="Coordinación y promoción  de acciones para la captación de grandes eventos nacionales e internacionales para el DMQ"/>
        <s v="Desarrollo del plan de promoción del destino en los mercados local, nacional e internacional vinculando a actores de la industria turistica."/>
        <s v="Desarrollo y mejoramiento de productos turísticos para la oferta y bienestar turístico del destino"/>
      </sharedItems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 count="93">
        <n v="510105"/>
        <n v="510106"/>
        <n v="510203"/>
        <n v="510204"/>
        <n v="510304"/>
        <n v="510306"/>
        <n v="510509"/>
        <n v="510510"/>
        <n v="510512"/>
        <n v="510513"/>
        <n v="510601"/>
        <n v="510602"/>
        <n v="510704"/>
        <n v="510707"/>
        <n v="530101"/>
        <n v="530104"/>
        <n v="530105"/>
        <n v="530106"/>
        <n v="530201"/>
        <n v="530202"/>
        <n v="530203"/>
        <n v="530204"/>
        <n v="530207"/>
        <n v="530208"/>
        <n v="530209"/>
        <n v="530210"/>
        <n v="530241"/>
        <n v="530243"/>
        <n v="530249"/>
        <n v="530255"/>
        <n v="530301"/>
        <n v="530302"/>
        <n v="530303"/>
        <n v="530304"/>
        <n v="530402"/>
        <n v="530403"/>
        <n v="530404"/>
        <n v="530405"/>
        <n v="530502"/>
        <n v="530601"/>
        <n v="530602"/>
        <n v="530605"/>
        <n v="530606"/>
        <n v="530613"/>
        <n v="530701"/>
        <n v="530702"/>
        <n v="530704"/>
        <n v="530801"/>
        <n v="530802"/>
        <n v="530804"/>
        <n v="530805"/>
        <n v="530807"/>
        <n v="530811"/>
        <n v="530813"/>
        <n v="530820"/>
        <n v="530822"/>
        <n v="531406"/>
        <n v="531407"/>
        <n v="531601"/>
        <n v="570102"/>
        <n v="570199"/>
        <n v="570201"/>
        <n v="570203"/>
        <n v="580101"/>
        <n v="630105"/>
        <n v="630201"/>
        <n v="630204"/>
        <n v="630207"/>
        <n v="630502"/>
        <n v="630601"/>
        <n v="630602"/>
        <n v="631203"/>
        <n v="670204"/>
        <n v="710203"/>
        <n v="710204"/>
        <n v="710509"/>
        <n v="710510"/>
        <n v="710601"/>
        <n v="710602"/>
        <n v="710707"/>
        <n v="730207"/>
        <n v="730249"/>
        <n v="730402"/>
        <n v="730425"/>
        <n v="730601"/>
        <n v="730604"/>
        <n v="730605"/>
        <n v="730606"/>
        <n v="730702"/>
        <n v="840103"/>
        <n v="840104"/>
        <n v="840107"/>
        <s v="N/A"/>
      </sharedItems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Richard Correa Amores" refreshedDate="46151.523527199075" createdVersion="8" refreshedVersion="8" minRefreshableVersion="3" recordCount="271" xr:uid="{11A73209-09FF-4C18-9CD1-CE575144DFDD}">
  <cacheSource type="worksheet">
    <worksheetSource ref="A5:JJ276" sheet="Matriz POA 2026"/>
  </cacheSource>
  <cacheFields count="270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de Producción"/>
        <s v="Gestión Administrativa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0" maxValue="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43">
      <sharedItems containsString="0" containsBlank="1" containsNumber="1" minValue="0" maxValue="64055.03"/>
    </cacheField>
    <cacheField name="Devengo Enero Ajustado 1" numFmtId="43">
      <sharedItems containsString="0" containsBlank="1" containsNumber="1" minValue="0" maxValue="64055.03"/>
    </cacheField>
    <cacheField name="Devengo Enero Ajustado 2" numFmtId="43">
      <sharedItems containsSemiMixedTypes="0" containsString="0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Devengo Febrero Ajustado 1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Marzo" numFmtId="43">
      <sharedItems containsString="0" containsBlank="1" containsNumber="1" minValue="0" maxValue="63723.33"/>
    </cacheField>
    <cacheField name="Devengo Marzo Ajustado 1" numFmtId="43">
      <sharedItems containsSemiMixedTypes="0" containsString="0" containsNumber="1" minValue="0" maxValue="63723.33"/>
    </cacheField>
    <cacheField name="Certificado Marzo" numFmtId="43">
      <sharedItems containsString="0" containsBlank="1" containsNumber="1" minValue="0" maxValue="684240.7"/>
    </cacheField>
    <cacheField name="Compromiso Marzo" numFmtId="43">
      <sharedItems containsString="0" containsBlank="1" containsNumber="1" minValue="0" maxValue="63723.33"/>
    </cacheField>
    <cacheField name="Devengo Abril" numFmtId="43">
      <sharedItems containsSemiMixedTypes="0" containsString="0" containsNumber="1" minValue="0" maxValue="68602.73"/>
    </cacheField>
    <cacheField name="Certificado Abril" numFmtId="43">
      <sharedItems containsSemiMixedTypes="0" containsString="0" containsNumber="1" minValue="0" maxValue="617249.97"/>
    </cacheField>
    <cacheField name="Compromiso Abril" numFmtId="43">
      <sharedItems containsSemiMixedTypes="0" containsString="0" containsNumber="1" minValue="0" maxValue="135000"/>
    </cacheField>
    <cacheField name="Devengo Total" numFmtId="43">
      <sharedItems containsSemiMixedTypes="0" containsString="0" containsNumber="1" minValue="0" maxValue="257667.46000000002"/>
    </cacheField>
    <cacheField name="Compromiso Total" numFmtId="43">
      <sharedItems containsSemiMixedTypes="0" containsString="0" containsNumber="1" minValue="0" maxValue="257667.46000000002"/>
    </cacheField>
    <cacheField name="Certificado SI/NO" numFmtId="43">
      <sharedItems containsBlank="1"/>
    </cacheField>
    <cacheField name="Compromiso SI/NO" numFmtId="43">
      <sharedItems containsBlank="1"/>
    </cacheField>
    <cacheField name="COSTO 2026" numFmtId="0">
      <sharedItems containsString="0" containsBlank="1" containsNumber="1" minValue="0" maxValue="685000"/>
    </cacheField>
    <cacheField name="COSTO 2026_x000a_REFORMA 2" numFmtId="0">
      <sharedItems containsString="0" containsBlank="1" containsNumber="1" minValue="0" maxValue="1918669.92"/>
    </cacheField>
    <cacheField name="COSTO 2026_x000a_REFORMA 3" numFmtId="0">
      <sharedItems containsString="0" containsBlank="1" containsNumber="1" minValue="0" maxValue="495000"/>
    </cacheField>
    <cacheField name="CUATRIMESTRE" numFmtId="0">
      <sharedItems containsString="0" containsBlank="1" containsNumber="1" containsInteger="1" minValue="1" maxValue="3"/>
    </cacheField>
    <cacheField name="CUATRIMESTRE_x000a_REFORMA 2" numFmtId="0">
      <sharedItems containsString="0" containsBlank="1" containsNumber="1" containsInteger="1" minValue="0" maxValue="3"/>
    </cacheField>
    <cacheField name="CUATRIMESTRE_x000a_REFORMA 3" numFmtId="0">
      <sharedItems containsString="0" containsBlank="1" containsNumber="1" minValue="18000" maxValue="873356.17"/>
    </cacheField>
    <cacheField name="CATALOGO ELECTRÓNICO (si/no)" numFmtId="0">
      <sharedItems containsBlank="1"/>
    </cacheField>
    <cacheField name="PROCEDIMIENTO SUGERIDO" numFmtId="0">
      <sharedItems containsBlank="1"/>
    </cacheField>
    <cacheField name="TIPO DE RÉGIMEN (común, especial)" numFmtId="0">
      <sharedItems containsBlank="1"/>
    </cacheField>
    <cacheField name="TIPO DE PRESUPUESTO" numFmtId="0">
      <sharedItems containsBlank="1"/>
    </cacheField>
    <cacheField name="VIGENCIA2" numFmtId="0">
      <sharedItems containsBlank="1"/>
    </cacheField>
    <cacheField name="SOLICTUD DE CERTIFICACION PROGRAMATICA " numFmtId="0">
      <sharedItems containsNonDate="0" containsDate="1" containsString="0" containsBlank="1" minDate="2025-12-15T00:00:00" maxDate="2026-10-22T00:00:00"/>
    </cacheField>
    <cacheField name=" CERTIFICACION PROGRAMATICA " numFmtId="0">
      <sharedItems containsNonDate="0" containsDate="1" containsString="0" containsBlank="1" minDate="2025-12-15T00:00:00" maxDate="2026-10-22T00:00:00"/>
    </cacheField>
    <cacheField name="CUATRIMESTRE2" numFmtId="0">
      <sharedItems containsString="0" containsBlank="1" containsNumber="1" containsInteger="1" minValue="1" maxValue="3"/>
    </cacheField>
    <cacheField name="INFORME TECNICO " numFmtId="0">
      <sharedItems containsNonDate="0" containsDate="1" containsString="0" containsBlank="1" minDate="2025-12-16T00:00:00" maxDate="2026-10-23T00:00:00"/>
    </cacheField>
    <cacheField name="INFORME DE NECESIDAD" numFmtId="0">
      <sharedItems containsNonDate="0" containsDate="1" containsString="0" containsBlank="1" minDate="2025-12-16T00:00:00" maxDate="2026-10-23T00:00:00"/>
    </cacheField>
    <cacheField name="TÉRMINOS DE REFERENCIA / ESPECIFICACIONES TÉCNICAS" numFmtId="0">
      <sharedItems containsNonDate="0" containsDate="1" containsString="0" containsBlank="1" minDate="2025-12-16T00:00:00" maxDate="2026-10-23T00:00:00"/>
    </cacheField>
    <cacheField name="MESA TÉCNICA " numFmtId="0">
      <sharedItems containsNonDate="0" containsDate="1" containsString="0" containsBlank="1" minDate="2025-12-17T00:00:00" maxDate="2026-10-24T00:00:00"/>
    </cacheField>
    <cacheField name="CORRECCION " numFmtId="0">
      <sharedItems containsNonDate="0" containsDate="1" containsString="0" containsBlank="1" minDate="2025-12-18T00:00:00" maxDate="2026-10-27T00:00:00"/>
    </cacheField>
    <cacheField name="SOLICITUD DE AUTORIZACION DE INFORME DE NECESIDAD " numFmtId="0">
      <sharedItems containsNonDate="0" containsDate="1" containsString="0" containsBlank="1" minDate="2025-12-19T00:00:00" maxDate="2026-10-28T00:00:00"/>
    </cacheField>
    <cacheField name="AUTORIZACION DEL INFORME " numFmtId="0">
      <sharedItems containsNonDate="0" containsDate="1" containsString="0" containsBlank="1" minDate="2025-12-22T00:00:00" maxDate="2026-10-29T00:00:00"/>
    </cacheField>
    <cacheField name="SOLICITUD DE CATE " numFmtId="0">
      <sharedItems containsNonDate="0" containsDate="1" containsString="0" containsBlank="1" minDate="2025-12-23T00:00:00" maxDate="2026-10-30T00:00:00"/>
    </cacheField>
    <cacheField name="CATE " numFmtId="0">
      <sharedItems containsNonDate="0" containsDate="1" containsString="0" containsBlank="1" minDate="2025-12-24T00:00:00" maxDate="2026-10-31T00:00:00"/>
    </cacheField>
    <cacheField name="SOLICITUD DE PUBLICACION " numFmtId="0">
      <sharedItems containsNonDate="0" containsDate="1" containsString="0" containsBlank="1" minDate="2025-12-24T00:00:00" maxDate="2026-10-31T00:00:00"/>
    </cacheField>
    <cacheField name="CUATRIMESTRE3" numFmtId="0">
      <sharedItems containsDate="1" containsString="0" containsBlank="1" containsMixedTypes="1" minDate="1899-12-31T04:01:03" maxDate="1899-12-31T00:09:04"/>
    </cacheField>
    <cacheField name="PUBLICACION PROFORMAS " numFmtId="0">
      <sharedItems containsNonDate="0" containsDate="1" containsString="0" containsBlank="1" minDate="2025-12-25T00:00:00" maxDate="2026-11-03T00:00:00"/>
    </cacheField>
    <cacheField name="RECEPCION PROFORMAS " numFmtId="0">
      <sharedItems containsNonDate="0" containsDate="1" containsString="0" containsBlank="1" minDate="2025-12-26T00:00:00" maxDate="2026-11-04T00:00:00"/>
    </cacheField>
    <cacheField name="ESTUDIO DE MERCADO" numFmtId="0">
      <sharedItems containsNonDate="0" containsDate="1" containsString="0" containsBlank="1" minDate="2025-12-29T00:00:00" maxDate="2026-11-05T00:00:00"/>
    </cacheField>
    <cacheField name="SOLICITUD DE CERTIFICACION PRESUPUESTARIA " numFmtId="0">
      <sharedItems containsNonDate="0" containsDate="1" containsString="0" containsBlank="1" minDate="2025-12-30T00:00:00" maxDate="2026-11-06T00:00:00"/>
    </cacheField>
    <cacheField name="CERTIFICACION PRESUESTARIA " numFmtId="0">
      <sharedItems containsNonDate="0" containsDate="1" containsString="0" containsBlank="1" minDate="2025-12-30T00:00:00" maxDate="2026-11-06T00:00:00"/>
    </cacheField>
    <cacheField name="SOLCITUD DE CERTICACION PAC " numFmtId="0">
      <sharedItems containsNonDate="0" containsDate="1" containsString="0" containsBlank="1" minDate="2025-12-31T00:00:00" maxDate="2026-11-07T00:00:00"/>
    </cacheField>
    <cacheField name="CERTIFICACION PAC " numFmtId="0">
      <sharedItems containsNonDate="0" containsDate="1" containsString="0" containsBlank="1" minDate="2025-12-31T00:00:00" maxDate="2026-11-07T00:00:00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Date="1" containsString="0" containsBlank="1" minDate="2026-10-02T00:00:00" maxDate="2026-10-03T00:00:00"/>
    </cacheField>
    <cacheField name="SOLICITUD DE AUTORIZACION MINTEL " numFmtId="0">
      <sharedItems containsNonDate="0" containsString="0" containsBlank="1"/>
    </cacheField>
    <cacheField name="AUTORIZACION MINTEL " numFmtId="0">
      <sharedItems containsBlank="1"/>
    </cacheField>
    <cacheField name="REGISTRO DE INFORMACION ERP" numFmtId="0">
      <sharedItems containsDate="1" containsBlank="1" containsMixedTypes="1" minDate="2026-01-01T00:00:00" maxDate="2026-11-10T00:00:00"/>
    </cacheField>
    <cacheField name="SOLICTUD DE AUTORIZACION DE INICIO" numFmtId="0">
      <sharedItems containsDate="1" containsBlank="1" containsMixedTypes="1" minDate="2026-01-02T00:00:00" maxDate="2026-11-11T00:00:00"/>
    </cacheField>
    <cacheField name="AUTORIZACION INICIIO " numFmtId="0">
      <sharedItems containsDate="1" containsBlank="1" containsMixedTypes="1" minDate="2026-01-02T00:00:00" maxDate="2026-11-11T00:00:00"/>
    </cacheField>
    <cacheField name="ELABORACION DE PLIEGOS /" numFmtId="0">
      <sharedItems containsNonDate="0" containsDate="1" containsString="0" containsBlank="1" minDate="2026-01-05T00:00:00" maxDate="2026-09-11T00:00:00"/>
    </cacheField>
    <cacheField name="SOLICTUD DE RESOLUCION DE  INICO " numFmtId="0">
      <sharedItems containsNonDate="0" containsDate="1" containsString="0" containsBlank="1" minDate="1899-12-30T00:00:00" maxDate="2026-09-12T00:00:00"/>
    </cacheField>
    <cacheField name="RESOLUCION DE INICIO " numFmtId="0">
      <sharedItems containsNonDate="0" containsDate="1" containsString="0" containsBlank="1" minDate="1900-01-01T00:00:00" maxDate="2026-09-15T00:00:00"/>
    </cacheField>
    <cacheField name="CARGA EN EL ERP DE RESOLUCION DE INICIO " numFmtId="0">
      <sharedItems containsDate="1" containsBlank="1" containsMixedTypes="1" minDate="1900-01-02T00:00:00" maxDate="2026-11-11T00:00:00"/>
    </cacheField>
    <cacheField name="FECHA DE PUBLICACIÓN EN EL PORTAL/ SUSCRIPCION DE INFIMA CUANTIA " numFmtId="0">
      <sharedItems containsNonDate="0" containsDate="1" containsString="0" containsBlank="1" minDate="2026-02-02T00:00:00" maxDate="2026-11-16T00:00:00"/>
    </cacheField>
    <cacheField name="Total de días sin feriados y fin de semana" numFmtId="0">
      <sharedItems containsDate="1" containsString="0" containsBlank="1" containsMixedTypes="1" minDate="1899-12-31T00:51:04" maxDate="1900-01-05T09:06:04"/>
    </cacheField>
    <cacheField name="PREGUNTAS " numFmtId="0">
      <sharedItems containsNonDate="0" containsDate="1" containsString="0" containsBlank="1" minDate="2026-02-10T00:00:00" maxDate="2026-09-18T00:00:00"/>
    </cacheField>
    <cacheField name="RESPUESTA " numFmtId="0">
      <sharedItems containsNonDate="0" containsDate="1" containsString="0" containsBlank="1" minDate="2026-02-12T00:00:00" maxDate="2026-09-22T00:00:00"/>
    </cacheField>
    <cacheField name="ENTREA DE OFERTA " numFmtId="0">
      <sharedItems containsNonDate="0" containsDate="1" containsString="0" containsBlank="1" minDate="2026-02-20T00:00:00" maxDate="2026-09-24T00:00:00"/>
    </cacheField>
    <cacheField name="REVISIÓN PARA CONVALIDACION " numFmtId="0">
      <sharedItems containsNonDate="0" containsDate="1" containsString="0" containsBlank="1" minDate="2026-02-23T00:00:00" maxDate="2026-09-25T00:00:00"/>
    </cacheField>
    <cacheField name="SOLICITUD  DE CONVALIDACION " numFmtId="0">
      <sharedItems containsNonDate="0" containsDate="1" containsString="0" containsBlank="1" minDate="2026-02-24T00:00:00" maxDate="2026-09-26T00:00:00"/>
    </cacheField>
    <cacheField name="ENTREGA DE CONVALIDACION " numFmtId="0">
      <sharedItems containsNonDate="0" containsDate="1" containsString="0" containsBlank="1" minDate="2026-02-26T00:00:00" maxDate="2026-09-30T00:00:00"/>
    </cacheField>
    <cacheField name="CALIFICACION " numFmtId="0">
      <sharedItems containsNonDate="0" containsDate="1" containsString="0" containsBlank="1" minDate="2026-02-27T00:00:00" maxDate="2026-10-01T00:00:00"/>
    </cacheField>
    <cacheField name="INFORME DE RECOMENDACIÓN / PUJA" numFmtId="0">
      <sharedItems containsNonDate="0" containsDate="1" containsString="0" containsBlank="1" minDate="2026-02-27T00:00:00" maxDate="2026-10-01T00:00:00"/>
    </cacheField>
    <cacheField name="ADJUDICACION " numFmtId="0">
      <sharedItems containsNonDate="0" containsDate="1" containsString="0" containsBlank="1" minDate="2026-01-01T00:00:00" maxDate="2026-10-06T00:00:00"/>
    </cacheField>
    <cacheField name="CUATRIMESTRE4" numFmtId="0">
      <sharedItems containsDate="1" containsString="0" containsBlank="1" containsMixedTypes="1" minDate="1899-12-31T04:01:03" maxDate="1899-12-31T00:09:04"/>
    </cacheField>
    <cacheField name="CONTRATO " numFmtId="0">
      <sharedItems containsNonDate="0" containsDate="1" containsString="0" containsBlank="1" minDate="2026-02-18T00:00:00" maxDate="2026-11-16T00:00:00"/>
    </cacheField>
    <cacheField name="PLAZO DE CONTRATO " numFmtId="0">
      <sharedItems containsBlank="1"/>
    </cacheField>
    <cacheField name="PROCEDIMIENTO SUGERIDO (son los procedimientos de contratación)" numFmtId="0">
      <sharedItems containsBlank="1"/>
    </cacheField>
    <cacheField name="RESPONSABLE " numFmtId="0">
      <sharedItems containsBlank="1"/>
    </cacheField>
    <cacheField name="OBSERVACIONES " numFmtId="0">
      <sharedItems containsDate="1" containsBlank="1" containsMixedTypes="1" minDate="2025-01-19T00:00:00" maxDate="2025-01-20T00:00:00"/>
    </cacheField>
    <cacheField name="SOLICTUD DE CERTIFICACION PROGRAMATICA 2" numFmtId="167">
      <sharedItems containsDate="1" containsBlank="1" containsMixedTypes="1" minDate="2026-01-09T00:00:00" maxDate="2026-10-22T00:00:00"/>
    </cacheField>
    <cacheField name=" CERTIFICACION POA / PAI" numFmtId="167">
      <sharedItems containsDate="1" containsBlank="1" containsMixedTypes="1" minDate="2026-01-09T00:00:00" maxDate="2026-10-22T00:00:00"/>
    </cacheField>
    <cacheField name="INFORME TECNICO 2" numFmtId="167">
      <sharedItems containsDate="1" containsBlank="1" containsMixedTypes="1" minDate="2026-01-12T00:00:00" maxDate="2026-10-23T00:00:00"/>
    </cacheField>
    <cacheField name="INFORME DE NECESIDAD2" numFmtId="167">
      <sharedItems containsDate="1" containsBlank="1" containsMixedTypes="1" minDate="2026-01-12T00:00:00" maxDate="2026-10-23T00:00:00"/>
    </cacheField>
    <cacheField name="TÉRMINOS DE REFERENCIA / ESPECIFICACIONES TÉCNICAS2" numFmtId="167">
      <sharedItems containsDate="1" containsBlank="1" containsMixedTypes="1" minDate="2026-01-12T00:00:00" maxDate="2026-10-23T00:00:00"/>
    </cacheField>
    <cacheField name="MESA TÉCNICA 2" numFmtId="167">
      <sharedItems containsDate="1" containsBlank="1" containsMixedTypes="1" minDate="2026-01-13T00:00:00" maxDate="2026-10-24T00:00:00"/>
    </cacheField>
    <cacheField name="CORRECCION 2" numFmtId="167">
      <sharedItems containsDate="1" containsBlank="1" containsMixedTypes="1" minDate="2026-01-14T00:00:00" maxDate="2026-10-27T00:00:00"/>
    </cacheField>
    <cacheField name="SOLICITUD DE AUTORIZACION DE INFORME DE NECESIDAD 2" numFmtId="167">
      <sharedItems containsDate="1" containsBlank="1" containsMixedTypes="1" minDate="2026-01-15T00:00:00" maxDate="2026-10-28T00:00:00"/>
    </cacheField>
    <cacheField name="AUTORIZACION DEL INFORME 2" numFmtId="167">
      <sharedItems containsDate="1" containsBlank="1" containsMixedTypes="1" minDate="2026-01-16T00:00:00" maxDate="2026-10-29T00:00:00"/>
    </cacheField>
    <cacheField name="SOLICITUD DE CATE 2" numFmtId="167">
      <sharedItems containsDate="1" containsBlank="1" containsMixedTypes="1" minDate="2026-01-19T00:00:00" maxDate="2026-10-30T00:00:00"/>
    </cacheField>
    <cacheField name="CATE 2" numFmtId="167">
      <sharedItems containsDate="1" containsBlank="1" containsMixedTypes="1" minDate="2026-01-20T00:00:00" maxDate="2026-10-31T00:00:00"/>
    </cacheField>
    <cacheField name="SOLICITUD DE PUBLICACION 2" numFmtId="167">
      <sharedItems containsDate="1" containsBlank="1" containsMixedTypes="1" minDate="2026-01-20T00:00:00" maxDate="2026-10-31T00:00:00"/>
    </cacheField>
    <cacheField name="PUBLICACION PROFORMAS 2" numFmtId="167">
      <sharedItems containsDate="1" containsBlank="1" containsMixedTypes="1" minDate="2026-01-21T00:00:00" maxDate="2026-11-03T00:00:00"/>
    </cacheField>
    <cacheField name="RECEPCION PROFORMAS 2" numFmtId="167">
      <sharedItems containsDate="1" containsBlank="1" containsMixedTypes="1" minDate="2026-01-22T00:00:00" maxDate="2026-11-04T00:00:00"/>
    </cacheField>
    <cacheField name="ESTUDIO DE MERCADO2" numFmtId="167">
      <sharedItems containsDate="1" containsBlank="1" containsMixedTypes="1" minDate="2026-01-23T00:00:00" maxDate="2026-11-05T00:00:00"/>
    </cacheField>
    <cacheField name="SOLICITUD DE CERTIFICACION PRESUPUESTARIA 2" numFmtId="167">
      <sharedItems containsDate="1" containsBlank="1" containsMixedTypes="1" minDate="2026-01-26T00:00:00" maxDate="2026-11-06T00:00:00"/>
    </cacheField>
    <cacheField name="CERTIFICACION PRESUESTARIA 2" numFmtId="167">
      <sharedItems containsDate="1" containsBlank="1" containsMixedTypes="1" minDate="2026-01-26T00:00:00" maxDate="2026-11-06T00:00:00"/>
    </cacheField>
    <cacheField name="SOLCITUD DE CERTICACION PAC 2" numFmtId="167">
      <sharedItems containsDate="1" containsBlank="1" containsMixedTypes="1" minDate="2026-01-27T00:00:00" maxDate="2026-11-07T00:00:00"/>
    </cacheField>
    <cacheField name="CERTIFICACION PAC 2" numFmtId="167">
      <sharedItems containsDate="1" containsBlank="1" containsMixedTypes="1" minDate="2026-01-27T00:00:00" maxDate="2026-11-07T00:00:00"/>
    </cacheField>
    <cacheField name="SOLICTUD  DE AUTORIZACION QUITO HONESTO 2" numFmtId="167">
      <sharedItems containsNonDate="0" containsDate="1" containsString="0" containsBlank="1" minDate="2026-03-02T00:00:00" maxDate="2026-03-03T00:00:00"/>
    </cacheField>
    <cacheField name="INFORME QUITO HONESTO 2" numFmtId="167">
      <sharedItems containsNonDate="0" containsDate="1" containsString="0" containsBlank="1" minDate="2026-03-23T00:00:00" maxDate="2026-03-24T00:00:00"/>
    </cacheField>
    <cacheField name="SOLICITUD DE AUTORIZACION MINTEL 2" numFmtId="167">
      <sharedItems containsNonDate="0" containsString="0" containsBlank="1"/>
    </cacheField>
    <cacheField name="AUTORIZACION MINTEL 2" numFmtId="167">
      <sharedItems containsNonDate="0" containsDate="1" containsString="0" containsBlank="1" minDate="2026-07-27T00:00:00" maxDate="2026-07-28T00:00:00"/>
    </cacheField>
    <cacheField name="REGISTRO DE INFORMACION ERP2" numFmtId="167">
      <sharedItems containsDate="1" containsBlank="1" containsMixedTypes="1" minDate="2026-01-28T00:00:00" maxDate="2026-11-10T00:00:00"/>
    </cacheField>
    <cacheField name="SOLICTUD DE AUTORIZACION DE INICIO2" numFmtId="167">
      <sharedItems containsDate="1" containsBlank="1" containsMixedTypes="1" minDate="2026-01-29T00:00:00" maxDate="2026-11-11T00:00:00"/>
    </cacheField>
    <cacheField name="AUTORIZACION INICIIO 2" numFmtId="167">
      <sharedItems containsDate="1" containsBlank="1" containsMixedTypes="1" minDate="2026-01-29T00:00:00" maxDate="2026-11-11T00:00:00"/>
    </cacheField>
    <cacheField name="ELABORACION DE PLIEGOS /2" numFmtId="167">
      <sharedItems containsDate="1" containsBlank="1" containsMixedTypes="1" minDate="2026-01-30T00:00:00" maxDate="2026-08-28T00:00:00"/>
    </cacheField>
    <cacheField name="SOLICTUD DE RESOLUCION DE  INICO 2" numFmtId="167">
      <sharedItems containsDate="1" containsBlank="1" containsMixedTypes="1" minDate="1899-12-30T00:00:00" maxDate="2026-08-29T00:00:00"/>
    </cacheField>
    <cacheField name="RESOLUCION DE INICIO 2" numFmtId="167">
      <sharedItems containsDate="1" containsBlank="1" containsMixedTypes="1" minDate="1900-01-01T00:00:00" maxDate="2026-09-01T00:00:00"/>
    </cacheField>
    <cacheField name="CARGA EN EL ERP DE RESOLUCION DE INICIO 2" numFmtId="167">
      <sharedItems containsDate="1" containsBlank="1" containsMixedTypes="1" minDate="1900-01-02T00:00:00" maxDate="2026-11-11T00:00:00"/>
    </cacheField>
    <cacheField name="FECHA DE PUBLICACIÓN EN EL PORTAL/ SUSCRIPCION DE INFIMA CUANTIA 2" numFmtId="167">
      <sharedItems containsNonDate="0" containsDate="1" containsString="0" containsBlank="1" minDate="1900-01-17T00:00:00" maxDate="2026-11-16T00:00:00"/>
    </cacheField>
    <cacheField name="Total de días sin feriados y fin de semana2" numFmtId="0">
      <sharedItems containsDate="1" containsString="0" containsBlank="1" containsMixedTypes="1" minDate="1900-01-17T00:00:00" maxDate="1900-01-18T00:00:00"/>
    </cacheField>
    <cacheField name="PREGUNTAS 2" numFmtId="167">
      <sharedItems containsNonDate="0" containsDate="1" containsString="0" containsBlank="1" minDate="1900-01-02T00:00:00" maxDate="2026-07-03T00:00:00"/>
    </cacheField>
    <cacheField name="RESPUESTA 2" numFmtId="167">
      <sharedItems containsNonDate="0" containsDate="1" containsString="0" containsBlank="1" minDate="1900-01-04T00:00:00" maxDate="2026-07-07T00:00:00"/>
    </cacheField>
    <cacheField name="ENTREA DE OFERTA 2" numFmtId="167">
      <sharedItems containsNonDate="0" containsDate="1" containsString="0" containsBlank="1" minDate="1900-01-08T00:00:00" maxDate="2026-07-10T00:00:00"/>
    </cacheField>
    <cacheField name="REVISIÓN PARA CONVALIDACION 2" numFmtId="167">
      <sharedItems containsNonDate="0" containsDate="1" containsString="0" containsBlank="1" minDate="1900-01-09T00:00:00" maxDate="2026-07-11T00:00:00"/>
    </cacheField>
    <cacheField name="SOLICITUD  DE CONVALIDACION 2" numFmtId="167">
      <sharedItems containsNonDate="0" containsDate="1" containsString="0" containsBlank="1" minDate="1900-01-10T00:00:00" maxDate="2026-07-14T00:00:00"/>
    </cacheField>
    <cacheField name="ENTREGA DE CONVALIDACION 2" numFmtId="167">
      <sharedItems containsNonDate="0" containsDate="1" containsString="0" containsBlank="1" minDate="1900-01-12T00:00:00" maxDate="2026-07-16T00:00:00"/>
    </cacheField>
    <cacheField name="CALIFICACION 2" numFmtId="167">
      <sharedItems containsNonDate="0" containsDate="1" containsString="0" containsBlank="1" minDate="1900-01-15T00:00:00" maxDate="2026-07-17T00:00:00"/>
    </cacheField>
    <cacheField name="INFORME DE RECOMENDACIÓN / PUJA2" numFmtId="167">
      <sharedItems containsNonDate="0" containsDate="1" containsString="0" containsBlank="1" minDate="1900-01-15T00:00:00" maxDate="2026-07-17T00:00:00"/>
    </cacheField>
    <cacheField name="ADJUDICACION 2" numFmtId="167">
      <sharedItems containsNonDate="0" containsDate="1" containsString="0" containsBlank="1" minDate="1900-01-18T00:00:00" maxDate="2026-09-04T00:00:00"/>
    </cacheField>
    <cacheField name="CONTRATO 2" numFmtId="167">
      <sharedItems containsNonDate="0" containsDate="1" containsString="0" containsBlank="1" minDate="2026-02-18T00:00:00" maxDate="2026-11-16T00:00:00"/>
    </cacheField>
    <cacheField name="PLAZO DE CONTRATO 2" numFmtId="0">
      <sharedItems containsBlank="1"/>
    </cacheField>
    <cacheField name="PAC - NO PAC" numFmtId="0">
      <sharedItems containsBlank="1"/>
    </cacheField>
    <cacheField name="PROCEDIMIENTO SUGERIDO (son los procedimientos de contratación)2" numFmtId="0">
      <sharedItems containsBlank="1"/>
    </cacheField>
    <cacheField name="RESPONSABLE 2" numFmtId="0">
      <sharedItems containsBlank="1"/>
    </cacheField>
    <cacheField name="OBSERVACIONES 2" numFmtId="0">
      <sharedItems containsBlank="1"/>
    </cacheField>
    <cacheField name="SOLICTUD DE CERTIFICACION PROGRAMATICA 3" numFmtId="167">
      <sharedItems containsDate="1" containsBlank="1" containsMixedTypes="1" minDate="2026-01-09T00:00:00" maxDate="2026-10-22T00:00:00"/>
    </cacheField>
    <cacheField name=" CERTIFICACION POA / PAI2" numFmtId="0">
      <sharedItems containsDate="1" containsBlank="1" containsMixedTypes="1" minDate="2026-01-09T00:00:00" maxDate="2026-10-22T00:00:00"/>
    </cacheField>
    <cacheField name="INFORME TECNICO 3" numFmtId="167">
      <sharedItems containsDate="1" containsBlank="1" containsMixedTypes="1" minDate="2026-01-12T00:00:00" maxDate="2026-10-23T00:00:00"/>
    </cacheField>
    <cacheField name="INFORME DE NECESIDAD3" numFmtId="167">
      <sharedItems containsDate="1" containsBlank="1" containsMixedTypes="1" minDate="2026-01-12T00:00:00" maxDate="2026-10-23T00:00:00"/>
    </cacheField>
    <cacheField name="TÉRMINOS DE REFERENCIA / ESPECIFICACIONES TÉCNICAS3" numFmtId="167">
      <sharedItems containsDate="1" containsBlank="1" containsMixedTypes="1" minDate="2026-01-12T00:00:00" maxDate="2026-10-23T00:00:00"/>
    </cacheField>
    <cacheField name="MESA TÉCNICA 3" numFmtId="167">
      <sharedItems containsDate="1" containsBlank="1" containsMixedTypes="1" minDate="2026-01-13T00:00:00" maxDate="2026-10-24T00:00:00"/>
    </cacheField>
    <cacheField name="CORRECCION 3" numFmtId="167">
      <sharedItems containsDate="1" containsBlank="1" containsMixedTypes="1" minDate="2026-01-14T00:00:00" maxDate="2026-10-27T00:00:00"/>
    </cacheField>
    <cacheField name="SOLICITUD DE AUTORIZACION DE INFORME DE NECESIDAD 3" numFmtId="167">
      <sharedItems containsDate="1" containsBlank="1" containsMixedTypes="1" minDate="2026-01-15T00:00:00" maxDate="2026-10-28T00:00:00"/>
    </cacheField>
    <cacheField name="AUTORIZACION DEL INFORME 3" numFmtId="167">
      <sharedItems containsDate="1" containsBlank="1" containsMixedTypes="1" minDate="2026-01-16T00:00:00" maxDate="2026-10-29T00:00:00"/>
    </cacheField>
    <cacheField name="SOLICITUD DE CATE 3" numFmtId="167">
      <sharedItems containsDate="1" containsBlank="1" containsMixedTypes="1" minDate="2026-01-19T00:00:00" maxDate="2026-10-30T00:00:00"/>
    </cacheField>
    <cacheField name="CATE 3" numFmtId="167">
      <sharedItems containsDate="1" containsBlank="1" containsMixedTypes="1" minDate="2026-01-20T00:00:00" maxDate="2026-10-31T00:00:00"/>
    </cacheField>
    <cacheField name="SOLICITUD DE PUBLICACION 3" numFmtId="167">
      <sharedItems containsDate="1" containsBlank="1" containsMixedTypes="1" minDate="2026-01-20T00:00:00" maxDate="2026-10-31T00:00:00"/>
    </cacheField>
    <cacheField name="PUBLICACION PROFORMAS 3" numFmtId="167">
      <sharedItems containsDate="1" containsBlank="1" containsMixedTypes="1" minDate="2026-01-21T00:00:00" maxDate="2026-11-03T00:00:00"/>
    </cacheField>
    <cacheField name="RECEPCION PROFORMAS 3" numFmtId="167">
      <sharedItems containsDate="1" containsBlank="1" containsMixedTypes="1" minDate="2026-01-22T00:00:00" maxDate="2026-11-04T00:00:00"/>
    </cacheField>
    <cacheField name="ESTUDIO DE MERCADO3" numFmtId="167">
      <sharedItems containsDate="1" containsBlank="1" containsMixedTypes="1" minDate="2026-01-23T00:00:00" maxDate="2026-11-05T00:00:00"/>
    </cacheField>
    <cacheField name="SOLICITUD DE CERTIFICACION PRESUPUESTARIA 3" numFmtId="167">
      <sharedItems containsDate="1" containsBlank="1" containsMixedTypes="1" minDate="2026-01-26T00:00:00" maxDate="2026-11-06T00:00:00"/>
    </cacheField>
    <cacheField name="CERTIFICACION PRESUESTARIA 3" numFmtId="167">
      <sharedItems containsDate="1" containsBlank="1" containsMixedTypes="1" minDate="2026-01-26T00:00:00" maxDate="2026-11-06T00:00:00"/>
    </cacheField>
    <cacheField name="SOLCITUD DE CERTICACION PAC 3" numFmtId="167">
      <sharedItems containsDate="1" containsBlank="1" containsMixedTypes="1" minDate="2026-01-27T00:00:00" maxDate="2026-11-07T00:00:00"/>
    </cacheField>
    <cacheField name="CERTIFICACION PAC 3" numFmtId="167">
      <sharedItems containsDate="1" containsBlank="1" containsMixedTypes="1" minDate="2026-01-27T00:00:00" maxDate="2026-11-07T00:00:00"/>
    </cacheField>
    <cacheField name="SOLICTUD  DE AUTORIZACION QUITO HONESTO 3" numFmtId="167">
      <sharedItems containsBlank="1"/>
    </cacheField>
    <cacheField name="INFORME QUITO HONESTO 3" numFmtId="167">
      <sharedItems containsBlank="1"/>
    </cacheField>
    <cacheField name="SOLICITUD DE AUTORIZACION MINTEL 3" numFmtId="167">
      <sharedItems containsBlank="1"/>
    </cacheField>
    <cacheField name="AUTORIZACION MINTEL 3" numFmtId="167">
      <sharedItems containsDate="1" containsBlank="1" containsMixedTypes="1" minDate="2026-07-27T00:00:00" maxDate="2026-07-28T00:00:00"/>
    </cacheField>
    <cacheField name="REGISTRO DE INFORMACION ERP3" numFmtId="167">
      <sharedItems containsDate="1" containsBlank="1" containsMixedTypes="1" minDate="2026-01-28T00:00:00" maxDate="2026-11-10T00:00:00"/>
    </cacheField>
    <cacheField name="SOLICTUD DE AUTORIZACION DE INICIO3" numFmtId="167">
      <sharedItems containsDate="1" containsBlank="1" containsMixedTypes="1" minDate="2026-01-29T00:00:00" maxDate="2026-11-11T00:00:00"/>
    </cacheField>
    <cacheField name="AUTORIZACION INICIIO 3" numFmtId="167">
      <sharedItems containsDate="1" containsBlank="1" containsMixedTypes="1" minDate="2026-01-29T00:00:00" maxDate="2026-11-11T00:00:00"/>
    </cacheField>
    <cacheField name="ELABORACION DE PLIEGOS /3" numFmtId="167">
      <sharedItems containsDate="1" containsBlank="1" containsMixedTypes="1" minDate="2026-01-30T00:00:00" maxDate="2026-08-28T00:00:00"/>
    </cacheField>
    <cacheField name="SOLICTUD DE RESOLUCION DE  INICO 3" numFmtId="167">
      <sharedItems containsDate="1" containsBlank="1" containsMixedTypes="1" minDate="2026-02-02T00:00:00" maxDate="2026-08-29T00:00:00"/>
    </cacheField>
    <cacheField name="RESOLUCION DE INICIO 3" numFmtId="167">
      <sharedItems containsDate="1" containsBlank="1" containsMixedTypes="1" minDate="2026-02-03T00:00:00" maxDate="2026-09-01T00:00:00"/>
    </cacheField>
    <cacheField name="CARGA EN EL ERP DE RESOLUCION DE INICIO 3" numFmtId="167">
      <sharedItems containsDate="1" containsBlank="1" containsMixedTypes="1" minDate="2026-02-04T00:00:00" maxDate="2026-11-11T00:00:00"/>
    </cacheField>
    <cacheField name="FECHA DE PUBLICACIÓN EN EL PORTAL/ SUSCRIPCION DE INFIMA CUANTIA 3" numFmtId="167">
      <sharedItems containsDate="1" containsBlank="1" containsMixedTypes="1" minDate="1900-01-17T00:00:00" maxDate="2026-11-16T00:00:00"/>
    </cacheField>
    <cacheField name="Total de días sin feriados y fin de semana3" numFmtId="0">
      <sharedItems containsDate="1" containsBlank="1" containsMixedTypes="1" minDate="1900-01-17T00:00:00" maxDate="1900-01-18T00:00:00"/>
    </cacheField>
    <cacheField name="PREGUNTAS 3" numFmtId="167">
      <sharedItems containsDate="1" containsBlank="1" containsMixedTypes="1" minDate="1900-01-02T00:00:00" maxDate="2026-07-02T00:00:00"/>
    </cacheField>
    <cacheField name="RESPUESTA 3" numFmtId="167">
      <sharedItems containsDate="1" containsBlank="1" containsMixedTypes="1" minDate="1900-01-04T00:00:00" maxDate="2026-07-04T00:00:00"/>
    </cacheField>
    <cacheField name="ENTREA DE OFERTA 3" numFmtId="167">
      <sharedItems containsDate="1" containsBlank="1" containsMixedTypes="1" minDate="1900-01-08T00:00:00" maxDate="2026-07-10T00:00:00"/>
    </cacheField>
    <cacheField name="REVISIÓN PARA CONVALIDACION 3" numFmtId="167">
      <sharedItems containsDate="1" containsBlank="1" containsMixedTypes="1" minDate="1900-01-09T00:00:00" maxDate="2026-07-11T00:00:00"/>
    </cacheField>
    <cacheField name="SOLICITUD  DE CONVALIDACION 3" numFmtId="167">
      <sharedItems containsDate="1" containsBlank="1" containsMixedTypes="1" minDate="1900-01-10T00:00:00" maxDate="2026-07-14T00:00:00"/>
    </cacheField>
    <cacheField name="ENTREGA DE CONVALIDACION 3" numFmtId="167">
      <sharedItems containsDate="1" containsBlank="1" containsMixedTypes="1" minDate="1900-01-12T00:00:00" maxDate="2026-07-16T00:00:00"/>
    </cacheField>
    <cacheField name="CALIFICACION 3" numFmtId="167">
      <sharedItems containsDate="1" containsBlank="1" containsMixedTypes="1" minDate="1900-01-15T00:00:00" maxDate="2026-07-17T00:00:00"/>
    </cacheField>
    <cacheField name="INFORME DE RECOMENDACIÓN / PUJA3" numFmtId="167">
      <sharedItems containsDate="1" containsBlank="1" containsMixedTypes="1" minDate="1900-01-15T00:00:00" maxDate="2026-07-17T00:00:00"/>
    </cacheField>
    <cacheField name="ADJUDICACION 3" numFmtId="167">
      <sharedItems containsDate="1" containsBlank="1" containsMixedTypes="1" minDate="1900-01-18T00:00:00" maxDate="2026-09-04T00:00:00"/>
    </cacheField>
    <cacheField name="CONTRATO 3" numFmtId="167">
      <sharedItems containsDate="1" containsBlank="1" containsMixedTypes="1" minDate="2026-02-18T00:00:00" maxDate="2026-11-16T00:00:00"/>
    </cacheField>
    <cacheField name="PLAZO DE CONTRATO 3" numFmtId="0">
      <sharedItems containsBlank="1"/>
    </cacheField>
    <cacheField name="PAC - NO PAC2" numFmtId="0">
      <sharedItems containsBlank="1"/>
    </cacheField>
    <cacheField name="PROCEDIMIENTO SUGERIDO (son los procedimientos de contratación)3" numFmtId="0">
      <sharedItems containsBlank="1"/>
    </cacheField>
    <cacheField name="RESPONSABLE 3" numFmtId="0">
      <sharedItems containsBlank="1"/>
    </cacheField>
    <cacheField name="OBSERVACIONES 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Fabricio Cruz Rodrígue" refreshedDate="46160.441294675926" createdVersion="8" refreshedVersion="8" minRefreshableVersion="3" recordCount="271" xr:uid="{3C8CD3BB-D77D-4861-ACDE-202F41591F95}">
  <cacheSource type="worksheet">
    <worksheetSource ref="A5:CO276" sheet="Matriz POA 2026"/>
  </cacheSource>
  <cacheFields count="93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terial de construcción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n v="14000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n v="6000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n v="50000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x v="0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x v="0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x v="0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x v="0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x v="0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  <s v="SI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terial de construcción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  <s v="SI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  <s v="NO"/>
    <s v="SI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  <s v="NO"/>
    <s v="SI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  <s v="NO"/>
    <s v="SI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  <s v="NO"/>
    <s v="SI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  <s v="NO"/>
    <s v="SI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  <s v="SI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  <s v="SI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  <s v="SI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  <s v="NO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  <s v="NO"/>
    <s v="SI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  <s v="SI"/>
    <s v="SI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n v="14000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n v="6000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n v="50000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  <s v="NO"/>
    <s v="SI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  <m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  <s v="SI"/>
    <s v="SI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  <s v="NO"/>
    <s v="SI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  <s v="NO"/>
    <s v="SI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  <s v="SI"/>
    <s v="SI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  <s v="NO"/>
    <s v="SI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  <s v="SI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  <s v="NO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  <s v="SI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  <s v="NO"/>
    <s v="SI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  <s v="SI"/>
    <s v="NO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  <s v="SI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  <s v="SI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  <s v="NO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  <s v="NO"/>
    <s v="SI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  <s v="SI"/>
    <s v="SI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  <s v="SI"/>
    <s v="NO"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0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x v="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"/>
    <n v="0"/>
    <n v="1"/>
    <x v="1"/>
    <m/>
    <m/>
    <m/>
    <m/>
    <m/>
    <d v="2026-09-07T00:00:00"/>
    <d v="2026-09-07T00:00:00"/>
    <n v="3"/>
    <d v="2026-09-08T00:00:00"/>
    <d v="2026-09-08T00:00:00"/>
    <d v="2026-09-08T00:00:00"/>
    <d v="2026-09-09T00:00:00"/>
    <d v="2026-09-10T00:00:00"/>
    <d v="2026-09-11T00:00:00"/>
    <d v="2026-09-14T00:00:00"/>
    <d v="2026-09-15T00:00:00"/>
    <d v="2026-09-16T00:00:00"/>
    <d v="2026-09-16T00:00:00"/>
    <n v="3"/>
    <d v="2026-09-17T00:00:00"/>
    <d v="2026-09-18T00:00:00"/>
    <d v="2026-09-21T00:00:00"/>
    <d v="2026-09-22T00:00:00"/>
    <d v="2026-09-22T00:00:00"/>
    <d v="2026-09-23T00:00:00"/>
    <d v="2026-09-23T00:00:00"/>
    <m/>
    <m/>
    <m/>
    <m/>
    <d v="2026-09-24T00:00:00"/>
    <d v="2026-09-25T00:00:00"/>
    <d v="2026-09-25T00:00:00"/>
    <m/>
    <m/>
    <m/>
    <d v="2026-09-25T00:00:00"/>
    <d v="2026-10-01T00:00:00"/>
    <n v="18"/>
    <m/>
    <m/>
    <m/>
    <m/>
    <m/>
    <m/>
    <m/>
    <m/>
    <m/>
    <m/>
    <d v="2026-10-01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2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x v="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0"/>
    <n v="18812"/>
    <n v="2"/>
    <x v="2"/>
    <s v="Si"/>
    <s v="Catálogo Electrónico"/>
    <s v="Común"/>
    <s v="Gasto corriente"/>
    <m/>
    <d v="2026-03-30T00:00:00"/>
    <d v="2026-03-30T00:00:00"/>
    <n v="1"/>
    <d v="2026-03-31T00:00:00"/>
    <d v="2026-03-31T00:00:00"/>
    <d v="2026-03-31T00:00:00"/>
    <d v="2026-04-01T00:00:00"/>
    <d v="2026-04-02T00:00:00"/>
    <d v="2026-04-03T00:00:00"/>
    <d v="2026-04-06T00:00:00"/>
    <d v="2026-04-07T00:00:00"/>
    <d v="2026-04-08T00:00:00"/>
    <d v="2026-04-08T00:00:00"/>
    <n v="1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n v="18"/>
    <m/>
    <m/>
    <m/>
    <m/>
    <m/>
    <m/>
    <m/>
    <m/>
    <d v="2026-04-27T00:00:00"/>
    <n v="1"/>
    <m/>
    <m/>
    <s v="Catálogo Electrónico "/>
    <s v="Daniel Rojas"/>
    <m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d v="1900-01-17T00:00:00"/>
    <m/>
    <m/>
    <m/>
    <m/>
    <m/>
    <m/>
    <m/>
    <m/>
    <d v="2026-04-27T00:00:00"/>
    <m/>
    <m/>
    <x v="1"/>
    <s v="Catálogo Electrónico "/>
    <s v="Daniel Rojas"/>
    <s v="Reformado en 1ra reforma PAC 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n v="3"/>
    <x v="3"/>
    <s v="Si"/>
    <s v="Catálogo Electrónico"/>
    <s v="Común"/>
    <s v="Gasto corriente"/>
    <m/>
    <d v="2026-07-16T00:00:00"/>
    <d v="2026-07-16T00:00:00"/>
    <n v="2"/>
    <d v="2026-07-17T00:00:00"/>
    <d v="2026-07-17T00:00:00"/>
    <d v="2026-07-17T00:00:00"/>
    <d v="2026-07-20T00:00:00"/>
    <d v="2026-07-21T00:00:00"/>
    <d v="2026-07-22T00:00:00"/>
    <d v="2026-07-23T00:00:00"/>
    <d v="2026-07-24T00:00:00"/>
    <d v="2026-07-27T00:00:00"/>
    <d v="2026-07-27T00:00:00"/>
    <n v="2"/>
    <d v="2026-07-28T00:00:00"/>
    <d v="2026-07-29T00:00:00"/>
    <d v="2026-07-30T00:00:00"/>
    <d v="2026-07-31T00:00:00"/>
    <d v="2026-07-31T00:00:00"/>
    <d v="2026-08-03T00:00:00"/>
    <d v="2026-08-03T00:00:00"/>
    <m/>
    <m/>
    <m/>
    <m/>
    <d v="2026-08-04T00:00:00"/>
    <d v="2026-08-05T00:00:00"/>
    <d v="2026-08-05T00:00:00"/>
    <d v="2026-08-06T00:00:00"/>
    <d v="2026-08-07T00:00:00"/>
    <d v="2026-08-10T00:00:00"/>
    <d v="2026-08-11T00:00:00"/>
    <d v="2026-08-11T00:00:00"/>
    <n v="18"/>
    <m/>
    <m/>
    <m/>
    <m/>
    <m/>
    <m/>
    <m/>
    <m/>
    <d v="2026-08-13T00:00:00"/>
    <n v="2"/>
    <m/>
    <m/>
    <s v="Catálogo Electrónico "/>
    <s v="Sebastián Humbser"/>
    <m/>
    <d v="2026-07-15T00:00:00"/>
    <d v="2026-07-15T00:00:00"/>
    <d v="2026-07-16T00:00:00"/>
    <d v="2026-07-16T00:00:00"/>
    <d v="2026-07-16T00:00:00"/>
    <d v="2026-07-17T00:00:00"/>
    <d v="2026-07-20T00:00:00"/>
    <d v="2026-07-21T00:00:00"/>
    <d v="2026-07-22T00:00:00"/>
    <d v="2026-07-23T00:00:00"/>
    <d v="2026-07-24T00:00:00"/>
    <d v="2026-07-24T00:00:00"/>
    <d v="2026-07-27T00:00:00"/>
    <d v="2026-07-28T00:00:00"/>
    <d v="2026-07-29T00:00:00"/>
    <d v="2026-07-30T00:00:00"/>
    <d v="2026-07-30T00:00:00"/>
    <d v="2026-07-31T00:00:00"/>
    <d v="2026-07-31T00:00:00"/>
    <m/>
    <m/>
    <m/>
    <m/>
    <d v="2026-08-03T00:00:00"/>
    <d v="2026-08-04T00:00:00"/>
    <d v="2026-08-04T00:00:00"/>
    <d v="2026-08-05T00:00:00"/>
    <d v="2026-08-06T00:00:00"/>
    <d v="2026-08-07T00:00:00"/>
    <d v="2026-08-11T00:00:00"/>
    <d v="2026-08-11T00:00:00"/>
    <d v="1900-01-17T00:00:00"/>
    <m/>
    <m/>
    <m/>
    <m/>
    <m/>
    <m/>
    <m/>
    <m/>
    <d v="2026-08-13T00:00:00"/>
    <m/>
    <m/>
    <x v="1"/>
    <s v="Catálogo Electrónico "/>
    <s v="Sebastián Humbser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4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x v="3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x v="5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x v="4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  <s v="NO"/>
    <s v="SI"/>
    <n v="40000"/>
    <n v="39850"/>
    <n v="1"/>
    <x v="4"/>
    <s v="No"/>
    <s v="Licitación de Seguros"/>
    <s v="Común"/>
    <s v="Gasto corriente"/>
    <m/>
    <d v="2026-01-27T00:00:00"/>
    <d v="2026-01-27T00:00:00"/>
    <n v="1"/>
    <d v="2026-01-28T00:00:00"/>
    <d v="2026-01-28T00:00:00"/>
    <d v="2026-01-28T00:00:00"/>
    <d v="2026-01-29T00:00:00"/>
    <d v="2026-01-30T00:00:00"/>
    <d v="2026-02-02T00:00:00"/>
    <d v="2026-02-03T00:00:00"/>
    <d v="2026-02-04T00:00:00"/>
    <d v="2026-02-05T00:00:00"/>
    <d v="2026-02-05T00:00:00"/>
    <n v="1"/>
    <d v="2026-02-06T00:00:00"/>
    <d v="2026-02-09T00:00:00"/>
    <d v="2026-02-10T00:00:00"/>
    <d v="2026-02-11T00:00:00"/>
    <d v="2026-02-11T00:00:00"/>
    <d v="2026-02-12T00:00:00"/>
    <d v="2026-02-12T00:00:00"/>
    <m/>
    <m/>
    <m/>
    <m/>
    <d v="2026-02-13T00:00:00"/>
    <d v="2026-02-16T00:00:00"/>
    <d v="2026-02-16T00:00:00"/>
    <d v="2026-02-17T00:00:00"/>
    <d v="2026-02-18T00:00:00"/>
    <d v="2026-02-19T00:00:00"/>
    <d v="2026-02-20T00:00:00"/>
    <d v="2026-02-20T00:00:00"/>
    <n v="18"/>
    <d v="2026-02-24T00:00:00"/>
    <d v="2026-02-26T00:00:00"/>
    <d v="2026-03-02T00:00:00"/>
    <d v="2026-03-03T00:00:00"/>
    <d v="2026-03-04T00:00:00"/>
    <d v="2026-03-06T00:00:00"/>
    <d v="2026-03-09T00:00:00"/>
    <d v="2026-03-09T00:00:00"/>
    <d v="2026-03-12T00:00:00"/>
    <n v="1"/>
    <d v="2026-03-17T00:00:00"/>
    <m/>
    <s v="Licitación de Seguros "/>
    <s v="Sebastián Humbser"/>
    <m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x v="1"/>
    <s v="Licitación de Seguros "/>
    <s v="Sebastián Humbser"/>
    <s v="Reformado en 1ra reforma PAC a la espera de autorizacion del monto de la poliza de robo y asalto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6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x v="5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  <s v="NO"/>
    <s v="SI"/>
    <n v="3000"/>
    <n v="1500"/>
    <n v="1"/>
    <x v="4"/>
    <m/>
    <m/>
    <m/>
    <m/>
    <m/>
    <d v="2026-02-05T00:00:00"/>
    <m/>
    <m/>
    <m/>
    <m/>
    <d v="2026-02-06T00:00:00"/>
    <d v="2026-02-09T00:00:00"/>
    <d v="2026-02-09T00:00:00"/>
    <m/>
    <m/>
    <m/>
    <d v="2026-02-09T00:00:00"/>
    <d v="2026-10-02T00:00:00"/>
    <m/>
    <m/>
    <m/>
    <m/>
    <m/>
    <m/>
    <m/>
    <m/>
    <m/>
    <d v="2026-10-02T00:00:00"/>
    <m/>
    <s v="Ínfimas cuantías "/>
    <s v="Sebastián Humbser"/>
    <e v="#VALUE!"/>
    <e v="#VALUE!"/>
    <m/>
    <m/>
    <m/>
    <e v="#VALUE!"/>
    <d v="2026-10-02T00:00:00"/>
    <n v="18"/>
    <m/>
    <m/>
    <m/>
    <m/>
    <m/>
    <m/>
    <m/>
    <m/>
    <m/>
    <m/>
    <d v="2026-10-02T00:00:00"/>
    <m/>
    <s v="Ínfimas cuantías 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x v="1"/>
    <s v="Licitación de Servicios"/>
    <s v="Sebastián Humbser"/>
    <s v="Valor Reformado en 1ra reforma PAC actualizacion de informacion por cambio de normativa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x v="6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x v="6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  <s v="SI"/>
    <s v="SI"/>
    <n v="60000"/>
    <n v="40000"/>
    <n v="1"/>
    <x v="4"/>
    <s v="No"/>
    <s v="Licitación de Servicios"/>
    <s v="Común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2T00:00:00"/>
    <d v="2026-03-05T00:00:00"/>
    <n v="1"/>
    <d v="2026-03-10T00:00:00"/>
    <m/>
    <s v="Licitación de Servicios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x v="1"/>
    <s v="Licitación de Servicios"/>
    <s v="Sebastián Humbser"/>
    <s v="Valor Reformado en 1ra reforma PAC actualizacion de informacion por cambio de normativa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7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x v="7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s v="NO"/>
    <s v="NO"/>
    <n v="6600"/>
    <n v="1600"/>
    <n v="1"/>
    <x v="4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3T00:00:00"/>
    <n v="18"/>
    <m/>
    <m/>
    <m/>
    <m/>
    <m/>
    <m/>
    <m/>
    <m/>
    <m/>
    <m/>
    <d v="2026-10-03T00:00:00"/>
    <m/>
    <s v="Ínfimas cuantías "/>
    <s v="Ximena Llanga "/>
    <m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x v="2"/>
    <s v="Ínfimas cuantías "/>
    <s v="Ximena Llanga "/>
    <s v="primera revisión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0"/>
    <n v="1"/>
    <x v="1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4T00:00:00"/>
    <n v="18"/>
    <m/>
    <m/>
    <m/>
    <m/>
    <m/>
    <m/>
    <m/>
    <m/>
    <m/>
    <m/>
    <d v="2026-10-04T00:00:00"/>
    <m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2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x v="8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1"/>
    <x v="4"/>
    <m/>
    <m/>
    <m/>
    <m/>
    <m/>
    <d v="2026-09-10T00:00:00"/>
    <d v="2026-09-10T00:00:00"/>
    <n v="3"/>
    <d v="2026-09-11T00:00:00"/>
    <d v="2026-09-11T00:00:00"/>
    <d v="2026-09-11T00:00:00"/>
    <d v="2026-09-14T00:00:00"/>
    <d v="2026-09-15T00:00:00"/>
    <d v="2026-09-16T00:00:00"/>
    <d v="2026-09-17T00:00:00"/>
    <d v="2026-09-18T00:00:00"/>
    <d v="2026-09-21T00:00:00"/>
    <d v="2026-09-21T00:00:00"/>
    <n v="3"/>
    <d v="2026-09-22T00:00:00"/>
    <d v="2026-09-23T00:00:00"/>
    <d v="2026-09-24T00:00:00"/>
    <d v="2026-09-25T00:00:00"/>
    <d v="2026-09-25T00:00:00"/>
    <d v="2026-09-28T00:00:00"/>
    <d v="2026-09-28T00:00:00"/>
    <m/>
    <m/>
    <m/>
    <m/>
    <d v="2026-09-29T00:00:00"/>
    <d v="2026-09-30T00:00:00"/>
    <d v="2026-09-30T00:00:00"/>
    <m/>
    <m/>
    <m/>
    <d v="2026-09-30T00:00:00"/>
    <d v="2026-10-06T00:00:00"/>
    <n v="18"/>
    <m/>
    <m/>
    <m/>
    <m/>
    <m/>
    <m/>
    <m/>
    <m/>
    <m/>
    <m/>
    <d v="2026-10-06T00:00:00"/>
    <m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x v="2"/>
    <s v="Ínfimas cuantías "/>
    <s v="Daniel Rojas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3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x v="5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4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x v="9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5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x v="8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5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x v="10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16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x v="11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7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x v="7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8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x v="11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9"/>
    <m/>
    <s v="01.01.001.203.530701.000.009"/>
    <s v="N/A"/>
    <s v="530701"/>
    <s v="Fondos Propios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9"/>
    <m/>
    <s v="01.01.001.203.530702.000.009"/>
    <s v="N/A"/>
    <s v="530702"/>
    <s v="Fondos Propios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0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x v="12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000"/>
    <n v="6000"/>
    <n v="1"/>
    <x v="4"/>
    <m/>
    <m/>
    <m/>
    <m/>
    <m/>
    <d v="2026-09-11T00:00:00"/>
    <d v="2026-09-11T00:00:00"/>
    <n v="3"/>
    <d v="2026-09-14T00:00:00"/>
    <d v="2026-09-14T00:00:00"/>
    <d v="2026-09-14T00:00:00"/>
    <d v="2026-09-15T00:00:00"/>
    <d v="2026-09-16T00:00:00"/>
    <d v="2026-09-17T00:00:00"/>
    <d v="2026-09-18T00:00:00"/>
    <d v="2026-09-21T00:00:00"/>
    <d v="2026-09-22T00:00:00"/>
    <d v="2026-09-22T00:00:00"/>
    <n v="3"/>
    <d v="2026-09-23T00:00:00"/>
    <d v="2026-09-24T00:00:00"/>
    <d v="2026-09-25T00:00:00"/>
    <d v="2026-09-28T00:00:00"/>
    <d v="2026-09-28T00:00:00"/>
    <d v="2026-09-29T00:00:00"/>
    <d v="2026-09-29T00:00:00"/>
    <m/>
    <m/>
    <m/>
    <m/>
    <d v="2026-09-30T00:00:00"/>
    <d v="2026-10-01T00:00:00"/>
    <d v="2026-10-01T00:00:00"/>
    <m/>
    <m/>
    <m/>
    <d v="2026-10-01T00:00:00"/>
    <d v="2026-10-07T00:00:00"/>
    <n v="18"/>
    <m/>
    <m/>
    <m/>
    <m/>
    <m/>
    <m/>
    <m/>
    <m/>
    <m/>
    <m/>
    <d v="2026-10-07T00:00:00"/>
    <m/>
    <s v="Ínfimas cuantías "/>
    <s v="Ximena Llanga "/>
    <m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x v="2"/>
    <s v="Ínfimas cuantías "/>
    <s v="Ximena Llanga "/>
    <s v="primera revisión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1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2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3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4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x v="1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  <s v="NO"/>
    <s v="NO"/>
    <n v="12500"/>
    <n v="10000"/>
    <n v="1"/>
    <x v="4"/>
    <s v="No"/>
    <s v="Feria Inclusiva"/>
    <s v="Común"/>
    <s v="Gasto corriente"/>
    <m/>
    <d v="2026-01-19T00:00:00"/>
    <d v="2026-01-19T00:00:00"/>
    <n v="1"/>
    <d v="2026-01-20T00:00:00"/>
    <d v="2026-01-20T00:00:00"/>
    <d v="2026-01-20T00:00:00"/>
    <d v="2026-01-21T00:00:00"/>
    <d v="2026-01-22T00:00:00"/>
    <d v="2026-01-23T00:00:00"/>
    <d v="2026-01-26T00:00:00"/>
    <d v="2026-01-27T00:00:00"/>
    <d v="2026-01-28T00:00:00"/>
    <d v="2026-01-28T00:00:00"/>
    <n v="1"/>
    <d v="2026-01-29T00:00:00"/>
    <d v="2026-01-30T00:00:00"/>
    <d v="2026-02-02T00:00:00"/>
    <d v="2026-02-03T00:00:00"/>
    <d v="2026-02-03T00:00:00"/>
    <d v="2026-02-04T00:00:00"/>
    <d v="2026-02-04T00:00:00"/>
    <m/>
    <m/>
    <m/>
    <m/>
    <d v="2026-02-05T00:00:00"/>
    <d v="2026-02-06T00:00:00"/>
    <d v="2026-02-06T00:00:00"/>
    <d v="2026-02-09T00:00:00"/>
    <d v="2026-02-10T00:00:00"/>
    <d v="2026-02-11T00:00:00"/>
    <d v="2026-02-12T00:00:00"/>
    <d v="2026-02-12T00:00:00"/>
    <n v="18"/>
    <d v="2026-02-16T00:00:00"/>
    <d v="2026-02-18T00:00:00"/>
    <d v="2026-02-20T00:00:00"/>
    <d v="2026-02-23T00:00:00"/>
    <d v="2026-02-24T00:00:00"/>
    <d v="2026-02-26T00:00:00"/>
    <d v="2026-02-27T00:00:00"/>
    <d v="2026-02-27T00:00:00"/>
    <d v="2026-03-04T00:00:00"/>
    <n v="1"/>
    <d v="2026-03-09T00:00:00"/>
    <m/>
    <s v="Feria Inclusiva "/>
    <s v="Daniel Rojas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x v="1"/>
    <s v="Feria Inclusiva "/>
    <s v="Daniel Rojas"/>
    <s v="Valor reformado en reforma PAC 1 Falta la  revisión de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x v="25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x v="14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  <s v="NO"/>
    <s v="SI"/>
    <m/>
    <n v="25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x v="2"/>
    <s v="Ínfimas cuantías "/>
    <s v="Ximena Llanga "/>
    <s v="Falta revisión 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x v="26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x v="14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  <s v="NO"/>
    <s v="SI"/>
    <n v="2500"/>
    <n v="2500"/>
    <n v="1"/>
    <x v="4"/>
    <m/>
    <m/>
    <m/>
    <m/>
    <m/>
    <d v="2026-09-14T00:00:00"/>
    <d v="2026-09-14T00:00:00"/>
    <n v="3"/>
    <d v="2026-09-15T00:00:00"/>
    <d v="2026-09-15T00:00:00"/>
    <d v="2026-09-15T00:00:00"/>
    <d v="2026-09-16T00:00:00"/>
    <d v="2026-09-17T00:00:00"/>
    <d v="2026-09-18T00:00:00"/>
    <d v="2026-09-21T00:00:00"/>
    <d v="2026-09-22T00:00:00"/>
    <d v="2026-09-23T00:00:00"/>
    <d v="2026-09-23T00:00:00"/>
    <n v="3"/>
    <d v="2026-09-24T00:00:00"/>
    <d v="2026-09-25T00:00:00"/>
    <d v="2026-09-28T00:00:00"/>
    <d v="2026-09-29T00:00:00"/>
    <d v="2026-09-29T00:00:00"/>
    <d v="2026-09-30T00:00:00"/>
    <d v="2026-09-30T00:00:00"/>
    <m/>
    <m/>
    <m/>
    <m/>
    <d v="2026-10-01T00:00:00"/>
    <d v="2026-10-02T00:00:00"/>
    <d v="2026-10-02T00:00:00"/>
    <m/>
    <m/>
    <m/>
    <d v="2026-10-02T00:00:00"/>
    <d v="2026-10-08T00:00:00"/>
    <n v="18"/>
    <m/>
    <m/>
    <m/>
    <m/>
    <m/>
    <m/>
    <m/>
    <m/>
    <m/>
    <m/>
    <d v="2026-10-08T00:00:00"/>
    <m/>
    <s v="Ínfimas cuantías "/>
    <s v="Ximena Llanga 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x v="2"/>
    <s v="Ínfimas cuantías "/>
    <s v="Ximena Llanga "/>
    <s v="Falta revisión 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27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x v="15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  <s v="NO"/>
    <s v="SI"/>
    <n v="283"/>
    <n v="283"/>
    <n v="1"/>
    <x v="4"/>
    <m/>
    <m/>
    <m/>
    <m/>
    <s v="AGOSTO"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2T00:00:00"/>
    <n v="18"/>
    <m/>
    <m/>
    <m/>
    <m/>
    <m/>
    <m/>
    <m/>
    <m/>
    <m/>
    <m/>
    <d v="2026-10-12T00:00:00"/>
    <m/>
    <s v="Ínfimas cuantías "/>
    <s v="Daniel Rojas"/>
    <m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x v="2"/>
    <s v="Ínfimas cuantías "/>
    <s v="Daniel Rojas"/>
    <s v="No presenta documentación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x v="5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x v="5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x v="5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x v="16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x v="5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9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29995.5"/>
    <n v="249995.5"/>
    <n v="2"/>
    <x v="2"/>
    <s v="No"/>
    <s v="Licitación de obra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obras"/>
    <s v="Marcelo Rodríguez 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x v="1"/>
    <s v="Licitación de obras"/>
    <s v="Marcelo Rodríguez "/>
    <s v="Valor reformado en reforma PAC 1 levantamiento de informacion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0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2"/>
    <x v="2"/>
    <m/>
    <m/>
    <m/>
    <m/>
    <m/>
    <d v="2026-09-15T00:00:00"/>
    <d v="2026-09-15T00:00:00"/>
    <n v="3"/>
    <d v="2026-09-16T00:00:00"/>
    <d v="2026-09-16T00:00:00"/>
    <d v="2026-09-16T00:00:00"/>
    <d v="2026-09-17T00:00:00"/>
    <d v="2026-09-18T00:00:00"/>
    <d v="2026-09-21T00:00:00"/>
    <d v="2026-09-22T00:00:00"/>
    <d v="2026-09-23T00:00:00"/>
    <d v="2026-09-24T00:00:00"/>
    <d v="2026-09-24T00:00:00"/>
    <n v="3"/>
    <d v="2026-09-25T00:00:00"/>
    <d v="2026-09-28T00:00:00"/>
    <d v="2026-09-29T00:00:00"/>
    <d v="2026-09-30T00:00:00"/>
    <d v="2026-09-30T00:00:00"/>
    <d v="2026-10-01T00:00:00"/>
    <d v="2026-10-01T00:00:00"/>
    <m/>
    <m/>
    <m/>
    <m/>
    <d v="2026-10-02T00:00:00"/>
    <d v="2026-10-05T00:00:00"/>
    <d v="2026-10-05T00:00:00"/>
    <m/>
    <m/>
    <m/>
    <d v="2026-10-05T00:00:00"/>
    <d v="2026-10-09T00:00:00"/>
    <n v="18"/>
    <m/>
    <m/>
    <m/>
    <m/>
    <m/>
    <m/>
    <m/>
    <m/>
    <m/>
    <m/>
    <d v="2026-10-09T00:00:00"/>
    <m/>
    <s v="Ínfimas cuantías "/>
    <s v="Ximena Llang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2T00:00:00"/>
    <d v="1900-01-17T00:00:00"/>
    <m/>
    <m/>
    <m/>
    <m/>
    <m/>
    <m/>
    <m/>
    <m/>
    <m/>
    <d v="2026-05-02T00:00:00"/>
    <m/>
    <x v="2"/>
    <s v="Ínfimas cuantías "/>
    <s v="Ximena Llanga 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x v="31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x v="17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32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x v="18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33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x v="19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34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x v="9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35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x v="8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36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x v="2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  <s v="NO"/>
    <s v="NO"/>
    <n v="6000"/>
    <n v="6000"/>
    <n v="1"/>
    <x v="4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1T00:00:00"/>
    <n v="18"/>
    <m/>
    <m/>
    <m/>
    <m/>
    <m/>
    <m/>
    <m/>
    <m/>
    <m/>
    <m/>
    <d v="2026-10-11T00:00:00"/>
    <m/>
    <s v="Ínfimas cuantías "/>
    <s v="Daniel Rojas"/>
    <m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x v="2"/>
    <s v="Ínfimas cuantías "/>
    <s v="Daniel Rojas"/>
    <s v="Falta revisión 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37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x v="21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38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x v="22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9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n v="2"/>
    <x v="1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0T00:00:00"/>
    <n v="18"/>
    <m/>
    <m/>
    <m/>
    <m/>
    <m/>
    <m/>
    <m/>
    <m/>
    <m/>
    <m/>
    <d v="2026-10-10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x v="40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x v="23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  <s v="NO"/>
    <s v="SI"/>
    <m/>
    <m/>
    <m/>
    <x v="0"/>
    <m/>
    <m/>
    <m/>
    <m/>
    <s v="JUN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x v="41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x v="24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  <s v="SI"/>
    <s v="SI"/>
    <m/>
    <m/>
    <m/>
    <x v="0"/>
    <m/>
    <m/>
    <m/>
    <m/>
    <s v="AGOS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x v="25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x v="26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x v="27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x v="28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x v="5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x v="29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x v="3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43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x v="31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x v="44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x v="32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80"/>
    <m/>
    <n v="1"/>
    <x v="0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Daniel Roja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5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6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7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8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x v="33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1453"/>
    <n v="201453"/>
    <n v="2"/>
    <x v="2"/>
    <s v="Si"/>
    <s v="Catálogo Electrónico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m/>
    <m/>
    <m/>
    <m/>
    <m/>
    <m/>
    <m/>
    <m/>
    <d v="2026-05-04T00:00:00"/>
    <n v="2"/>
    <m/>
    <m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x v="1"/>
    <s v="Catálogo Electrónico "/>
    <s v="Daniel Rojas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9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x v="34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0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x v="35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1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x v="36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1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x v="37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2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x v="38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x v="53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x v="39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x v="54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x v="40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x v="55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x v="41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56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x v="42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76"/>
    <n v="676"/>
    <n v="3"/>
    <x v="3"/>
    <s v="Si"/>
    <s v="Catálogo Electrónico"/>
    <s v="Común"/>
    <s v="Gasto corriente"/>
    <m/>
    <d v="2026-08-06T00:00:00"/>
    <d v="2026-08-06T00:00:00"/>
    <n v="2"/>
    <d v="2026-08-07T00:00:00"/>
    <d v="2026-08-07T00:00:00"/>
    <d v="2026-08-07T00:00:00"/>
    <d v="2026-08-10T00:00:00"/>
    <d v="2026-08-11T00:00:00"/>
    <d v="2026-08-12T00:00:00"/>
    <d v="2026-08-13T00:00:00"/>
    <d v="2026-08-14T00:00:00"/>
    <d v="2026-08-17T00:00:00"/>
    <d v="2026-08-17T00:00:00"/>
    <n v="2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n v="18"/>
    <m/>
    <m/>
    <m/>
    <m/>
    <m/>
    <m/>
    <m/>
    <m/>
    <d v="2026-09-03T00:00:00"/>
    <n v="3"/>
    <m/>
    <m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x v="1"/>
    <s v="Catálogo Electrónico "/>
    <s v="Andrés Mogro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x v="57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x v="43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58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x v="44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59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x v="45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x v="60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x v="46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0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x v="47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61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x v="44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62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x v="48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63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x v="48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4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x v="49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6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Verónica Ponce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d v="2026-05-04T00:00:00"/>
    <m/>
    <x v="2"/>
    <s v="Ínfimas cuantías "/>
    <s v="Verónica Ponce"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66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x v="1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400"/>
    <n v="14400"/>
    <n v="1"/>
    <x v="4"/>
    <s v="No"/>
    <s v="Concurso Público"/>
    <s v="Común"/>
    <s v="Gasto corriente"/>
    <m/>
    <d v="2026-03-09T00:00:00"/>
    <d v="2026-03-09T00:00:00"/>
    <n v="1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n v="1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n v="1"/>
    <d v="2026-04-27T00:00:00"/>
    <m/>
    <s v="Concurso Público"/>
    <s v="Jamilette Yépez "/>
    <m/>
    <d v="2026-03-09T00:00:00"/>
    <d v="2026-03-09T00:00:00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d v="2026-04-27T00:00:00"/>
    <m/>
    <x v="1"/>
    <s v="Concurso Público"/>
    <s v="Maria Fernanda Solorzano"/>
    <s v="No presenta documentación"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7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x v="5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8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x v="51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69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x v="25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x v="70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x v="52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  <s v="NO"/>
    <s v="SI"/>
    <m/>
    <m/>
    <m/>
    <x v="0"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x v="71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x v="51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3000"/>
    <m/>
    <x v="2"/>
    <m/>
    <m/>
    <m/>
    <m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n v="18"/>
    <m/>
    <m/>
    <m/>
    <m/>
    <m/>
    <m/>
    <m/>
    <m/>
    <m/>
    <m/>
    <d v="2026-04-01T00:00:00"/>
    <m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x v="2"/>
    <s v="Ínfimas cuantías "/>
    <s v="Fabian Baquero"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x v="72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x v="53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  <s v="NO"/>
    <s v="SI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73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x v="54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  <s v="NO"/>
    <s v="NO"/>
    <n v="240000"/>
    <n v="315000"/>
    <n v="1"/>
    <x v="4"/>
    <s v="No"/>
    <s v="RE Comunicación"/>
    <s v="Especial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n v="1"/>
    <d v="2026-03-16T00:00:00"/>
    <m/>
    <s v="RE Comunicación"/>
    <s v="Fabian Baquero"/>
    <m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x v="1"/>
    <s v="RE Comunicación"/>
    <s v="Fabian Baquero"/>
    <s v="Valor Reformado en 1ra reforma PAC, falta revisión  finanicero y jurídico  de informe técnico, informe de necesidad y tdr"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4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0"/>
    <n v="1"/>
    <x v="1"/>
    <s v="No"/>
    <s v="Subasta Inversa Electrónica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4T00:00:00"/>
    <d v="2026-05-06T00:00:00"/>
    <d v="2026-05-08T00:00:00"/>
    <d v="2026-05-11T00:00:00"/>
    <d v="2026-05-12T00:00:00"/>
    <d v="2026-05-14T00:00:00"/>
    <d v="2026-05-15T00:00:00"/>
    <d v="2026-05-19T00:00:00"/>
    <d v="2026-05-22T00:00:00"/>
    <n v="2"/>
    <d v="2026-05-27T00:00:00"/>
    <m/>
    <s v="Subasta Inversa Electrónica "/>
    <s v="Fabian Baquero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75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x v="55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s v="NO"/>
    <s v="NO"/>
    <n v="3500"/>
    <n v="3500"/>
    <m/>
    <x v="2"/>
    <m/>
    <m/>
    <m/>
    <m/>
    <m/>
    <d v="2026-01-23T00:00:00"/>
    <d v="2026-01-23T00:00:00"/>
    <n v="1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n v="1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n v="18"/>
    <m/>
    <m/>
    <m/>
    <m/>
    <m/>
    <m/>
    <m/>
    <m/>
    <m/>
    <m/>
    <d v="2026-02-18T00:00:00"/>
    <m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x v="2"/>
    <s v="Ínfimas cuantías "/>
    <s v="Valentina Gómez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6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x v="1"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6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x v="1"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s v="verificar partid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7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0"/>
    <n v="1"/>
    <x v="1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7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3500"/>
    <n v="1"/>
    <x v="4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x v="2"/>
    <s v="Ínfimas cuantías "/>
    <s v="Fabricio Medina "/>
    <s v="No presenta documentación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8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500"/>
    <m/>
    <n v="1"/>
    <x v="0"/>
    <m/>
    <m/>
    <m/>
    <m/>
    <m/>
    <d v="2026-03-12T00:00:00"/>
    <d v="2026-03-12T00:00:00"/>
    <n v="1"/>
    <d v="2026-03-13T00:00:00"/>
    <d v="2026-03-13T00:00:00"/>
    <d v="2026-03-13T00:00:00"/>
    <d v="2026-03-16T00:00:00"/>
    <d v="2026-03-17T00:00:00"/>
    <d v="2026-03-18T00:00:00"/>
    <d v="2026-03-19T00:00:00"/>
    <d v="2026-03-20T00:00:00"/>
    <d v="2026-03-23T00:00:00"/>
    <d v="2026-03-23T00:00:00"/>
    <n v="1"/>
    <d v="2026-03-24T00:00:00"/>
    <d v="2026-03-25T00:00:00"/>
    <d v="2026-03-26T00:00:00"/>
    <d v="2026-03-27T00:00:00"/>
    <d v="2026-03-27T00:00:00"/>
    <d v="2026-03-30T00:00:00"/>
    <d v="2026-03-30T00:00:00"/>
    <m/>
    <m/>
    <m/>
    <m/>
    <d v="2026-03-31T00:00:00"/>
    <d v="2026-04-01T00:00:00"/>
    <d v="2026-04-01T00:00:00"/>
    <m/>
    <m/>
    <m/>
    <d v="2026-04-01T00:00:00"/>
    <d v="2026-04-07T00:00:00"/>
    <m/>
    <m/>
    <m/>
    <m/>
    <m/>
    <m/>
    <m/>
    <m/>
    <m/>
    <m/>
    <d v="2026-04-07T00:00:00"/>
    <m/>
    <s v="Ínfimas cuantías "/>
    <s v="Fabricio Medina "/>
    <s v="buscar cpc de central telefónic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8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9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n v="1"/>
    <x v="1"/>
    <m/>
    <m/>
    <m/>
    <m/>
    <m/>
    <d v="2026-03-19T00:00:00"/>
    <d v="2026-03-19T00:00:00"/>
    <n v="1"/>
    <d v="2026-03-20T00:00:00"/>
    <d v="2026-03-20T00:00:00"/>
    <d v="2026-03-20T00:00:00"/>
    <d v="2026-03-23T00:00:00"/>
    <d v="2026-03-24T00:00:00"/>
    <d v="2026-03-25T00:00:00"/>
    <d v="2026-03-26T00:00:00"/>
    <d v="2026-03-27T00:00:00"/>
    <d v="2026-03-30T00:00:00"/>
    <d v="2026-03-30T00:00:00"/>
    <n v="1"/>
    <d v="2026-03-31T00:00:00"/>
    <d v="2026-04-01T00:00:00"/>
    <d v="2026-04-02T00:00:00"/>
    <d v="2026-04-03T00:00:00"/>
    <d v="2026-04-03T00:00:00"/>
    <d v="2026-04-06T00:00:00"/>
    <d v="2026-04-06T00:00:00"/>
    <m/>
    <m/>
    <m/>
    <m/>
    <d v="2026-04-07T00:00:00"/>
    <d v="2026-04-08T00:00:00"/>
    <d v="2026-04-08T00:00:00"/>
    <m/>
    <m/>
    <m/>
    <d v="2026-04-08T00:00:00"/>
    <d v="2026-04-14T00:00:00"/>
    <n v="18"/>
    <m/>
    <m/>
    <m/>
    <m/>
    <m/>
    <m/>
    <m/>
    <m/>
    <m/>
    <m/>
    <d v="2026-04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80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x v="56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81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x v="57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82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x v="58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n v="2"/>
    <x v="2"/>
    <m/>
    <m/>
    <m/>
    <m/>
    <m/>
    <d v="2026-06-15T00:00:00"/>
    <d v="2026-06-15T00:00:00"/>
    <n v="2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n v="2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n v="18"/>
    <m/>
    <m/>
    <m/>
    <m/>
    <m/>
    <m/>
    <m/>
    <m/>
    <m/>
    <m/>
    <d v="2026-07-09T00:00:00"/>
    <m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83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x v="55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3500"/>
    <n v="3"/>
    <x v="3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los cpc hasta 10000 buscar distintos cpc  se realizará al POA para adelantar fecha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x v="2"/>
    <s v="Ínfimas cuantías "/>
    <s v="Patricio Chiluisa"/>
    <s v="Verificar la pertinencia de las partidas presupuestaria respecto al objeto de la contratación 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4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n v="3"/>
    <x v="1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Daniel Valencia "/>
    <s v="los cpc hasta 10000 buscar distintos cp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l 1era reforma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85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x v="8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3"/>
    <x v="2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los cpc hasta 10000 buscar distintos cpc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x v="2"/>
    <s v="Ínfimas cuantías "/>
    <s v="Javier Pacha"/>
    <s v="Verificar la pertinencia de las partidas presupuestaria respecto al objeto de la contratación 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x v="86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x v="57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s v="NO"/>
    <s v="NO"/>
    <n v="6600"/>
    <n v="6600"/>
    <n v="1"/>
    <x v="4"/>
    <m/>
    <m/>
    <m/>
    <m/>
    <m/>
    <d v="2026-02-18T00:00:00"/>
    <d v="2026-02-18T00:00:00"/>
    <n v="1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n v="1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n v="18"/>
    <m/>
    <m/>
    <m/>
    <m/>
    <m/>
    <m/>
    <m/>
    <m/>
    <m/>
    <m/>
    <d v="2026-03-15T00:00:00"/>
    <m/>
    <s v="Ínfimas cuantías "/>
    <s v="Fabricio Medina "/>
    <m/>
    <d v="2026-02-18T00:00:00"/>
    <d v="2026-02-18T00:00:00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d v="1900-01-17T00:00:00"/>
    <m/>
    <m/>
    <m/>
    <m/>
    <m/>
    <m/>
    <m/>
    <m/>
    <m/>
    <d v="2026-03-15T00:00:00"/>
    <m/>
    <x v="2"/>
    <s v="Ínfimas cuantías "/>
    <s v="Fabricio Medina "/>
    <s v="Reprogramación_x000a_No presenta documentación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7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7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7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88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x v="58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n v="2"/>
    <x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89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x v="59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200"/>
    <n v="7200"/>
    <n v="3"/>
    <x v="3"/>
    <m/>
    <m/>
    <m/>
    <m/>
    <m/>
    <d v="2026-10-21T00:00:00"/>
    <d v="2026-10-21T00:00:00"/>
    <n v="3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n v="3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n v="18"/>
    <m/>
    <m/>
    <m/>
    <m/>
    <m/>
    <m/>
    <m/>
    <m/>
    <m/>
    <m/>
    <d v="2026-11-15T00:00:00"/>
    <m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90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x v="58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n v="3"/>
    <x v="3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x v="91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x v="6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  <s v="SI"/>
    <s v="SI"/>
    <m/>
    <m/>
    <m/>
    <x v="0"/>
    <m/>
    <m/>
    <m/>
    <m/>
    <s v="JUL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x v="92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x v="61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  <s v="SI"/>
    <s v="SI"/>
    <m/>
    <m/>
    <m/>
    <x v="0"/>
    <m/>
    <m/>
    <m/>
    <m/>
    <s v="SEPT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3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94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x v="11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Javier Pacha"/>
    <s v="buscar de cpc diferente al mantenimiento de computadoras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5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8000"/>
    <n v="0"/>
    <n v="3"/>
    <x v="1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5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0"/>
    <n v="3"/>
    <x v="1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96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x v="62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80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97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x v="8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Daniel Valenci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98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x v="39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00"/>
    <n v="11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9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2740"/>
    <m/>
    <x v="2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Daniel Valencia 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x v="1"/>
    <s v="Catálogo Electrónico "/>
    <s v="Javier Pacha"/>
    <s v="Incremento en la 1ra reforma PAC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99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x v="63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0"/>
    <n v="2"/>
    <x v="1"/>
    <s v="No"/>
    <s v="Catalogo Electrónico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m/>
    <m/>
    <m/>
    <m/>
    <m/>
    <m/>
    <m/>
    <m/>
    <d v="2026-07-03T00:00:00"/>
    <n v="2"/>
    <m/>
    <m/>
    <s v="Catálogo Electrónico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0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3000"/>
    <n v="0"/>
    <n v="2"/>
    <x v="1"/>
    <s v="No"/>
    <s v="Subasta Inversa Electrónica"/>
    <s v="Común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7-02T00:00:00"/>
    <d v="2026-07-07T00:00:00"/>
    <n v="2"/>
    <d v="2026-07-10T00:00:00"/>
    <m/>
    <s v="Subasta Inversa Electrónica "/>
    <s v="Fabricio Medin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x v="101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x v="19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  <s v="SI"/>
    <s v="SI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102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x v="9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Daniel Valenci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3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4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n v="2"/>
    <x v="1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5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0"/>
    <n v="0"/>
    <n v="2"/>
    <x v="1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5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492.18"/>
    <n v="0"/>
    <n v="2"/>
    <x v="1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6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000"/>
    <n v="17000"/>
    <n v="1"/>
    <x v="4"/>
    <s v="No"/>
    <s v="Subasta Inversa Electrónica"/>
    <s v="Común"/>
    <s v="Gasto corriente"/>
    <m/>
    <d v="2026-03-10T00:00:00"/>
    <d v="2026-03-10T00:00:00"/>
    <n v="1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n v="1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n v="18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n v="1"/>
    <d v="2026-04-30T00:00:00"/>
    <m/>
    <s v="Subasta Inversa Electrónica "/>
    <s v="Patricio Chiluisa"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x v="1"/>
    <s v="Subasta Inversa Electrónica "/>
    <s v="Patricio Chiluisa"/>
    <s v="Falta revisión  finanicero y jurídico  de informe técnico, informe de necesidad y tdr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7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n v="2"/>
    <x v="1"/>
    <m/>
    <m/>
    <m/>
    <m/>
    <m/>
    <d v="2026-07-21T00:00:00"/>
    <d v="2026-07-21T00:00:00"/>
    <n v="2"/>
    <d v="2026-07-22T00:00:00"/>
    <d v="2026-07-22T00:00:00"/>
    <d v="2026-07-22T00:00:00"/>
    <d v="2026-07-23T00:00:00"/>
    <d v="2026-07-24T00:00:00"/>
    <d v="2026-07-27T00:00:00"/>
    <d v="2026-07-28T00:00:00"/>
    <d v="2026-07-29T00:00:00"/>
    <d v="2026-07-30T00:00:00"/>
    <d v="2026-07-30T00:00:00"/>
    <n v="2"/>
    <d v="2026-07-31T00:00:00"/>
    <d v="2026-08-03T00:00:00"/>
    <d v="2026-08-04T00:00:00"/>
    <d v="2026-08-05T00:00:00"/>
    <d v="2026-08-05T00:00:00"/>
    <d v="2026-08-06T00:00:00"/>
    <d v="2026-08-06T00:00:00"/>
    <m/>
    <m/>
    <m/>
    <m/>
    <d v="2026-08-07T00:00:00"/>
    <d v="2026-08-10T00:00:00"/>
    <d v="2026-08-10T00:00:00"/>
    <m/>
    <m/>
    <m/>
    <d v="2026-08-10T00:00:00"/>
    <d v="2026-08-14T00:00:00"/>
    <n v="18"/>
    <m/>
    <m/>
    <m/>
    <m/>
    <m/>
    <m/>
    <m/>
    <m/>
    <m/>
    <m/>
    <d v="2026-08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8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n v="2"/>
    <x v="1"/>
    <m/>
    <m/>
    <s v="Gasto corriente"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van a realizar el cambio de objeto de contratació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09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x v="9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n v="2"/>
    <x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Daniel Valencia "/>
    <s v="los cpc hasta 10000 buscar distintos cpc 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x v="1"/>
    <s v="Javier Pacha"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x v="110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x v="9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s v="NO"/>
    <s v="NO"/>
    <n v="2000"/>
    <n v="2000"/>
    <n v="1"/>
    <x v="4"/>
    <m/>
    <m/>
    <m/>
    <m/>
    <m/>
    <d v="2026-02-04T00:00:00"/>
    <d v="2026-02-04T00:00:00"/>
    <n v="1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n v="1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n v="18"/>
    <m/>
    <m/>
    <m/>
    <m/>
    <m/>
    <m/>
    <m/>
    <m/>
    <m/>
    <m/>
    <d v="2026-03-02T00:00:00"/>
    <m/>
    <s v="Ínfimas cuantías "/>
    <s v="Patricio Chiluisa"/>
    <s v="los cpc hasta 10000 buscar distintos cpc "/>
    <d v="2026-02-04T00:00:00"/>
    <d v="2026-02-04T00:00:00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d v="1900-01-17T00:00:00"/>
    <m/>
    <m/>
    <m/>
    <m/>
    <m/>
    <m/>
    <m/>
    <m/>
    <m/>
    <d v="2026-03-02T00:00:00"/>
    <m/>
    <x v="2"/>
    <s v="Ínfimas cuantías "/>
    <s v="Patricio Chiluis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x v="111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x v="64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00"/>
    <n v="14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x v="112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x v="65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500"/>
    <n v="12500"/>
    <n v="2"/>
    <x v="2"/>
    <s v="No"/>
    <s v="Subasta Inversa Electrónica"/>
    <s v="Común"/>
    <s v="Gasto corriente"/>
    <m/>
    <d v="2026-04-24T00:00:00"/>
    <d v="2026-04-24T00:00:00"/>
    <n v="1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n v="2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n v="18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n v="2"/>
    <d v="2026-06-16T00:00:00"/>
    <m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x v="1"/>
    <s v="Subasta Inversa Electrónica "/>
    <s v="Fabricio Medin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3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0"/>
    <n v="3"/>
    <x v="1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114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x v="8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m/>
    <m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5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0"/>
    <m/>
    <n v="2"/>
    <x v="0"/>
    <s v="No"/>
    <s v="RE Proveedor Único"/>
    <s v="Especial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n v="2"/>
    <d v="2026-07-08T00:00:00"/>
    <m/>
    <s v="RE Proveedor Único"/>
    <s v="Daniel Valencia "/>
    <s v="verificar cpc y partida / reformar el po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6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17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x v="66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9259.93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18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x v="67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60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x v="1"/>
    <s v="RE Proveedor Único"/>
    <s v="Daniel Valencia "/>
    <s v="Valor reformado en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9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x v="1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3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d v="1900-01-17T00:00:00"/>
    <m/>
    <m/>
    <m/>
    <m/>
    <m/>
    <m/>
    <m/>
    <m/>
    <m/>
    <d v="2026-05-10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120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x v="68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121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x v="28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22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x v="1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26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7T00:00:00"/>
    <d v="2026-05-27T00:00:00"/>
    <d v="2026-05-28T00:00:00"/>
    <d v="2026-05-28T00:00:00"/>
    <d v="2026-05-28T00:00:00"/>
    <d v="2026-05-29T00:00:00"/>
    <d v="2026-06-01T00:00:00"/>
    <d v="2026-06-02T00:00:00"/>
    <d v="2026-06-03T00:00:00"/>
    <d v="2026-06-04T00:00:00"/>
    <d v="2026-06-05T00:00:00"/>
    <d v="2026-06-05T00:00:00"/>
    <d v="2026-06-08T00:00:00"/>
    <d v="2026-06-09T00:00:00"/>
    <d v="2026-06-10T00:00:00"/>
    <d v="2026-06-11T00:00:00"/>
    <d v="2026-06-11T00:00:00"/>
    <d v="2026-06-12T00:00:00"/>
    <d v="2026-06-12T00:00:00"/>
    <m/>
    <m/>
    <m/>
    <m/>
    <d v="2026-06-15T00:00:00"/>
    <d v="2026-06-16T00:00:00"/>
    <d v="2026-06-16T00:00:00"/>
    <d v="2026-06-17T00:00:00"/>
    <d v="2026-06-18T00:00:00"/>
    <d v="2026-06-19T00:00:00"/>
    <d v="2026-06-22T00:00:00"/>
    <d v="2026-06-20T00:00:00"/>
    <d v="1900-01-17T00:00:00"/>
    <d v="2026-06-23T00:00:00"/>
    <d v="2026-06-25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123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x v="69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65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24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x v="62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8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24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x v="7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34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24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x v="1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106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25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x v="51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26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x v="55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x v="127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x v="51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x v="128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x v="71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29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x v="72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0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x v="2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1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x v="73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2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x v="73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3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x v="74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3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x v="19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x v="134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x v="75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35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x v="1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36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x v="1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s v="Nuevo"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37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x v="1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x v="138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x v="71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x v="139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x v="57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n v="1"/>
    <x v="4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1899-12-31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m/>
    <d v="2026-05-04T00:00:00"/>
    <m/>
    <s v="Ínfimas cuantías "/>
    <s v="Diego Guamán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x v="2"/>
    <s v="Ínfimas cuantías "/>
    <s v="Diego Guamán"/>
    <s v="No presenta documentación"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x v="140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x v="76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x v="141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x v="77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x v="142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x v="7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43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44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x v="72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x v="145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x v="26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46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x v="1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47"/>
    <m/>
    <s v="01.01.002.068.570199.000.009"/>
    <s v="N/A"/>
    <s v="570199"/>
    <s v="Fondos Propios"/>
    <m/>
    <m/>
    <m/>
    <m/>
    <m/>
    <m/>
    <m/>
    <m/>
    <m/>
    <m/>
    <m/>
    <m/>
    <m/>
    <m/>
    <n v="900"/>
    <m/>
    <x v="21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x v="148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x v="79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  <s v="SI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x v="142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x v="7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x v="149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x v="65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0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x v="1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5000"/>
    <n v="0"/>
    <n v="2"/>
    <x v="1"/>
    <s v="No"/>
    <s v="Giro especifico del negocio"/>
    <s v="Especial"/>
    <s v="Gasto corriente"/>
    <m/>
    <d v="2026-05-05T00:00:00"/>
    <d v="2026-05-05T00:00:00"/>
    <n v="2"/>
    <d v="2026-05-06T00:00:00"/>
    <d v="2026-05-06T00:00:00"/>
    <d v="2026-05-06T00:00:00"/>
    <d v="2026-05-07T00:00:00"/>
    <d v="2026-05-08T00:00:00"/>
    <d v="2026-05-11T00:00:00"/>
    <d v="2026-05-12T00:00:00"/>
    <d v="2026-05-13T00:00:00"/>
    <d v="2026-05-14T00:00:00"/>
    <d v="2026-05-14T00:00:00"/>
    <n v="2"/>
    <d v="2026-05-15T00:00:00"/>
    <d v="2026-05-18T00:00:00"/>
    <d v="2026-05-19T00:00:00"/>
    <d v="2026-05-20T00:00:00"/>
    <d v="2026-05-20T00:00:00"/>
    <d v="2026-05-21T00:00:00"/>
    <d v="2026-05-21T00:00:00"/>
    <m/>
    <m/>
    <m/>
    <m/>
    <d v="2026-05-22T00:00:00"/>
    <d v="2026-05-25T00:00:00"/>
    <d v="2026-05-25T00:00:00"/>
    <d v="2026-05-26T00:00:00"/>
    <d v="2026-05-27T00:00:00"/>
    <d v="2026-05-28T00:00:00"/>
    <d v="2026-05-29T00:00:00"/>
    <d v="2026-05-29T00:00:00"/>
    <n v="18"/>
    <d v="2026-06-02T00:00:00"/>
    <d v="2026-06-04T00:00:00"/>
    <d v="2026-06-08T00:00:00"/>
    <d v="2026-06-09T00:00:00"/>
    <d v="2026-06-10T00:00:00"/>
    <d v="2026-06-12T00:00:00"/>
    <d v="2026-06-15T00:00:00"/>
    <d v="2026-06-15T00:00:00"/>
    <d v="2026-06-18T00:00:00"/>
    <n v="2"/>
    <d v="2026-06-23T00:00:00"/>
    <m/>
    <s v="Giro especifico del negocio "/>
    <s v="Rubén Lara "/>
    <s v=" 50000 promoción + 40000 turismo de negoci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x v="0"/>
    <m/>
    <m/>
    <s v="Eliminada en reforma 1 PAC "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1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x v="80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s v="NO"/>
    <s v="NO"/>
    <m/>
    <n v="112795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x v="2"/>
    <s v="Internacional"/>
    <s v="Carlos Benítez Salguero "/>
    <s v="Falta revisión  finanicero y jurídico  de informe técnico, informe de necesidad y tdr"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2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x v="81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s v="NO"/>
    <s v="NO"/>
    <m/>
    <n v="10570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x v="2"/>
    <s v="Internacional"/>
    <s v="Rubén Lara "/>
    <s v="Falta revisión  finanicero y jurídico  de informe técnico, informe de necesidad y tdr"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3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x v="1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x v="154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x v="82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x v="155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x v="65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x v="155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x v="83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3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x v="1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x v="156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x v="84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5000"/>
    <n v="85000"/>
    <n v="1"/>
    <x v="4"/>
    <s v="No"/>
    <s v="Concurso Público"/>
    <s v="Común"/>
    <s v="Gasto corriente"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n v="18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n v="1"/>
    <d v="2026-05-05T00:00:00"/>
    <m/>
    <s v="Concurso Público"/>
    <s v="Juan Jiménez 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x v="1"/>
    <s v="Concurso Público"/>
    <s v="Juan Jiménez "/>
    <s v="No presenta documentación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x v="157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x v="8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  <s v="SI"/>
    <s v="NO"/>
    <m/>
    <m/>
    <m/>
    <x v="0"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x v="158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x v="86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"/>
    <n v="4000"/>
    <n v="2"/>
    <x v="2"/>
    <m/>
    <m/>
    <m/>
    <m/>
    <m/>
    <d v="2026-09-04T00:00:00"/>
    <d v="2026-09-04T00:00:00"/>
    <n v="3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n v="3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n v="18"/>
    <m/>
    <m/>
    <m/>
    <m/>
    <m/>
    <m/>
    <m/>
    <m/>
    <m/>
    <m/>
    <d v="2026-09-30T00:00:00"/>
    <m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x v="2"/>
    <s v="Ínfimas cuantías "/>
    <s v="Pablo Arboleda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x v="159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x v="87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9000"/>
    <n v="9000"/>
    <n v="2"/>
    <x v="2"/>
    <m/>
    <m/>
    <m/>
    <m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n v="18"/>
    <m/>
    <m/>
    <m/>
    <m/>
    <m/>
    <m/>
    <m/>
    <m/>
    <m/>
    <m/>
    <d v="2026-05-31T00:00:00"/>
    <m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x v="2"/>
    <s v="Ínfimas cuantías "/>
    <s v="Rosita Estrella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x v="160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x v="88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7339.55"/>
    <n v="87195.75"/>
    <n v="2"/>
    <x v="2"/>
    <s v="No"/>
    <s v="Licitación de Servicios"/>
    <s v="Común"/>
    <s v="Gasto corriente"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n v="18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n v="2"/>
    <d v="2026-06-03T00:00:00"/>
    <m/>
    <s v="Licitación de Servicios"/>
    <s v="Rosita Estrella"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x v="1"/>
    <s v="Licitación de Servicios"/>
    <s v="Rosita Estrella"/>
    <s v="Valor Reformado en 1ra reforma PAC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61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25000"/>
    <n v="2"/>
    <x v="2"/>
    <s v="No"/>
    <s v="Concurso Público"/>
    <s v="Común"/>
    <s v="Gasto corriente"/>
    <m/>
    <d v="2026-06-04T00:00:00"/>
    <d v="2026-06-04T00:00:00"/>
    <n v="2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n v="2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n v="18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n v="2"/>
    <d v="2026-07-23T00:00:00"/>
    <m/>
    <s v="Concurso Público"/>
    <s v="Juan Jiménez "/>
    <m/>
    <d v="2026-06-04T00:00:00"/>
    <d v="2026-06-04T00:00:00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d v="1900-01-17T00:00:00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d v="2026-07-23T00:00:00"/>
    <m/>
    <x v="1"/>
    <s v="Concurso Público"/>
    <s v="Juan Jiménez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62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7500"/>
    <n v="0"/>
    <n v="2"/>
    <x v="1"/>
    <s v="No"/>
    <s v="Licitación de Servicio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Servicios"/>
    <s v="Pablo Arboled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Eliminada en reforma 1 PAC 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63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x v="1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0"/>
    <n v="60500"/>
    <n v="2"/>
    <x v="2"/>
    <s v="No"/>
    <s v="Feria Inclusiva"/>
    <s v="Común"/>
    <s v="Gasto corriente"/>
    <m/>
    <d v="2026-04-09T00:00:00"/>
    <d v="2026-04-09T00:00:00"/>
    <n v="1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n v="1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n v="18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n v="2"/>
    <d v="2026-05-28T00:00:00"/>
    <m/>
    <s v="Feria Inclusiva "/>
    <s v="Pablo Arboleda "/>
    <s v="se reprogramará actividad "/>
    <d v="2026-04-09T00:00:00"/>
    <d v="2026-04-09T00:00:00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d v="1900-01-17T00:00:00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d v="2026-05-28T00:00:00"/>
    <m/>
    <x v="1"/>
    <s v="Feria Inclusiva "/>
    <s v="Pablo Arboleda "/>
    <s v="No se va contratar ST solicitará reforma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x v="164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x v="89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42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x v="90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x v="148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x v="11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  <s v="SI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0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x v="1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65"/>
    <m/>
    <s v="01.01.002.069.630207.000.009"/>
    <s v="MICE"/>
    <s v="630207"/>
    <s v="Fondos Propios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66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x v="74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1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x v="33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2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x v="91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x v="167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x v="92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7795"/>
    <n v="27795"/>
    <n v="1"/>
    <x v="4"/>
    <s v="No"/>
    <s v="Subasta Inversa Electrónica"/>
    <s v="Común"/>
    <s v="Gasto corriente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n v="1"/>
    <d v="2026-04-27T00:00:00"/>
    <m/>
    <s v="Subasta Inversa Electrónica "/>
    <s v="Carlos Benítez Salguero "/>
    <s v="Se reformara el objeto de contratación 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x v="1"/>
    <s v="Subasta Inversa Electrónica "/>
    <s v="Carlos Benítez Salguero "/>
    <s v="No presenta documentación"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68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3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37500"/>
    <n v="0"/>
    <n v="2"/>
    <x v="1"/>
    <s v="No"/>
    <s v="Licitación de Servicios"/>
    <s v="Común"/>
    <s v="Gasto corriente"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d v="2026-05-27T00:00:00"/>
    <d v="2026-05-28T00:00:00"/>
    <d v="2026-05-29T00:00:00"/>
    <d v="2026-06-01T00:00:00"/>
    <d v="2026-06-01T00:00:00"/>
    <n v="18"/>
    <d v="2026-06-05T00:00:00"/>
    <d v="2026-06-09T00:00:00"/>
    <d v="2026-06-15T00:00:00"/>
    <d v="2026-06-16T00:00:00"/>
    <d v="2026-06-17T00:00:00"/>
    <d v="2026-06-19T00:00:00"/>
    <d v="2026-06-22T00:00:00"/>
    <d v="2026-06-22T00:00:00"/>
    <d v="2026-06-25T00:00:00"/>
    <n v="2"/>
    <d v="2026-06-30T00:00:00"/>
    <m/>
    <s v="Licitación de Servicios"/>
    <s v="Carlos Benítez Salguero "/>
    <s v="20000 DSIT/ 67500 PROMOCION / 50000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Se elimina en reforma POA Nro. 1 la Dirección de Turismo de Negocios y Atracción de Eventos debe  solicitar reforma pac "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69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x v="93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70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x v="69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71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x v="11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72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x v="94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3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x v="95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4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x v="96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5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x v="97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6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x v="9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7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x v="99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8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x v="100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9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x v="101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0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x v="10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1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x v="103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2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x v="104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3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x v="105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4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x v="106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5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x v="107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x v="186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x v="119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x v="51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x v="124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x v="108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x v="188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x v="109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x v="189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x v="3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x v="190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x v="11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  <s v="NO"/>
    <s v="SI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x v="191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x v="111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2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x v="1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3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4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85000"/>
    <n v="1918669.92"/>
    <n v="1"/>
    <x v="4"/>
    <s v="No"/>
    <s v="Giro especifico del negocio"/>
    <s v="Especial"/>
    <s v="Proyecto de inversión"/>
    <m/>
    <d v="2025-12-15T00:00:00"/>
    <d v="2025-12-15T00:00:00"/>
    <n v="1"/>
    <d v="2025-12-16T00:00:00"/>
    <d v="2025-12-16T00:00:00"/>
    <d v="2025-12-16T00:00:00"/>
    <d v="2025-12-17T00:00:00"/>
    <d v="2025-12-18T00:00:00"/>
    <d v="2025-12-19T00:00:00"/>
    <d v="2025-12-22T00:00:00"/>
    <d v="2025-12-23T00:00:00"/>
    <d v="2025-12-24T00:00:00"/>
    <d v="2025-12-24T00:00:00"/>
    <n v="1"/>
    <d v="2025-12-25T00:00:00"/>
    <d v="2025-12-26T00:00:00"/>
    <d v="2025-12-29T00:00:00"/>
    <d v="2025-12-30T00:00:00"/>
    <d v="2025-12-30T00:00:00"/>
    <d v="2025-12-31T00:00:00"/>
    <d v="2025-12-31T00:00:00"/>
    <m/>
    <m/>
    <m/>
    <m/>
    <d v="2026-01-01T00:00:00"/>
    <d v="2026-01-02T00:00:00"/>
    <d v="2026-01-02T00:00:00"/>
    <d v="2026-01-05T00:00:00"/>
    <d v="2026-01-06T00:00:00"/>
    <d v="2026-01-07T00:00:00"/>
    <d v="2026-01-08T00:00:00"/>
    <d v="2026-02-02T00:00:00"/>
    <n v="35"/>
    <d v="2026-02-10T00:00:00"/>
    <d v="2026-02-12T00:00:00"/>
    <d v="2026-02-20T00:00:00"/>
    <d v="2026-02-23T00:00:00"/>
    <d v="2026-02-24T00:00:00"/>
    <d v="2026-02-26T00:00:00"/>
    <d v="2026-02-27T00:00:00"/>
    <d v="2026-02-27T00:00:00"/>
    <d v="2026-06-01T00:00:00"/>
    <n v="1"/>
    <d v="2026-06-04T00:00:00"/>
    <m/>
    <s v="Giro especifico del negocio "/>
    <s v="Rubén Lara "/>
    <s v="310000 DESARROLLO +340000 PROMOCION +35000 MICE _x000a_RL Se realizar reforma programática, PAC por el objeto"/>
    <d v="2026-01-26T00:00:00"/>
    <d v="2026-01-26T00:00:00"/>
    <d v="2026-01-26T00:00:00"/>
    <d v="2026-01-26T00:00:00"/>
    <d v="2026-01-26T00:00:00"/>
    <d v="2026-01-27T00:00:00"/>
    <d v="2026-01-27T00:00:00"/>
    <d v="2026-01-28T00:00:00"/>
    <d v="2026-01-28T00:00:00"/>
    <d v="2026-01-29T00:00:00"/>
    <d v="2026-01-29T00:00:00"/>
    <d v="2026-01-30T00:00:00"/>
    <d v="2026-01-30T00:00:00"/>
    <d v="2026-02-06T00:00:00"/>
    <d v="2026-02-10T00:00:00"/>
    <s v="11/02/20206"/>
    <d v="2026-02-11T00:00:00"/>
    <d v="2026-02-12T00:00:00"/>
    <d v="2026-02-12T00:00:00"/>
    <d v="2026-03-02T00:00:00"/>
    <d v="2026-03-23T00:00:00"/>
    <m/>
    <m/>
    <m/>
    <d v="2026-03-24T00:00:00"/>
    <d v="2026-03-24T00:00:00"/>
    <d v="2026-03-25T00:00:00"/>
    <d v="2026-03-26T00:00:00"/>
    <d v="2026-03-27T00:00:00"/>
    <d v="2026-03-27T00:00:00"/>
    <d v="2026-03-30T00:00:00"/>
    <m/>
    <d v="2026-04-08T00:00:00"/>
    <d v="2026-04-10T00:00:00"/>
    <d v="2026-04-24T00:00:00"/>
    <d v="2026-04-28T00:00:00"/>
    <d v="2026-04-29T00:00:00"/>
    <d v="2026-05-04T00:00:00"/>
    <d v="2026-05-05T00:00:00"/>
    <d v="2026-05-05T00:00:00"/>
    <d v="2026-05-08T00:00:00"/>
    <d v="2026-06-01T00:00:00"/>
    <m/>
    <x v="1"/>
    <s v="Licitación de Servicios"/>
    <s v="Rubén Lara "/>
    <s v="No presenta documentación"/>
  </r>
  <r>
    <x v="9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5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6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197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x v="112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x v="198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x v="79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x v="199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x v="113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200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x v="71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201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x v="94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202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  <s v="SI"/>
    <s v="NO"/>
    <m/>
    <n v="1200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d v="2026-01-26T00:00:00"/>
    <d v="2026-01-26T00:00:00"/>
    <d v="2026-01-27T00:00:00"/>
    <d v="2026-01-27T00:00:00"/>
    <d v="2026-01-27T00:00:00"/>
    <d v="2026-01-28T00:00:00"/>
    <d v="2026-01-29T00:00:00"/>
    <d v="2026-01-30T00:00:00"/>
    <d v="2026-02-02T00:00:00"/>
    <d v="2026-02-03T00:00:00"/>
    <d v="2026-02-04T00:00:00"/>
    <d v="2026-02-04T00:00:00"/>
    <d v="2026-02-05T00:00:00"/>
    <d v="2026-02-06T00:00:00"/>
    <d v="2026-02-09T00:00:00"/>
    <d v="2026-02-10T00:00:00"/>
    <d v="2026-02-10T00:00:00"/>
    <d v="2026-02-11T00:00:00"/>
    <d v="2026-02-11T00:00:00"/>
    <m/>
    <m/>
    <m/>
    <m/>
    <d v="2026-02-12T00:00:00"/>
    <d v="2026-02-13T00:00:00"/>
    <d v="2026-02-13T00:00:00"/>
    <d v="2026-02-16T00:00:00"/>
    <d v="2026-02-17T00:00:00"/>
    <d v="2026-02-18T00:00:00"/>
    <d v="2026-02-19T00:00:00"/>
    <d v="2026-02-19T00:00:00"/>
    <d v="1900-01-17T00:00:00"/>
    <d v="2026-02-25T00:00:00"/>
    <d v="2026-02-27T00:00:00"/>
    <d v="2026-03-05T00:00:00"/>
    <d v="2026-03-06T00:00:00"/>
    <d v="2026-03-09T00:00:00"/>
    <d v="2026-03-11T00:00:00"/>
    <d v="2026-03-12T00:00:00"/>
    <d v="2026-03-12T00:00:00"/>
    <d v="2026-03-17T00:00:00"/>
    <d v="2026-03-20T00:00:00"/>
    <m/>
    <x v="1"/>
    <s v="licitación de Servicios "/>
    <s v="Paulina Rugel"/>
    <s v="9-02-2026 PUBLICACION DE LA NECESIDAD"/>
  </r>
  <r>
    <x v="6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x v="203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x v="114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4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x v="115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6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x v="116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7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x v="117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8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x v="118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80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x v="119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x v="181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x v="120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x v="184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x v="121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71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29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x v="122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x v="204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x v="123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  <s v="SI"/>
    <s v="NO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70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x v="1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0"/>
    <n v="40000"/>
    <n v="1"/>
    <x v="4"/>
    <s v="No"/>
    <s v="Licitación de Servicios"/>
    <s v="Común"/>
    <s v="Proyecto de inversión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n v="1"/>
    <d v="2026-04-23T00:00:00"/>
    <m/>
    <s v="Licitación de Servicios"/>
    <s v="Gabriela Flores "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x v="1"/>
    <s v="Licitación de Servicios"/>
    <s v="Gabriela Flores "/>
    <s v="En proceso de la construccion del reglamento Interno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x v="205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0000"/>
    <n v="0"/>
    <n v="2"/>
    <x v="1"/>
    <s v="No"/>
    <s v="Licitación de obras"/>
    <s v="Común"/>
    <s v="Proyecto de inversión"/>
    <m/>
    <d v="2026-06-10T00:00:00"/>
    <d v="2026-06-10T00:00:00"/>
    <n v="2"/>
    <d v="2026-06-11T00:00:00"/>
    <d v="2026-06-11T00:00:00"/>
    <d v="2026-06-11T00:00:00"/>
    <d v="2026-06-12T00:00:00"/>
    <d v="2026-06-15T00:00:00"/>
    <d v="2026-06-16T00:00:00"/>
    <d v="2026-06-17T00:00:00"/>
    <d v="2026-06-18T00:00:00"/>
    <d v="2026-06-19T00:00:00"/>
    <d v="2026-06-19T00:00:00"/>
    <n v="2"/>
    <d v="2026-06-22T00:00:00"/>
    <d v="2026-06-23T00:00:00"/>
    <d v="2026-06-24T00:00:00"/>
    <d v="2026-06-25T00:00:00"/>
    <d v="2026-06-25T00:00:00"/>
    <d v="2026-06-26T00:00:00"/>
    <d v="2026-06-26T00:00:00"/>
    <m/>
    <m/>
    <m/>
    <m/>
    <d v="2026-06-29T00:00:00"/>
    <d v="2026-06-30T00:00:00"/>
    <d v="2026-06-30T00:00:00"/>
    <d v="2026-07-01T00:00:00"/>
    <d v="2026-07-02T00:00:00"/>
    <d v="2026-07-03T00:00:00"/>
    <d v="2026-07-06T00:00:00"/>
    <d v="2026-07-06T00:00:00"/>
    <n v="18"/>
    <d v="2026-07-10T00:00:00"/>
    <d v="2026-07-14T00:00:00"/>
    <d v="2026-07-20T00:00:00"/>
    <d v="2026-07-21T00:00:00"/>
    <d v="2026-07-22T00:00:00"/>
    <d v="2026-07-24T00:00:00"/>
    <d v="2026-07-27T00:00:00"/>
    <d v="2026-07-27T00:00:00"/>
    <d v="2026-07-30T00:00:00"/>
    <n v="2"/>
    <d v="2026-08-04T00:00:00"/>
    <m/>
    <s v="Licitación de obras"/>
    <s v="Melanie Espinoz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Eliminada en reforma 1 PAC "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x v="206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x v="124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x v="206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x v="12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20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n v="0"/>
    <n v="1"/>
    <x v="1"/>
    <s v="No"/>
    <s v="Licitación de Servicios"/>
    <s v="Común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Licitación de Servicios"/>
    <s v="Rubén Lara "/>
    <s v="100000 Promoción  50000 SERVICIOS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Eliminada en reforma 1 PAC "/>
  </r>
  <r>
    <x v="9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20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x v="208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x v="126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  <s v="SI"/>
    <s v="SI"/>
    <n v="140000"/>
    <n v="147000"/>
    <n v="1"/>
    <x v="4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10T00:00:00"/>
    <d v="2026-03-13T00:00:00"/>
    <n v="1"/>
    <d v="2026-03-18T00:00:00"/>
    <m/>
    <s v="Subasta Inversa Electrónica "/>
    <s v="Melanie Espinoza"/>
    <d v="2025-01-19T00:00:00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04T00:00:00"/>
    <d v="1900-01-17T00:00:00"/>
    <d v="2026-02-10T00:00:00"/>
    <d v="2026-02-12T00:00:00"/>
    <d v="2026-02-18T00:00:00"/>
    <d v="2026-02-19T00:00:00"/>
    <d v="2026-02-20T00:00:00"/>
    <d v="2026-02-24T00:00:00"/>
    <d v="2026-02-25T00:00:00"/>
    <d v="2026-02-27T00:00:00"/>
    <d v="2026-03-04T00:00:00"/>
    <d v="2026-03-09T00:00:00"/>
    <m/>
    <x v="1"/>
    <s v="Subasta Inversa Electrónica "/>
    <s v="Melanie Espinoza"/>
    <s v="Preguntas respuestas 10-02-2026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x v="209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x v="1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5000"/>
    <n v="0"/>
    <n v="1"/>
    <x v="1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4T00:00:00"/>
    <d v="2026-03-09T00:00:00"/>
    <n v="1"/>
    <d v="2026-03-12T00:00:00"/>
    <m/>
    <s v="Subasta Inversa Electrónica "/>
    <s v="Paulina Rugel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72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x v="1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n v="150000"/>
    <n v="1"/>
    <x v="4"/>
    <s v="No"/>
    <s v="Giro especifico del negocio"/>
    <s v="Especial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Giro especifico del negocio "/>
    <s v="Carlos Benítez Salguero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s v="Giro especifico del negocio "/>
    <s v="Carlos Benítez Salguero "/>
    <s v="No presenta documentación"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154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x v="1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80000"/>
    <n v="88500"/>
    <n v="1"/>
    <x v="4"/>
    <s v="No"/>
    <s v="Licitación de Servicios"/>
    <s v="Común"/>
    <s v="Proyecto de inversión"/>
    <m/>
    <d v="2026-03-18T00:00:00"/>
    <d v="2026-03-18T00:00:00"/>
    <n v="1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n v="1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n v="18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n v="2"/>
    <d v="2026-05-12T00:00:00"/>
    <m/>
    <s v="Licitación de Servicios"/>
    <s v="Rubén Lara "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x v="1"/>
    <s v="Licitación de Servicios"/>
    <s v="Rubén Lara "/>
    <s v="Valor Reformado en 1ra reforma PAC, falta revisión  finanicero y jurídico  de informe técnico, informe de necesidad y tdr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210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x v="211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x v="1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8771"/>
    <n v="39246.509999999995"/>
    <n v="2"/>
    <x v="2"/>
    <s v="No"/>
    <s v="RE Proveedor Único"/>
    <s v="Especial"/>
    <s v="Proyecto de inversión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n v="2"/>
    <d v="2026-07-14T00:00:00"/>
    <m/>
    <s v="RE Proveedor Único"/>
    <s v="Ruth Utreras"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x v="1"/>
    <s v="RE Proveedor Único"/>
    <s v="Ruth Utreras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x v="0"/>
    <n v="6600"/>
    <n v="0"/>
    <n v="0"/>
    <n v="0"/>
    <n v="0"/>
    <n v="0"/>
    <n v="0"/>
    <n v="66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x v="0"/>
    <n v="500"/>
    <n v="0"/>
    <n v="0"/>
    <n v="0"/>
    <n v="0"/>
    <n v="0"/>
    <n v="0"/>
    <n v="0"/>
    <n v="0"/>
    <n v="0"/>
    <n v="5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x v="0"/>
    <n v="20000"/>
    <n v="0"/>
    <n v="0"/>
    <n v="0"/>
    <n v="0"/>
    <n v="0"/>
    <n v="0"/>
    <n v="0"/>
    <n v="2000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x v="0"/>
    <n v="10000"/>
    <n v="0"/>
    <n v="0"/>
    <n v="0"/>
    <n v="0"/>
    <n v="0"/>
    <n v="0"/>
    <n v="0"/>
    <n v="0"/>
    <n v="0"/>
    <n v="10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x v="0"/>
    <n v="18000"/>
    <n v="1500"/>
    <n v="1500"/>
    <n v="1500"/>
    <n v="1500"/>
    <n v="1500"/>
    <n v="1500"/>
    <n v="1500"/>
    <n v="1500"/>
    <n v="1500"/>
    <n v="1500"/>
    <n v="1500"/>
    <n v="1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x v="0"/>
    <n v="40000"/>
    <n v="0"/>
    <n v="0"/>
    <n v="0"/>
    <n v="4000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x v="0"/>
    <n v="3000"/>
    <n v="0"/>
    <n v="250"/>
    <n v="250"/>
    <n v="250"/>
    <n v="250"/>
    <n v="250"/>
    <n v="250"/>
    <n v="300"/>
    <n v="300"/>
    <n v="300"/>
    <n v="300"/>
    <n v="3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x v="0"/>
    <n v="60000"/>
    <n v="0"/>
    <n v="5400"/>
    <n v="5400"/>
    <n v="5400"/>
    <n v="5400"/>
    <n v="5400"/>
    <n v="5500"/>
    <n v="5500"/>
    <n v="5500"/>
    <n v="5500"/>
    <n v="5500"/>
    <n v="5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x v="0"/>
    <n v="6600"/>
    <n v="0"/>
    <n v="0"/>
    <n v="0"/>
    <n v="0"/>
    <n v="0"/>
    <n v="0"/>
    <n v="0"/>
    <n v="0"/>
    <n v="0"/>
    <n v="66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x v="0"/>
    <n v="15000"/>
    <n v="0"/>
    <n v="0"/>
    <n v="0"/>
    <n v="0"/>
    <n v="0"/>
    <n v="0"/>
    <n v="15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x v="0"/>
    <n v="6600"/>
    <n v="0"/>
    <n v="0"/>
    <n v="0"/>
    <n v="0"/>
    <n v="0"/>
    <n v="0"/>
    <n v="0"/>
    <n v="0"/>
    <n v="0"/>
    <n v="0"/>
    <n v="66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x v="0"/>
    <n v="6600"/>
    <n v="0"/>
    <n v="0"/>
    <n v="0"/>
    <n v="0"/>
    <n v="0"/>
    <n v="0"/>
    <n v="0"/>
    <n v="0"/>
    <n v="0"/>
    <n v="0"/>
    <n v="66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x v="0"/>
    <n v="1000"/>
    <n v="0"/>
    <n v="0"/>
    <n v="0"/>
    <n v="0"/>
    <n v="0"/>
    <n v="0"/>
    <n v="0"/>
    <n v="0"/>
    <n v="0"/>
    <n v="1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x v="0"/>
    <n v="1000"/>
    <n v="0"/>
    <n v="0"/>
    <n v="0"/>
    <n v="0"/>
    <n v="0"/>
    <n v="1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x v="0"/>
    <n v="500"/>
    <n v="0"/>
    <n v="0"/>
    <n v="0"/>
    <n v="0"/>
    <n v="0"/>
    <n v="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x v="0"/>
    <n v="6000"/>
    <n v="0"/>
    <n v="0"/>
    <n v="0"/>
    <n v="0"/>
    <n v="0"/>
    <n v="0"/>
    <n v="0"/>
    <n v="0"/>
    <n v="0"/>
    <n v="6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x v="0"/>
    <n v="1000"/>
    <n v="0"/>
    <n v="0"/>
    <n v="0"/>
    <n v="0"/>
    <n v="0"/>
    <n v="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x v="0"/>
    <n v="6600"/>
    <n v="0"/>
    <n v="0"/>
    <n v="0"/>
    <n v="0"/>
    <n v="0"/>
    <n v="0"/>
    <n v="0"/>
    <n v="0"/>
    <n v="0"/>
    <n v="66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x v="0"/>
    <n v="1000"/>
    <n v="0"/>
    <n v="0"/>
    <n v="0"/>
    <n v="0"/>
    <n v="0"/>
    <n v="0"/>
    <n v="1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x v="0"/>
    <n v="10000"/>
    <n v="0"/>
    <n v="0"/>
    <n v="1000"/>
    <n v="1000"/>
    <n v="1000"/>
    <n v="1000"/>
    <n v="1000"/>
    <n v="1000"/>
    <n v="1000"/>
    <n v="1000"/>
    <n v="100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x v="0"/>
    <n v="2500"/>
    <n v="0"/>
    <n v="0"/>
    <n v="250"/>
    <n v="250"/>
    <n v="250"/>
    <n v="250"/>
    <n v="250"/>
    <n v="250"/>
    <n v="250"/>
    <n v="250"/>
    <n v="250"/>
    <n v="2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x v="0"/>
    <n v="2500"/>
    <n v="0"/>
    <n v="0"/>
    <n v="250"/>
    <n v="250"/>
    <n v="250"/>
    <n v="250"/>
    <n v="250"/>
    <n v="250"/>
    <n v="250"/>
    <n v="250"/>
    <n v="250"/>
    <n v="2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x v="0"/>
    <n v="283"/>
    <n v="0"/>
    <n v="0"/>
    <n v="0"/>
    <n v="0"/>
    <n v="0"/>
    <n v="0"/>
    <n v="0"/>
    <n v="283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x v="0"/>
    <n v="514.77"/>
    <n v="0"/>
    <n v="0"/>
    <n v="0"/>
    <n v="0"/>
    <n v="0"/>
    <n v="0"/>
    <n v="0"/>
    <n v="0"/>
    <n v="0"/>
    <n v="0"/>
    <n v="0"/>
    <n v="514.77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x v="0"/>
    <n v="102695.5"/>
    <n v="0"/>
    <n v="0"/>
    <n v="0"/>
    <n v="0"/>
    <n v="0"/>
    <n v="0"/>
    <n v="102695.5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terial de construcción"/>
    <m/>
    <s v="01.01.001.064.530811.000.009"/>
    <s v="N/A"/>
    <s v="530811"/>
    <x v="0"/>
    <n v="1000"/>
    <n v="0"/>
    <n v="0"/>
    <n v="0"/>
    <n v="0"/>
    <n v="0"/>
    <n v="0"/>
    <n v="0"/>
    <n v="0"/>
    <n v="0"/>
    <n v="0"/>
    <n v="1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x v="0"/>
    <n v="6000"/>
    <n v="500"/>
    <n v="500"/>
    <n v="500"/>
    <n v="500"/>
    <n v="500"/>
    <n v="500"/>
    <n v="500"/>
    <n v="500"/>
    <n v="500"/>
    <n v="500"/>
    <n v="50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x v="0"/>
    <n v="28000"/>
    <n v="2300"/>
    <n v="2300"/>
    <n v="2300"/>
    <n v="2300"/>
    <n v="2300"/>
    <n v="2300"/>
    <n v="2300"/>
    <n v="2300"/>
    <n v="2300"/>
    <n v="2400"/>
    <n v="2400"/>
    <n v="2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x v="0"/>
    <n v="6000"/>
    <n v="500"/>
    <n v="500"/>
    <n v="500"/>
    <n v="500"/>
    <n v="500"/>
    <n v="500"/>
    <n v="500"/>
    <n v="500"/>
    <n v="500"/>
    <n v="500"/>
    <n v="50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x v="0"/>
    <n v="2000"/>
    <n v="0"/>
    <n v="0"/>
    <n v="0"/>
    <n v="0"/>
    <n v="0"/>
    <n v="0"/>
    <n v="0"/>
    <n v="0"/>
    <n v="0"/>
    <n v="0"/>
    <n v="0"/>
    <n v="2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x v="0"/>
    <n v="1000"/>
    <n v="0"/>
    <n v="0"/>
    <n v="0"/>
    <n v="0"/>
    <n v="0"/>
    <n v="1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x v="0"/>
    <n v="6000"/>
    <n v="0"/>
    <n v="0"/>
    <n v="0"/>
    <n v="0"/>
    <n v="0"/>
    <n v="0"/>
    <n v="6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x v="0"/>
    <n v="900"/>
    <n v="0"/>
    <n v="0"/>
    <n v="0"/>
    <n v="0"/>
    <n v="0"/>
    <n v="0"/>
    <n v="9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x v="0"/>
    <n v="29311"/>
    <n v="0"/>
    <n v="0"/>
    <n v="0"/>
    <n v="0"/>
    <n v="29311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x v="0"/>
    <n v="2000"/>
    <n v="0"/>
    <n v="0"/>
    <n v="0"/>
    <n v="0"/>
    <n v="0"/>
    <n v="0"/>
    <n v="0"/>
    <n v="0"/>
    <n v="0"/>
    <n v="0"/>
    <n v="0"/>
    <n v="2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x v="0"/>
    <n v="96030"/>
    <n v="16005"/>
    <n v="16005"/>
    <n v="16005"/>
    <n v="16005"/>
    <n v="16005"/>
    <n v="16005"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x v="0"/>
    <n v="14400"/>
    <n v="1800"/>
    <n v="1800"/>
    <n v="1800"/>
    <n v="1800"/>
    <n v="1800"/>
    <n v="1800"/>
    <n v="1800"/>
    <n v="1800"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x v="0"/>
    <n v="300"/>
    <n v="0"/>
    <n v="0"/>
    <n v="0"/>
    <n v="0"/>
    <n v="0"/>
    <n v="0"/>
    <n v="0"/>
    <n v="0"/>
    <n v="0"/>
    <n v="0"/>
    <n v="0"/>
    <n v="3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x v="0"/>
    <n v="100"/>
    <n v="0"/>
    <n v="0"/>
    <n v="0"/>
    <n v="0"/>
    <n v="0"/>
    <n v="0"/>
    <n v="0"/>
    <n v="0"/>
    <n v="0"/>
    <n v="0"/>
    <n v="0"/>
    <n v="1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x v="0"/>
    <n v="50"/>
    <n v="0"/>
    <n v="0"/>
    <n v="0"/>
    <n v="0"/>
    <n v="0"/>
    <n v="0"/>
    <n v="0"/>
    <n v="0"/>
    <n v="0"/>
    <n v="0"/>
    <n v="0"/>
    <n v="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x v="0"/>
    <n v="200"/>
    <n v="0"/>
    <n v="0"/>
    <n v="0"/>
    <n v="0"/>
    <n v="0"/>
    <n v="0"/>
    <n v="0"/>
    <n v="0"/>
    <n v="0"/>
    <n v="0"/>
    <n v="2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x v="0"/>
    <n v="800"/>
    <n v="0"/>
    <n v="0"/>
    <n v="0"/>
    <n v="0"/>
    <n v="0"/>
    <n v="0"/>
    <n v="0"/>
    <n v="0"/>
    <n v="0"/>
    <n v="8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x v="0"/>
    <n v="65000"/>
    <n v="5416.66"/>
    <n v="5416.66"/>
    <n v="5416.66"/>
    <n v="5416.66"/>
    <n v="5416.67"/>
    <n v="5416.67"/>
    <n v="5416.67"/>
    <n v="5416.67"/>
    <n v="5416.67"/>
    <n v="5416.67"/>
    <n v="5416.67"/>
    <n v="5416.67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x v="0"/>
    <n v="180"/>
    <n v="0"/>
    <n v="0"/>
    <n v="90"/>
    <n v="0"/>
    <n v="0"/>
    <n v="0"/>
    <n v="0"/>
    <n v="0"/>
    <n v="9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x v="0"/>
    <n v="40000"/>
    <n v="0"/>
    <n v="0"/>
    <n v="0"/>
    <n v="0"/>
    <n v="0"/>
    <n v="40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x v="0"/>
    <n v="74600"/>
    <n v="0"/>
    <n v="0"/>
    <n v="0"/>
    <n v="0"/>
    <n v="0"/>
    <n v="746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x v="0"/>
    <n v="49020"/>
    <n v="0"/>
    <n v="0"/>
    <n v="0"/>
    <n v="0"/>
    <n v="0"/>
    <n v="0"/>
    <n v="0"/>
    <n v="0"/>
    <n v="0"/>
    <n v="4902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x v="0"/>
    <n v="76980"/>
    <m/>
    <m/>
    <m/>
    <m/>
    <m/>
    <m/>
    <n v="12830"/>
    <n v="12830"/>
    <n v="12830"/>
    <n v="12830"/>
    <n v="12830"/>
    <n v="1283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x v="0"/>
    <n v="676"/>
    <n v="0"/>
    <n v="0"/>
    <n v="0"/>
    <n v="0"/>
    <n v="0"/>
    <n v="0"/>
    <n v="0"/>
    <n v="0"/>
    <n v="0"/>
    <n v="676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x v="0"/>
    <n v="13800"/>
    <n v="1150"/>
    <n v="1150"/>
    <n v="1150"/>
    <n v="1150"/>
    <n v="1150"/>
    <n v="1150"/>
    <n v="1150"/>
    <n v="1150"/>
    <n v="1150"/>
    <n v="1150"/>
    <n v="1150"/>
    <n v="11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x v="0"/>
    <n v="450"/>
    <n v="0"/>
    <n v="0"/>
    <n v="0"/>
    <n v="0"/>
    <n v="0"/>
    <n v="0"/>
    <n v="0"/>
    <n v="0"/>
    <n v="0"/>
    <n v="0"/>
    <n v="0"/>
    <n v="4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x v="0"/>
    <n v="7800"/>
    <n v="650"/>
    <n v="650"/>
    <n v="650"/>
    <n v="650"/>
    <n v="650"/>
    <n v="650"/>
    <n v="650"/>
    <n v="650"/>
    <n v="650"/>
    <n v="650"/>
    <n v="650"/>
    <n v="6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x v="0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x v="0"/>
    <n v="54000"/>
    <n v="4500"/>
    <n v="4500"/>
    <n v="4500"/>
    <n v="4500"/>
    <n v="4500"/>
    <n v="4500"/>
    <n v="4500"/>
    <n v="4500"/>
    <n v="4500"/>
    <n v="4500"/>
    <n v="4500"/>
    <n v="450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x v="0"/>
    <n v="29000"/>
    <n v="2416.67"/>
    <n v="2416.67"/>
    <n v="2416.67"/>
    <n v="2416.67"/>
    <n v="2416.67"/>
    <n v="2416.67"/>
    <n v="2416.67"/>
    <n v="2416.67"/>
    <n v="2416.67"/>
    <n v="2416.67"/>
    <n v="2416.67"/>
    <n v="2416.63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x v="0"/>
    <n v="6600"/>
    <n v="0"/>
    <n v="0"/>
    <n v="0"/>
    <n v="0"/>
    <n v="660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x v="0"/>
    <n v="14400"/>
    <m/>
    <m/>
    <m/>
    <m/>
    <m/>
    <m/>
    <n v="14400"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x v="0"/>
    <n v="5700"/>
    <n v="466.66"/>
    <n v="466.66"/>
    <n v="466.66"/>
    <n v="466.66"/>
    <n v="466.66"/>
    <n v="466.66"/>
    <n v="566.66"/>
    <n v="466.66"/>
    <n v="466.66"/>
    <n v="466.66"/>
    <n v="466.66"/>
    <n v="466.74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x v="0"/>
    <n v="3000"/>
    <n v="250"/>
    <n v="250"/>
    <n v="250"/>
    <n v="250"/>
    <n v="250"/>
    <n v="250"/>
    <n v="250"/>
    <n v="250"/>
    <n v="250"/>
    <n v="250"/>
    <n v="250"/>
    <n v="250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x v="0"/>
    <n v="300"/>
    <n v="0"/>
    <n v="0"/>
    <n v="0"/>
    <n v="0"/>
    <n v="30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x v="0"/>
    <n v="1026"/>
    <n v="270"/>
    <n v="270"/>
    <n v="270"/>
    <n v="216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x v="0"/>
    <n v="3000"/>
    <n v="0"/>
    <n v="0"/>
    <n v="0"/>
    <n v="0"/>
    <n v="0"/>
    <n v="0"/>
    <n v="1500"/>
    <n v="0"/>
    <n v="0"/>
    <n v="0"/>
    <n v="0"/>
    <n v="150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x v="0"/>
    <n v="47050"/>
    <n v="15000"/>
    <n v="15000"/>
    <n v="1705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x v="0"/>
    <n v="120000"/>
    <n v="0"/>
    <n v="0"/>
    <n v="0"/>
    <n v="10000"/>
    <n v="13000"/>
    <n v="10000"/>
    <n v="12000"/>
    <n v="15000"/>
    <n v="10000"/>
    <n v="18000"/>
    <n v="14000"/>
    <n v="1800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x v="0"/>
    <n v="25000"/>
    <n v="0"/>
    <n v="0"/>
    <n v="0"/>
    <n v="0"/>
    <n v="0"/>
    <n v="0"/>
    <n v="2500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x v="0"/>
    <n v="3500"/>
    <n v="0"/>
    <n v="0"/>
    <n v="0"/>
    <n v="0"/>
    <n v="400"/>
    <n v="400"/>
    <n v="400"/>
    <n v="400"/>
    <n v="400"/>
    <n v="400"/>
    <n v="400"/>
    <n v="7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x v="0"/>
    <n v="3383.88"/>
    <n v="0"/>
    <n v="0"/>
    <n v="0"/>
    <n v="0"/>
    <n v="3383.88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x v="0"/>
    <n v="3383.87"/>
    <n v="0"/>
    <n v="0"/>
    <n v="0"/>
    <n v="0"/>
    <n v="3383.87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x v="0"/>
    <n v="3500"/>
    <n v="0"/>
    <n v="0"/>
    <n v="0"/>
    <n v="0"/>
    <n v="35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x v="0"/>
    <n v="1000"/>
    <n v="0"/>
    <n v="0"/>
    <n v="0"/>
    <n v="0"/>
    <n v="0"/>
    <n v="1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x v="0"/>
    <n v="3500"/>
    <n v="0"/>
    <n v="0"/>
    <n v="0"/>
    <n v="0"/>
    <n v="0"/>
    <n v="35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x v="0"/>
    <n v="1500"/>
    <n v="0"/>
    <n v="0"/>
    <n v="0"/>
    <n v="0"/>
    <n v="0"/>
    <n v="15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x v="0"/>
    <n v="2000"/>
    <n v="0"/>
    <n v="0"/>
    <n v="0"/>
    <n v="0"/>
    <n v="20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x v="0"/>
    <n v="7000"/>
    <n v="0"/>
    <n v="0"/>
    <n v="0"/>
    <n v="0"/>
    <n v="0"/>
    <n v="0"/>
    <n v="0"/>
    <n v="7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x v="0"/>
    <n v="3500"/>
    <n v="0"/>
    <n v="0"/>
    <n v="0"/>
    <n v="0"/>
    <n v="0"/>
    <n v="0"/>
    <n v="0"/>
    <n v="0"/>
    <n v="0"/>
    <n v="35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x v="0"/>
    <n v="3000"/>
    <n v="0"/>
    <n v="0"/>
    <n v="0"/>
    <n v="0"/>
    <n v="0"/>
    <n v="0"/>
    <n v="0"/>
    <n v="0"/>
    <n v="0"/>
    <n v="3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x v="0"/>
    <n v="1000"/>
    <n v="0"/>
    <n v="0"/>
    <n v="0"/>
    <n v="0"/>
    <n v="0"/>
    <n v="0"/>
    <n v="0"/>
    <n v="0"/>
    <n v="1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x v="0"/>
    <n v="6600"/>
    <n v="0"/>
    <n v="0"/>
    <n v="0"/>
    <n v="3000"/>
    <n v="0"/>
    <n v="0"/>
    <n v="0"/>
    <n v="36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x v="0"/>
    <n v="7000"/>
    <n v="0"/>
    <n v="0"/>
    <n v="7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x v="0"/>
    <n v="40000"/>
    <n v="0"/>
    <n v="0"/>
    <n v="40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x v="0"/>
    <n v="60000"/>
    <n v="0"/>
    <n v="0"/>
    <n v="60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x v="0"/>
    <n v="7000"/>
    <n v="0"/>
    <n v="0"/>
    <n v="0"/>
    <n v="0"/>
    <n v="0"/>
    <n v="0"/>
    <n v="0"/>
    <n v="0"/>
    <n v="7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x v="0"/>
    <n v="7200"/>
    <n v="0"/>
    <n v="0"/>
    <n v="0"/>
    <n v="0"/>
    <n v="0"/>
    <n v="0"/>
    <n v="0"/>
    <n v="0"/>
    <n v="0"/>
    <n v="0"/>
    <n v="0"/>
    <n v="72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x v="0"/>
    <n v="7000"/>
    <n v="0"/>
    <n v="0"/>
    <n v="0"/>
    <n v="0"/>
    <n v="0"/>
    <n v="0"/>
    <n v="0"/>
    <n v="0"/>
    <n v="0"/>
    <n v="0"/>
    <n v="7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x v="0"/>
    <n v="1710"/>
    <n v="227.7"/>
    <n v="227.7"/>
    <n v="227.7"/>
    <n v="227.7"/>
    <n v="227.7"/>
    <n v="227.7"/>
    <n v="343.8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x v="0"/>
    <n v="19000"/>
    <n v="2026.66"/>
    <n v="2026.66"/>
    <n v="2026.66"/>
    <n v="2026.66"/>
    <n v="2026.66"/>
    <n v="2026.66"/>
    <n v="2026.66"/>
    <n v="2026.66"/>
    <n v="2786.72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x v="0"/>
    <n v="1000"/>
    <n v="0"/>
    <n v="0"/>
    <n v="0"/>
    <n v="0"/>
    <n v="0"/>
    <n v="0"/>
    <n v="0"/>
    <n v="0"/>
    <n v="0"/>
    <n v="0"/>
    <n v="1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x v="0"/>
    <n v="10000"/>
    <n v="0"/>
    <n v="0"/>
    <n v="0"/>
    <n v="0"/>
    <n v="0"/>
    <n v="0"/>
    <n v="0"/>
    <n v="0"/>
    <n v="0"/>
    <n v="0"/>
    <n v="10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x v="0"/>
    <n v="28000"/>
    <n v="0"/>
    <n v="0"/>
    <n v="0"/>
    <n v="0"/>
    <n v="0"/>
    <n v="0"/>
    <n v="0"/>
    <n v="0"/>
    <n v="0"/>
    <n v="0"/>
    <n v="28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x v="0"/>
    <n v="8000"/>
    <n v="0"/>
    <n v="0"/>
    <n v="0"/>
    <n v="0"/>
    <n v="0"/>
    <n v="0"/>
    <n v="0"/>
    <n v="0"/>
    <n v="0"/>
    <n v="0"/>
    <n v="8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x v="0"/>
    <n v="8000"/>
    <n v="0"/>
    <n v="0"/>
    <n v="0"/>
    <n v="0"/>
    <n v="0"/>
    <n v="8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x v="0"/>
    <n v="1100"/>
    <n v="0"/>
    <n v="0"/>
    <n v="0"/>
    <n v="0"/>
    <n v="0"/>
    <n v="0"/>
    <n v="0"/>
    <n v="0"/>
    <n v="0"/>
    <n v="0"/>
    <n v="11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x v="0"/>
    <n v="5000"/>
    <n v="0"/>
    <n v="0"/>
    <n v="0"/>
    <n v="0"/>
    <n v="0"/>
    <n v="0"/>
    <n v="0"/>
    <n v="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x v="0"/>
    <n v="5000"/>
    <n v="0"/>
    <n v="0"/>
    <n v="0"/>
    <n v="0"/>
    <n v="0"/>
    <n v="0"/>
    <n v="0"/>
    <n v="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x v="0"/>
    <n v="33000"/>
    <n v="0"/>
    <n v="0"/>
    <n v="0"/>
    <n v="0"/>
    <n v="0"/>
    <n v="0"/>
    <n v="0"/>
    <n v="0"/>
    <n v="33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x v="0"/>
    <n v="6000"/>
    <n v="2000"/>
    <n v="2000"/>
    <n v="2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x v="0"/>
    <n v="2000"/>
    <n v="0"/>
    <n v="0"/>
    <n v="0"/>
    <n v="0"/>
    <n v="0"/>
    <n v="0"/>
    <n v="0"/>
    <n v="0"/>
    <n v="0"/>
    <n v="2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x v="0"/>
    <n v="10000"/>
    <n v="0"/>
    <n v="0"/>
    <n v="0"/>
    <n v="0"/>
    <n v="0"/>
    <n v="0"/>
    <n v="0"/>
    <n v="0"/>
    <n v="10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x v="0"/>
    <n v="3000"/>
    <n v="0"/>
    <n v="0"/>
    <n v="0"/>
    <n v="300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x v="0"/>
    <n v="30000"/>
    <n v="0"/>
    <n v="0"/>
    <n v="0"/>
    <n v="0"/>
    <n v="0"/>
    <n v="0"/>
    <n v="0"/>
    <n v="0"/>
    <n v="0"/>
    <n v="30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x v="0"/>
    <n v="8492.18"/>
    <n v="0"/>
    <n v="0"/>
    <n v="0"/>
    <n v="0"/>
    <n v="0"/>
    <n v="0"/>
    <n v="0"/>
    <n v="0"/>
    <n v="0"/>
    <n v="8492.18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x v="0"/>
    <n v="17000"/>
    <n v="0"/>
    <n v="0"/>
    <n v="0"/>
    <n v="0"/>
    <n v="0"/>
    <n v="0"/>
    <n v="1700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x v="0"/>
    <n v="10000"/>
    <n v="0"/>
    <n v="0"/>
    <n v="0"/>
    <n v="0"/>
    <n v="0"/>
    <n v="0"/>
    <n v="0"/>
    <n v="0"/>
    <n v="0"/>
    <n v="10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x v="0"/>
    <n v="10000"/>
    <n v="0"/>
    <n v="0"/>
    <n v="0"/>
    <n v="0"/>
    <n v="0"/>
    <n v="0"/>
    <n v="0"/>
    <n v="0"/>
    <n v="3333.3333333333335"/>
    <n v="3333.3333333333335"/>
    <n v="3333.3333333333335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x v="0"/>
    <n v="2000"/>
    <n v="0"/>
    <n v="0"/>
    <n v="0"/>
    <n v="0"/>
    <n v="0"/>
    <n v="0"/>
    <n v="0"/>
    <n v="0"/>
    <n v="2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x v="0"/>
    <n v="2000"/>
    <n v="0"/>
    <n v="0"/>
    <n v="0"/>
    <n v="200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x v="0"/>
    <n v="1400"/>
    <n v="0"/>
    <n v="0"/>
    <n v="0"/>
    <n v="0"/>
    <n v="0"/>
    <n v="0"/>
    <n v="227.7"/>
    <n v="227.7"/>
    <n v="227.7"/>
    <n v="227.7"/>
    <n v="227.7"/>
    <n v="261.5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x v="0"/>
    <n v="12500"/>
    <n v="0"/>
    <n v="0"/>
    <n v="0"/>
    <n v="0"/>
    <n v="0"/>
    <n v="0"/>
    <n v="0"/>
    <n v="2500"/>
    <n v="2500"/>
    <n v="2500"/>
    <n v="2500"/>
    <n v="25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x v="0"/>
    <n v="50000"/>
    <n v="0"/>
    <n v="0"/>
    <n v="0"/>
    <n v="0"/>
    <n v="0"/>
    <n v="0"/>
    <n v="0"/>
    <n v="50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x v="0"/>
    <n v="15000"/>
    <n v="0"/>
    <n v="0"/>
    <n v="0"/>
    <n v="0"/>
    <n v="0"/>
    <n v="0"/>
    <n v="0"/>
    <n v="1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x v="0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x v="0"/>
    <n v="50000"/>
    <s v="-"/>
    <n v="4545.45"/>
    <n v="4545.45"/>
    <n v="4545.45"/>
    <n v="4545.45"/>
    <n v="4545.45"/>
    <n v="4545.46"/>
    <n v="4545.46"/>
    <n v="4545.46"/>
    <n v="4545.46"/>
    <n v="4545.46"/>
    <n v="4545.45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x v="0"/>
    <n v="6600"/>
    <s v="-"/>
    <s v="-"/>
    <s v="-"/>
    <s v="-"/>
    <n v="6600"/>
    <s v="-"/>
    <s v="-"/>
    <s v="-"/>
    <s v="-"/>
    <s v="-"/>
    <s v="-"/>
    <s v="-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x v="0"/>
    <n v="1000"/>
    <s v="-"/>
    <n v="90.91"/>
    <n v="90.91"/>
    <n v="90.91"/>
    <n v="90.91"/>
    <n v="90.91"/>
    <n v="90.91"/>
    <n v="90.91"/>
    <n v="90.91"/>
    <n v="90.91"/>
    <n v="90.91"/>
    <n v="90.9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x v="0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x v="0"/>
    <n v="84951.1"/>
    <n v="2000"/>
    <n v="6000"/>
    <n v="6000"/>
    <n v="6000"/>
    <n v="6000"/>
    <n v="10000"/>
    <n v="10000"/>
    <n v="10000"/>
    <n v="10000"/>
    <n v="6000"/>
    <n v="6000"/>
    <n v="6951.1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x v="0"/>
    <n v="60000"/>
    <n v="0"/>
    <n v="0"/>
    <n v="0"/>
    <n v="0"/>
    <n v="0"/>
    <n v="0"/>
    <n v="0"/>
    <n v="0"/>
    <n v="0"/>
    <n v="0"/>
    <n v="0"/>
    <n v="600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x v="0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x v="0"/>
    <n v="100"/>
    <n v="0"/>
    <n v="0"/>
    <n v="0"/>
    <n v="0"/>
    <n v="0"/>
    <n v="0"/>
    <n v="0"/>
    <n v="0"/>
    <n v="0"/>
    <n v="0"/>
    <n v="0"/>
    <n v="1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x v="0"/>
    <n v="2500"/>
    <n v="0"/>
    <n v="150"/>
    <n v="150"/>
    <n v="150"/>
    <n v="150"/>
    <n v="150"/>
    <n v="150"/>
    <n v="150"/>
    <n v="150"/>
    <n v="150"/>
    <n v="150"/>
    <n v="10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x v="0"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x v="0"/>
    <n v="100000"/>
    <n v="0"/>
    <n v="0"/>
    <n v="20000"/>
    <n v="0"/>
    <n v="50000"/>
    <n v="3000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x v="0"/>
    <n v="84951.1"/>
    <n v="0"/>
    <n v="10000"/>
    <n v="10000"/>
    <n v="10000"/>
    <n v="10000"/>
    <n v="15000"/>
    <n v="15000"/>
    <n v="10000"/>
    <n v="4951.1000000000004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x v="0"/>
    <n v="12500"/>
    <n v="2500"/>
    <n v="2500"/>
    <n v="2500"/>
    <n v="2500"/>
    <n v="2500"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x v="0"/>
    <n v="50000"/>
    <n v="0"/>
    <n v="0"/>
    <n v="0"/>
    <n v="0"/>
    <n v="0"/>
    <n v="0"/>
    <n v="0"/>
    <n v="0"/>
    <n v="0"/>
    <n v="0"/>
    <n v="0"/>
    <n v="5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x v="0"/>
    <n v="293975"/>
    <n v="0"/>
    <n v="0"/>
    <n v="0"/>
    <n v="29950"/>
    <n v="5000"/>
    <n v="5000"/>
    <n v="30000"/>
    <n v="30000"/>
    <n v="5000"/>
    <n v="85000"/>
    <n v="89000"/>
    <n v="15025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x v="0"/>
    <n v="350000"/>
    <n v="0"/>
    <n v="70000"/>
    <n v="10000"/>
    <n v="40000"/>
    <n v="10000"/>
    <n v="20000"/>
    <n v="50000"/>
    <n v="15000"/>
    <n v="17000"/>
    <n v="15000"/>
    <n v="50000"/>
    <n v="53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x v="0"/>
    <n v="67500"/>
    <n v="0"/>
    <n v="0"/>
    <n v="0"/>
    <n v="0"/>
    <n v="0"/>
    <n v="0"/>
    <n v="0"/>
    <n v="0"/>
    <n v="27500"/>
    <n v="0"/>
    <n v="0"/>
    <n v="4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x v="0"/>
    <n v="0"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x v="0"/>
    <n v="12500"/>
    <n v="2500"/>
    <n v="2500"/>
    <n v="2500"/>
    <n v="2500"/>
    <n v="2500"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x v="0"/>
    <n v="0"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x v="0"/>
    <n v="20000"/>
    <n v="0"/>
    <n v="0"/>
    <n v="0"/>
    <n v="0"/>
    <n v="0"/>
    <n v="0"/>
    <n v="0"/>
    <n v="0"/>
    <n v="0"/>
    <n v="0"/>
    <n v="2000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x v="0"/>
    <n v="85000"/>
    <m/>
    <m/>
    <m/>
    <m/>
    <m/>
    <m/>
    <m/>
    <m/>
    <m/>
    <m/>
    <m/>
    <n v="850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x v="0"/>
    <n v="51996.95"/>
    <n v="0"/>
    <n v="0"/>
    <n v="0"/>
    <n v="51996.95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x v="0"/>
    <n v="4000"/>
    <n v="0"/>
    <n v="0"/>
    <n v="0"/>
    <n v="0"/>
    <n v="0"/>
    <n v="0"/>
    <n v="0"/>
    <n v="0"/>
    <n v="400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x v="0"/>
    <n v="9000"/>
    <m/>
    <m/>
    <m/>
    <m/>
    <m/>
    <m/>
    <n v="90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x v="0"/>
    <n v="77339.55"/>
    <n v="0"/>
    <n v="0"/>
    <n v="0"/>
    <n v="0"/>
    <n v="0"/>
    <n v="0"/>
    <n v="0"/>
    <n v="38669.75"/>
    <n v="0"/>
    <n v="0"/>
    <n v="0"/>
    <n v="38669.800000000003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x v="0"/>
    <n v="25000"/>
    <n v="0"/>
    <n v="0"/>
    <n v="0"/>
    <n v="0"/>
    <n v="0"/>
    <n v="0"/>
    <n v="0"/>
    <n v="0"/>
    <n v="0"/>
    <n v="0"/>
    <n v="2500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x v="0"/>
    <n v="117500"/>
    <m/>
    <m/>
    <m/>
    <m/>
    <m/>
    <m/>
    <n v="1175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x v="0"/>
    <n v="70000"/>
    <m/>
    <m/>
    <m/>
    <m/>
    <m/>
    <m/>
    <n v="700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Arrastre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x v="0"/>
    <n v="25485.23"/>
    <n v="0"/>
    <n v="0"/>
    <n v="0"/>
    <n v="0"/>
    <n v="0"/>
    <n v="25485.23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x v="0"/>
    <n v="10000"/>
    <n v="0"/>
    <n v="0"/>
    <n v="5000"/>
    <n v="500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x v="0"/>
    <n v="40000"/>
    <n v="0"/>
    <n v="0"/>
    <n v="0"/>
    <n v="0"/>
    <n v="0"/>
    <n v="0"/>
    <n v="15000"/>
    <n v="2500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x v="0"/>
    <n v="125000"/>
    <n v="0"/>
    <m/>
    <m/>
    <m/>
    <n v="20025"/>
    <n v="20025"/>
    <n v="22025"/>
    <n v="28025"/>
    <n v="14875"/>
    <n v="20025"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x v="0"/>
    <n v="33500"/>
    <n v="0"/>
    <n v="0"/>
    <n v="0"/>
    <n v="0"/>
    <n v="7500"/>
    <n v="0"/>
    <n v="0"/>
    <n v="7500"/>
    <n v="0"/>
    <n v="0"/>
    <n v="0"/>
    <n v="185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x v="0"/>
    <n v="27795"/>
    <m/>
    <m/>
    <m/>
    <m/>
    <m/>
    <m/>
    <m/>
    <m/>
    <n v="27795"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x v="0"/>
    <n v="50000"/>
    <n v="0"/>
    <n v="0"/>
    <n v="0"/>
    <n v="0"/>
    <n v="0"/>
    <n v="5000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x v="0"/>
    <n v="50000"/>
    <n v="0"/>
    <n v="0"/>
    <n v="5000"/>
    <n v="5000"/>
    <n v="5000"/>
    <n v="5000"/>
    <n v="5000"/>
    <n v="5000"/>
    <n v="5000"/>
    <n v="5000"/>
    <n v="5000"/>
    <n v="5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x v="0"/>
    <n v="3758.4"/>
    <n v="313.2"/>
    <n v="313.2"/>
    <n v="313.2"/>
    <n v="313.2"/>
    <n v="313.2"/>
    <n v="313.2"/>
    <n v="313.2"/>
    <n v="313.2"/>
    <n v="313.2"/>
    <n v="313.2"/>
    <n v="313.2"/>
    <n v="313.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x v="0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x v="0"/>
    <n v="522"/>
    <n v="43.5"/>
    <n v="43.5"/>
    <n v="43.5"/>
    <n v="43.5"/>
    <n v="43.5"/>
    <n v="43.5"/>
    <n v="43.5"/>
    <n v="43.5"/>
    <n v="43.5"/>
    <n v="43.5"/>
    <n v="43.5"/>
    <n v="43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x v="0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x v="0"/>
    <n v="44160"/>
    <n v="3680"/>
    <n v="3680"/>
    <n v="3680"/>
    <n v="3680"/>
    <n v="3680"/>
    <n v="3680"/>
    <n v="3680"/>
    <n v="3680"/>
    <n v="3680"/>
    <n v="3680"/>
    <n v="3680"/>
    <n v="368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x v="0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x v="0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x v="0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x v="0"/>
    <n v="847680"/>
    <n v="70640"/>
    <n v="70640"/>
    <n v="70640"/>
    <n v="70640"/>
    <n v="70640"/>
    <n v="70640"/>
    <n v="70640"/>
    <n v="70640"/>
    <n v="70640"/>
    <n v="70640"/>
    <n v="70640"/>
    <n v="7064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x v="0"/>
    <n v="34656"/>
    <n v="2888"/>
    <n v="2888"/>
    <n v="2888"/>
    <n v="2888"/>
    <n v="2888"/>
    <n v="2888"/>
    <n v="2888"/>
    <n v="2888"/>
    <n v="2888"/>
    <n v="2888"/>
    <n v="2888"/>
    <n v="288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x v="0"/>
    <n v="728292"/>
    <n v="60691"/>
    <n v="60691"/>
    <n v="60691"/>
    <n v="60691"/>
    <n v="60691"/>
    <n v="60691"/>
    <n v="60691"/>
    <n v="60691"/>
    <n v="60691"/>
    <n v="60691"/>
    <n v="60691"/>
    <n v="6069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x v="0"/>
    <n v="22302"/>
    <n v="1858.5"/>
    <n v="1858.5"/>
    <n v="1858.5"/>
    <n v="1858.5"/>
    <n v="1858.5"/>
    <n v="1858.5"/>
    <n v="1858.5"/>
    <n v="1858.5"/>
    <n v="1858.5"/>
    <n v="1858.5"/>
    <n v="1858.5"/>
    <n v="1858.5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5"/>
    <s v="Nuevo"/>
    <s v="NO"/>
    <s v="NO"/>
    <d v="2026-01-01T00:00:00"/>
    <d v="2026-12-31T00:00:00"/>
    <m/>
    <m/>
    <m/>
    <x v="4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6"/>
    <s v="Nuevo"/>
    <s v="NO"/>
    <s v="NO"/>
    <d v="2026-01-01T00:00:00"/>
    <d v="2026-12-31T00:00:00"/>
    <m/>
    <m/>
    <m/>
    <x v="5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7"/>
    <s v="Nuevo"/>
    <s v="NO"/>
    <s v="NO"/>
    <d v="2026-01-01T00:00:00"/>
    <d v="2026-12-31T00:00:00"/>
    <m/>
    <m/>
    <m/>
    <x v="6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8"/>
    <s v="Nuevo"/>
    <s v="NO"/>
    <s v="NO"/>
    <d v="2026-12-01T00:00:00"/>
    <d v="2026-12-31T00:00:00"/>
    <m/>
    <m/>
    <m/>
    <x v="7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01-01T00:00:00"/>
    <d v="2026-12-31T00:00:00"/>
    <m/>
    <m/>
    <m/>
    <x v="8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x v="2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x v="2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1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x v="2"/>
    <n v="200000"/>
    <n v="0"/>
    <n v="0"/>
    <n v="20000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x v="2"/>
    <n v="0"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x v="2"/>
    <n v="70000"/>
    <n v="0"/>
    <n v="0"/>
    <n v="0"/>
    <n v="0"/>
    <n v="0"/>
    <n v="35000"/>
    <n v="0"/>
    <n v="0"/>
    <n v="0"/>
    <n v="0"/>
    <n v="0"/>
    <n v="35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x v="2"/>
    <n v="310000"/>
    <n v="0"/>
    <n v="0"/>
    <n v="0"/>
    <n v="65000"/>
    <n v="0"/>
    <n v="0"/>
    <n v="0"/>
    <n v="0"/>
    <n v="0"/>
    <n v="0"/>
    <n v="20000"/>
    <n v="22500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x v="2"/>
    <n v="340000"/>
    <n v="0"/>
    <n v="0"/>
    <n v="50000"/>
    <n v="0"/>
    <n v="0"/>
    <n v="0"/>
    <n v="0"/>
    <n v="0"/>
    <n v="230000"/>
    <n v="0"/>
    <n v="0"/>
    <n v="6000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x v="2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x v="2"/>
    <n v="35000"/>
    <n v="0"/>
    <n v="0"/>
    <n v="0"/>
    <n v="0"/>
    <n v="0"/>
    <n v="15000"/>
    <n v="0"/>
    <n v="10000"/>
    <n v="0"/>
    <n v="1000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x v="2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x v="2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x v="2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x v="2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x v="2"/>
    <n v="5280"/>
    <n v="440"/>
    <n v="440"/>
    <n v="440"/>
    <n v="440"/>
    <n v="440"/>
    <n v="440"/>
    <n v="440"/>
    <n v="440"/>
    <n v="440"/>
    <n v="440"/>
    <n v="440"/>
    <n v="44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x v="2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x v="2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x v="2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x v="2"/>
    <n v="114600"/>
    <n v="9550"/>
    <n v="9550"/>
    <n v="9550"/>
    <n v="9550"/>
    <n v="9550"/>
    <n v="9550"/>
    <n v="9550"/>
    <n v="9550"/>
    <n v="9550"/>
    <n v="9550"/>
    <n v="9550"/>
    <n v="955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x v="2"/>
    <n v="0"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x v="2"/>
    <n v="302000"/>
    <n v="0"/>
    <n v="0"/>
    <n v="0"/>
    <n v="0"/>
    <n v="0"/>
    <n v="0"/>
    <n v="151000"/>
    <n v="0"/>
    <n v="0"/>
    <n v="0"/>
    <n v="0"/>
    <n v="15100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x v="2"/>
    <n v="40000"/>
    <n v="0"/>
    <n v="0"/>
    <n v="0"/>
    <n v="0"/>
    <n v="0"/>
    <n v="4000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x v="2"/>
    <n v="120000"/>
    <n v="0"/>
    <n v="0"/>
    <n v="0"/>
    <n v="0"/>
    <n v="0"/>
    <n v="0"/>
    <n v="0"/>
    <n v="0"/>
    <n v="0"/>
    <n v="0"/>
    <n v="12000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x v="2"/>
    <n v="188000"/>
    <n v="0"/>
    <n v="19000"/>
    <n v="19000"/>
    <n v="19655"/>
    <n v="19655"/>
    <n v="19655"/>
    <n v="19655"/>
    <n v="19655"/>
    <n v="19655"/>
    <n v="19655"/>
    <n v="12415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x v="2"/>
    <n v="18000"/>
    <n v="0"/>
    <n v="0"/>
    <n v="2000"/>
    <n v="2000"/>
    <n v="2000"/>
    <n v="2000"/>
    <n v="2000"/>
    <n v="2000"/>
    <n v="2000"/>
    <n v="2000"/>
    <n v="200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x v="2"/>
    <n v="100000"/>
    <n v="0"/>
    <n v="0"/>
    <n v="0"/>
    <n v="0"/>
    <n v="0"/>
    <n v="0"/>
    <n v="12500"/>
    <n v="17500"/>
    <n v="17500"/>
    <n v="17500"/>
    <n v="17500"/>
    <n v="1750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x v="2"/>
    <n v="50000"/>
    <n v="0"/>
    <n v="0"/>
    <n v="0"/>
    <n v="0"/>
    <n v="0"/>
    <n v="0"/>
    <n v="0"/>
    <n v="0"/>
    <n v="0"/>
    <n v="0"/>
    <n v="0"/>
    <n v="50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x v="2"/>
    <n v="140000"/>
    <n v="0"/>
    <n v="0"/>
    <n v="0"/>
    <n v="0"/>
    <n v="0"/>
    <n v="0"/>
    <n v="0"/>
    <n v="50000"/>
    <n v="50000"/>
    <n v="4000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x v="2"/>
    <n v="75000"/>
    <n v="0"/>
    <n v="0"/>
    <n v="0"/>
    <n v="0"/>
    <n v="0"/>
    <n v="30000"/>
    <n v="30000"/>
    <n v="1500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x v="2"/>
    <n v="150000"/>
    <n v="0"/>
    <n v="0"/>
    <n v="0"/>
    <n v="0"/>
    <n v="0"/>
    <n v="15000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x v="2"/>
    <n v="380000"/>
    <n v="0"/>
    <n v="0"/>
    <n v="0"/>
    <n v="0"/>
    <n v="0"/>
    <n v="0"/>
    <n v="125000"/>
    <n v="125000"/>
    <n v="30000"/>
    <n v="20000"/>
    <n v="40000"/>
    <n v="40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x v="2"/>
    <n v="0"/>
    <m/>
    <m/>
    <m/>
    <m/>
    <m/>
    <m/>
    <m/>
    <m/>
    <m/>
    <m/>
    <m/>
    <m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x v="2"/>
    <n v="148771"/>
    <n v="0"/>
    <n v="0"/>
    <n v="0"/>
    <n v="0"/>
    <n v="0"/>
    <n v="0"/>
    <n v="0"/>
    <n v="0"/>
    <n v="0"/>
    <n v="148771"/>
    <n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terial de construcción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n v="14000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n v="6000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n v="50000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</r>
  <r>
    <x v="6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</r>
  <r>
    <x v="1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01661.8900000006"/>
    <n v="263542.7466666667"/>
    <n v="377251.8266666666"/>
    <n v="709891.82666666678"/>
    <n v="549299.77666666673"/>
    <n v="460140.59666666662"/>
    <n v="864647.07666666666"/>
    <n v="1135026.1566666667"/>
    <n v="780589.60666666669"/>
    <n v="783516.35"/>
    <n v="799102.71"/>
    <n v="741378.53"/>
    <n v="1237274.6866666665"/>
    <n v="0"/>
    <n v="0"/>
    <n v="0"/>
    <n v="8701661.8900000006"/>
    <n v="235438.41"/>
    <n v="245956.06000000003"/>
    <n v="331618.68"/>
    <n v="552907.29999999993"/>
    <n v="507625.51999999996"/>
    <n v="618740.4800000001"/>
    <n v="545215.70666666655"/>
    <n v="431906.09666666662"/>
    <n v="802079.56666666665"/>
    <n v="643250.09666666656"/>
    <n v="1087300.8766666669"/>
    <n v="2546914.7966666664"/>
    <n v="152708.29999999999"/>
    <n v="0"/>
    <n v="1365920.4499999997"/>
    <n v="-126729.40999999997"/>
    <n v="191751.34000000003"/>
    <n v="203543.28"/>
    <n v="203611.00999999998"/>
    <n v="1040132.9600000001"/>
    <n v="661272.53000000026"/>
    <n v="299864.43000000005"/>
    <n v="311744.90000000008"/>
    <n v="1134938.5899999999"/>
    <n v="615083.55000000005"/>
    <n v="341574.0400000001"/>
    <n v="341488.43000000005"/>
    <n v="2121144.83"/>
    <n v="237284.02"/>
    <n v="378756.53"/>
    <n v="2698075.5800000005"/>
    <n v="497521.47000000003"/>
    <n v="1235600.8699999999"/>
    <n v="2011161.5699999998"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0286484351860595E-2"/>
    <n v="4.3353997366894541E-2"/>
    <n v="8.1581177899187104E-2"/>
    <m/>
    <m/>
    <m/>
    <m/>
    <m/>
    <m/>
    <m/>
    <m/>
    <m/>
    <m/>
    <m/>
    <m/>
    <n v="0"/>
    <n v="2.7056717782906178E-2"/>
    <n v="2.8265412183235267E-2"/>
    <n v="3.8109809849208011E-2"/>
    <n v="6.3540425609434917E-2"/>
    <n v="5.8336617351607986E-2"/>
    <n v="7.1106012601002133E-2"/>
    <n v="6.2656503270166308E-2"/>
    <n v="4.9634897577785178E-2"/>
    <n v="9.2175446116611479E-2"/>
    <n v="7.392267187557508E-2"/>
    <n v="0.12495324346217121"/>
    <n v="0.29269291646387635"/>
    <m/>
    <m/>
    <m/>
    <m/>
    <n v="2.2036174517463356E-2"/>
    <n v="2.3391311059087816E-2"/>
    <m/>
    <m/>
    <m/>
    <n v="3.4460593136192291E-2"/>
    <n v="3.5825903596445073E-2"/>
    <m/>
    <m/>
    <n v="3.9253885558635522E-2"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3640481718755132E-2"/>
    <n v="0.155221659617942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n v="24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n v="6"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x v="0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x v="1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x v="2"/>
    <x v="0"/>
    <n v="2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x v="2"/>
    <x v="0"/>
    <n v="1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x v="3"/>
    <x v="0"/>
    <n v="18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x v="4"/>
    <x v="0"/>
    <n v="4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x v="5"/>
    <x v="0"/>
    <n v="3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x v="6"/>
    <x v="0"/>
    <n v="6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x v="7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x v="8"/>
    <x v="0"/>
    <n v="15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x v="9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x v="10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x v="11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x v="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x v="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x v="6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x v="12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x v="10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x v="13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x v="1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x v="1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x v="10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x v="10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x v="16"/>
    <x v="0"/>
    <n v="1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x v="16"/>
    <x v="0"/>
    <n v="2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x v="16"/>
    <x v="0"/>
    <n v="2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x v="17"/>
    <x v="0"/>
    <n v="283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x v="18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x v="19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x v="3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x v="2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x v="21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x v="22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x v="23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x v="24"/>
    <x v="0"/>
    <n v="514.77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x v="2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x v="13"/>
    <x v="0"/>
    <n v="102695.5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terial de construcción"/>
    <m/>
    <s v="01.01.001.064.530811.000.009"/>
    <s v="N/A"/>
    <x v="8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x v="26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x v="27"/>
    <x v="0"/>
    <n v="28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x v="17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x v="28"/>
    <x v="0"/>
    <n v="2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x v="29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x v="30"/>
    <x v="0"/>
    <n v="9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x v="28"/>
    <x v="0"/>
    <n v="29311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flete y movilización"/>
    <m/>
    <s v="01.01.001.114.530202.000.009"/>
    <s v="N/A"/>
    <x v="31"/>
    <x v="0"/>
    <n v="2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x v="32"/>
    <x v="0"/>
    <n v="9603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x v="33"/>
    <x v="0"/>
    <n v="144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x v="19"/>
    <x v="0"/>
    <n v="3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x v="16"/>
    <x v="0"/>
    <n v="1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x v="22"/>
    <x v="0"/>
    <n v="5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x v="23"/>
    <x v="0"/>
    <n v="2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x v="8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x v="1"/>
    <x v="0"/>
    <n v="8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x v="2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x v="7"/>
    <x v="0"/>
    <n v="65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x v="10"/>
    <x v="0"/>
    <n v="18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x v="10"/>
    <x v="0"/>
    <n v="4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x v="10"/>
    <x v="0"/>
    <n v="74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Pago de tasa de limpieza EMASEO"/>
    <m/>
    <s v="01.01.001.153.570102.000.009"/>
    <s v="N/A"/>
    <x v="28"/>
    <x v="0"/>
    <n v="4902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x v="32"/>
    <x v="0"/>
    <n v="7698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x v="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x v="2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x v="3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x v="3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x v="36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x v="33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x v="33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x v="33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x v="37"/>
    <x v="0"/>
    <n v="676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x v="33"/>
    <x v="0"/>
    <n v="138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x v="33"/>
    <x v="0"/>
    <n v="45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x v="38"/>
    <x v="0"/>
    <n v="78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x v="39"/>
    <x v="0"/>
    <n v="80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x v="40"/>
    <x v="0"/>
    <n v="540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x v="33"/>
    <x v="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x v="33"/>
    <x v="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x v="33"/>
    <x v="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x v="41"/>
    <x v="0"/>
    <n v="290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x v="42"/>
    <x v="0"/>
    <n v="66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x v="43"/>
    <x v="0"/>
    <n v="144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x v="44"/>
    <x v="0"/>
    <n v="57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x v="44"/>
    <x v="0"/>
    <n v="3000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x v="45"/>
    <x v="0"/>
    <n v="3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x v="46"/>
    <x v="0"/>
    <n v="1026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x v="10"/>
    <x v="0"/>
    <n v="30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x v="47"/>
    <x v="0"/>
    <n v="4705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x v="47"/>
    <x v="0"/>
    <n v="1200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x v="10"/>
    <x v="0"/>
    <n v="250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x v="46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x v="48"/>
    <x v="0"/>
    <n v="3383.88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x v="49"/>
    <x v="0"/>
    <n v="3383.87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x v="50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x v="51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x v="50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x v="10"/>
    <x v="0"/>
    <n v="1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x v="15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x v="30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x v="42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x v="15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x v="10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x v="10"/>
    <x v="0"/>
    <n v="3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x v="10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x v="15"/>
    <x v="0"/>
    <n v="66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x v="14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x v="15"/>
    <x v="0"/>
    <n v="4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x v="52"/>
    <x v="0"/>
    <n v="6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x v="15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x v="15"/>
    <x v="0"/>
    <n v="72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x v="15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x v="17"/>
    <x v="0"/>
    <n v="171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x v="17"/>
    <x v="0"/>
    <n v="19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x v="53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x v="15"/>
    <x v="0"/>
    <n v="28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x v="15"/>
    <x v="0"/>
    <n v="8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x v="15"/>
    <x v="0"/>
    <n v="8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x v="53"/>
    <x v="0"/>
    <n v="11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x v="1"/>
    <x v="0"/>
    <n v="5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x v="1"/>
    <x v="0"/>
    <n v="5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x v="15"/>
    <x v="0"/>
    <n v="33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x v="33"/>
    <x v="0"/>
    <n v="6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x v="53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monitores"/>
    <s v="SI"/>
    <s v="01.01.001.162.840107.000.009"/>
    <s v="N/A"/>
    <x v="52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x v="52"/>
    <x v="0"/>
    <n v="3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x v="15"/>
    <x v="0"/>
    <n v="3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x v="52"/>
    <x v="0"/>
    <n v="8492.18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PS "/>
    <s v="SI"/>
    <s v="01.01.001.165.840107.000.009"/>
    <s v="N/A"/>
    <x v="52"/>
    <x v="0"/>
    <n v="1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x v="52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x v="43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x v="10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x v="10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x v="17"/>
    <x v="0"/>
    <n v="14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x v="17"/>
    <x v="0"/>
    <n v="12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x v="14"/>
    <x v="0"/>
    <n v="5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x v="52"/>
    <x v="0"/>
    <n v="15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x v="14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x v="52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x v="1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x v="53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x v="13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x v="52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x v="53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x v="53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x v="54"/>
    <x v="0"/>
    <n v="30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x v="55"/>
    <x v="0"/>
    <n v="500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x v="22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x v="5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x v="5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x v="13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x v="33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sultoría de oferta y demanda turística"/>
    <m/>
    <s v="01.01.002.058.630601.000.009"/>
    <s v="N/A"/>
    <x v="56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x v="57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x v="58"/>
    <x v="0"/>
    <n v="66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x v="59"/>
    <x v="0"/>
    <n v="10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x v="59"/>
    <x v="0"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x v="60"/>
    <x v="0"/>
    <n v="84951.1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x v="61"/>
    <x v="0"/>
    <n v="6000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x v="33"/>
    <x v="0"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x v="62"/>
    <x v="0"/>
    <n v="10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x v="63"/>
    <x v="0"/>
    <n v="250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x v="30"/>
    <x v="0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x v="47"/>
    <x v="0"/>
    <n v="1000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x v="60"/>
    <x v="0"/>
    <n v="84951.1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x v="33"/>
    <x v="0"/>
    <n v="125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x v="60"/>
    <x v="0"/>
    <n v="500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x v="60"/>
    <x v="0"/>
    <n v="293975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x v="60"/>
    <x v="0"/>
    <n v="3500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x v="60"/>
    <x v="0"/>
    <n v="675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x v="60"/>
    <x v="0"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x v="33"/>
    <x v="0"/>
    <n v="125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x v="20"/>
    <x v="0"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x v="60"/>
    <x v="0"/>
    <n v="20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x v="56"/>
    <x v="0"/>
    <n v="85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x v="64"/>
    <x v="0"/>
    <n v="51996.95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x v="62"/>
    <x v="0"/>
    <n v="4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x v="60"/>
    <x v="0"/>
    <n v="9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x v="64"/>
    <x v="0"/>
    <n v="77339.55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x v="56"/>
    <x v="0"/>
    <n v="25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Contratación de empresa verificadora"/>
    <m/>
    <s v="01.01.002.051.630601.000.009"/>
    <s v="N/A"/>
    <x v="56"/>
    <x v="0"/>
    <n v="1175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transporte para verificadores"/>
    <m/>
    <s v="01.01.002.052.630201.000.009"/>
    <s v="N/A"/>
    <x v="65"/>
    <x v="0"/>
    <n v="70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Arrastre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x v="64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x v="60"/>
    <x v="0"/>
    <n v="25485.23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x v="47"/>
    <x v="0"/>
    <n v="1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x v="60"/>
    <x v="0"/>
    <n v="4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x v="60"/>
    <x v="0"/>
    <n v="125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x v="60"/>
    <x v="0"/>
    <n v="335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x v="47"/>
    <x v="0"/>
    <n v="27795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x v="60"/>
    <x v="0"/>
    <n v="5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x v="60"/>
    <x v="0"/>
    <n v="5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x v="47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x v="57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x v="66"/>
    <x v="0"/>
    <n v="3758.4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x v="67"/>
    <x v="0"/>
    <n v="193836.66999999998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x v="68"/>
    <x v="0"/>
    <n v="522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x v="69"/>
    <x v="0"/>
    <n v="31317.69999999999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x v="70"/>
    <x v="0"/>
    <n v="4416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x v="71"/>
    <x v="0"/>
    <n v="136687.44999999998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x v="72"/>
    <x v="0"/>
    <n v="10766.630000000001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x v="73"/>
    <x v="0"/>
    <n v="106188.31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x v="74"/>
    <x v="0"/>
    <n v="52597.97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x v="75"/>
    <x v="0"/>
    <n v="84768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x v="76"/>
    <x v="0"/>
    <n v="34656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x v="77"/>
    <x v="0"/>
    <n v="728292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x v="78"/>
    <x v="0"/>
    <n v="10766.630000000001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x v="79"/>
    <x v="0"/>
    <n v="22302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5"/>
    <s v="Nuevo"/>
    <s v="NO"/>
    <s v="NO"/>
    <d v="2026-01-01T00:00:00"/>
    <d v="2026-12-31T00:00:00"/>
    <m/>
    <m/>
    <m/>
    <x v="4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6"/>
    <s v="Nuevo"/>
    <s v="NO"/>
    <s v="NO"/>
    <d v="2026-01-01T00:00:00"/>
    <d v="2026-12-31T00:00:00"/>
    <m/>
    <m/>
    <m/>
    <x v="5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7"/>
    <s v="Nuevo"/>
    <s v="NO"/>
    <s v="NO"/>
    <d v="2026-01-01T00:00:00"/>
    <d v="2026-12-31T00:00:00"/>
    <m/>
    <m/>
    <m/>
    <x v="6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8"/>
    <s v="Nuevo"/>
    <s v="NO"/>
    <s v="NO"/>
    <d v="2026-12-01T00:00:00"/>
    <d v="2026-12-31T00:00:00"/>
    <m/>
    <m/>
    <m/>
    <x v="7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01-01T00:00:00"/>
    <d v="2026-12-31T00:00:00"/>
    <m/>
    <m/>
    <m/>
    <x v="8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x v="52"/>
    <x v="2"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x v="52"/>
    <x v="2"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x v="52"/>
    <x v="2"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x v="12"/>
    <x v="2"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1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x v="81"/>
    <x v="2"/>
    <n v="200000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x v="82"/>
    <x v="2"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x v="83"/>
    <x v="2"/>
    <n v="7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x v="84"/>
    <x v="2"/>
    <n v="310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x v="84"/>
    <x v="2"/>
    <n v="34000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x v="84"/>
    <x v="2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x v="84"/>
    <x v="2"/>
    <n v="35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x v="83"/>
    <x v="2"/>
    <n v="0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x v="86"/>
    <x v="2"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x v="87"/>
    <x v="2"/>
    <n v="13907.150000000001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x v="88"/>
    <x v="2"/>
    <n v="4775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x v="89"/>
    <x v="2"/>
    <n v="528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x v="90"/>
    <x v="2"/>
    <n v="9947.9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x v="91"/>
    <x v="2"/>
    <n v="9943.9500000000007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x v="92"/>
    <x v="2"/>
    <n v="4775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x v="93"/>
    <x v="2"/>
    <n v="1146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x v="83"/>
    <x v="2"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x v="82"/>
    <x v="2"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x v="83"/>
    <x v="2"/>
    <n v="3020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x v="84"/>
    <x v="2"/>
    <n v="4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x v="94"/>
    <x v="2"/>
    <n v="120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x v="83"/>
    <x v="2"/>
    <n v="1880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x v="83"/>
    <x v="2"/>
    <n v="18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x v="83"/>
    <x v="2"/>
    <n v="10000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x v="83"/>
    <x v="2"/>
    <n v="5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x v="85"/>
    <x v="2"/>
    <n v="14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x v="85"/>
    <x v="2"/>
    <n v="750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x v="84"/>
    <x v="2"/>
    <n v="150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x v="83"/>
    <x v="2"/>
    <n v="38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x v="95"/>
    <x v="2"/>
    <n v="0"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x v="96"/>
    <x v="2"/>
    <n v="14877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x v="0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x v="1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x v="2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x v="3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x v="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x v="5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x v="6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x v="7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x v="8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x v="9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x v="10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x v="11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x v="12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x v="13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x v="14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x v="15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x v="16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x v="16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x v="16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x v="16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x v="16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x v="16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x v="17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x v="18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flete y movilización"/>
    <m/>
    <s v="01.01.001.114.530202.000.009"/>
    <s v="N/A"/>
    <x v="19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x v="20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x v="2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x v="21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x v="22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x v="22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3-01T00:00:00"/>
    <d v="2026-06-30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x v="22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3-01T00:00:00"/>
    <d v="2026-04-30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x v="22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x v="22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x v="22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6-30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x v="23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x v="23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x v="24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x v="24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x v="25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x v="26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x v="26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x v="27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x v="27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12-31T00:00:00"/>
    <m/>
    <m/>
    <m/>
    <m/>
    <m/>
    <m/>
    <m/>
    <m/>
    <m/>
    <m/>
    <m/>
    <m/>
    <m/>
    <s v="Organización de eventos a clientes externos"/>
    <m/>
    <s v="01.01.002.061.530249.000.009"/>
    <s v="Promoción"/>
    <x v="28"/>
    <s v="Fondos Propios"/>
    <n v="0"/>
    <m/>
    <m/>
    <m/>
    <m/>
    <m/>
    <m/>
    <m/>
    <m/>
    <m/>
    <m/>
    <m/>
    <m/>
    <m/>
    <n v="50000"/>
    <m/>
    <n v="50000"/>
    <m/>
    <m/>
    <m/>
    <m/>
    <m/>
    <n v="6250"/>
    <n v="6250"/>
    <n v="6250"/>
    <n v="6250"/>
    <n v="6250"/>
    <n v="6250"/>
    <n v="1250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x v="28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x v="29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x v="29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x v="30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x v="30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x v="31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x v="31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x v="32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x v="33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x v="34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x v="34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x v="34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x v="34"/>
    <s v="Fondos Propios"/>
    <n v="0"/>
    <m/>
    <m/>
    <m/>
    <m/>
    <m/>
    <m/>
    <m/>
    <m/>
    <m/>
    <m/>
    <m/>
    <m/>
    <m/>
    <m/>
    <n v="6000"/>
    <n v="6000"/>
    <m/>
    <m/>
    <m/>
    <m/>
    <m/>
    <m/>
    <m/>
    <n v="6000"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x v="35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x v="36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x v="36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x v="36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x v="36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x v="36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x v="36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x v="36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x v="36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x v="36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x v="36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x v="36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x v="36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x v="36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x v="36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x v="36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x v="36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x v="36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x v="36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x v="36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x v="36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x v="37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x v="37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x v="37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x v="37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x v="38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x v="38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x v="39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x v="39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x v="40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x v="40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x v="41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3-01T00:00:00"/>
    <d v="2026-08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x v="42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x v="42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x v="42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8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x v="42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x v="42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x v="42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x v="42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x v="42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x v="42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x v="42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4-01T00:00:00"/>
    <d v="2026-12-31T00:00:00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x v="42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x v="42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x v="42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x v="42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x v="4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x v="4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Arrastre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x v="4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x v="44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x v="44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x v="44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x v="44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x v="45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x v="45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x v="45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x v="45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x v="45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x v="45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x v="45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x v="45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x v="45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x v="45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x v="45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x v="45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x v="45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x v="45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x v="45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x v="45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x v="45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x v="45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x v="46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x v="46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x v="46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x v="46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x v="46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x v="46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x v="46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x v="46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x v="46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x v="46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x v="46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x v="47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4-01T00:00:00"/>
    <d v="2026-07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x v="47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x v="48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x v="49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x v="49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x v="49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x v="50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x v="50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x v="51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x v="51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x v="51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x v="52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terial de construcción"/>
    <m/>
    <s v="01.01.001.064.530811.000.009"/>
    <s v="N/A"/>
    <x v="52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x v="5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x v="5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x v="5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x v="5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x v="5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x v="5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x v="54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x v="55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x v="5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x v="5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x v="5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x v="58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x v="58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x v="59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x v="59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Pago de tasa de limpieza EMASEO"/>
    <m/>
    <s v="01.01.001.153.570102.000.009"/>
    <s v="N/A"/>
    <x v="59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x v="60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x v="60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x v="60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x v="6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x v="6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x v="6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x v="62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x v="62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x v="63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x v="64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x v="64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x v="65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x v="66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x v="66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x v="6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6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x v="6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x v="6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x v="6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x v="6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x v="6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12-31T00:00:00"/>
    <m/>
    <m/>
    <m/>
    <m/>
    <m/>
    <m/>
    <m/>
    <m/>
    <m/>
    <m/>
    <m/>
    <m/>
    <m/>
    <s v="Servicio de pauta de campaña promocional del destino Quito"/>
    <m/>
    <s v="01.01.002.062.630207.000.009"/>
    <s v="Promoción"/>
    <x v="6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x v="6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x v="6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x v="6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x v="6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x v="6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x v="6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x v="6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x v="6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x v="6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x v="6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x v="6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x v="6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x v="68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x v="69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x v="69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x v="69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Contratación de empresa verificadora"/>
    <m/>
    <s v="01.01.002.051.630601.000.009"/>
    <s v="N/A"/>
    <x v="69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m/>
    <s v="Servicio de Auditoría CCMQ"/>
    <m/>
    <s v="01.01.002.002.630602.000.009"/>
    <s v="N/A"/>
    <x v="70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x v="71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x v="71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x v="71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x v="72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x v="7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x v="7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3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x v="75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03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x v="76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x v="77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x v="78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x v="7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x v="80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x v="80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x v="80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x v="80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x v="80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x v="80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7"/>
    <d v="2026-07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x v="80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7"/>
    <d v="2026-03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x v="80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7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x v="80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x v="81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x v="81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x v="81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x v="81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x v="81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x v="81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9-01T00:00:00"/>
    <d v="2026-12-31T00:00:00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x v="8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Mantenimiento de edificios de la EPMGDT (fase 2)"/>
    <m/>
    <s v="02.01.001.060.730402.000.002"/>
    <s v="N/A"/>
    <x v="8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x v="83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9-01T00:00:00"/>
    <d v="2026-11-30T00:00:00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x v="83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9-01T00:00:00"/>
    <d v="2026-12-31T00:00:00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x v="83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x v="83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x v="83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5-01T00:00:00"/>
    <d v="2026-09-30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x v="83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x v="83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x v="84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9-01T00:00:00"/>
    <d v="2026-12-31T00:00:00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x v="85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10"/>
    <d v="2026-04-01T00:00:00"/>
    <d v="2026-04-30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x v="86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x v="87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x v="88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x v="89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7-01T00:00:00"/>
    <d v="2026-07-31T00:00:00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x v="89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x v="90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máquinas de estampar o similares"/>
    <m/>
    <s v="01.01.002.071.840104.000.009"/>
    <s v="N/A"/>
    <x v="90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x v="90"/>
    <s v="Fondos Propios"/>
    <n v="0"/>
    <m/>
    <m/>
    <m/>
    <m/>
    <m/>
    <m/>
    <m/>
    <m/>
    <m/>
    <m/>
    <m/>
    <m/>
    <m/>
    <m/>
    <n v="14000"/>
    <n v="14000"/>
    <m/>
    <m/>
    <m/>
    <m/>
    <m/>
    <m/>
    <m/>
    <n v="140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x v="90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x v="90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x v="91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monitores"/>
    <s v="SI"/>
    <s v="01.01.001.162.840107.000.009"/>
    <s v="N/A"/>
    <x v="91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x v="91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x v="91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PS "/>
    <s v="SI"/>
    <s v="01.01.001.165.840107.000.009"/>
    <s v="N/A"/>
    <x v="91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x v="91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x v="91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x v="91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x v="91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6-01T00:00:00"/>
    <d v="2026-06-30T00:00:00"/>
    <m/>
    <m/>
    <m/>
    <m/>
    <m/>
    <m/>
    <m/>
    <m/>
    <m/>
    <m/>
    <m/>
    <m/>
    <m/>
    <s v="Adquisición de central telefónica para Oficina Matriz Quito Turismo"/>
    <m/>
    <s v="02.01.001.066.840107.000.002"/>
    <s v="N/A"/>
    <x v="91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x v="91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7-01T00:00:00"/>
    <d v="2026-07-31T00:00:00"/>
    <m/>
    <m/>
    <m/>
    <m/>
    <m/>
    <m/>
    <m/>
    <m/>
    <m/>
    <m/>
    <m/>
    <m/>
    <m/>
    <s v="Adquisición de UPS"/>
    <m/>
    <s v="02.01.001.065.840107.000.002 "/>
    <s v="N/A"/>
    <x v="91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12-01T00:00:00"/>
    <d v="2026-12-31T00:00:00"/>
    <m/>
    <m/>
    <m/>
    <x v="11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0"/>
    <s v="Nuevo"/>
    <s v="NO"/>
    <s v="NO"/>
    <d v="2026-01-01T00:00:00"/>
    <d v="2026-12-31T00:00:00"/>
    <m/>
    <m/>
    <m/>
    <x v="12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1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2"/>
    <s v="Nuevo"/>
    <s v="NO"/>
    <s v="NO"/>
    <d v="2026-01-01T00:00:00"/>
    <d v="2026-12-31T00:00:00"/>
    <m/>
    <m/>
    <m/>
    <x v="14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3"/>
    <s v="Nuevo"/>
    <s v="NO"/>
    <s v="NO"/>
    <d v="2026-01-01T00:00:00"/>
    <d v="2026-12-31T00:00:00"/>
    <m/>
    <m/>
    <m/>
    <x v="15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s v="NO"/>
    <s v="NO"/>
    <m/>
    <n v="1057000"/>
    <n v="49500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Rubén Lara "/>
    <s v="Falta revisión  finanicero y jurídico  de informe técnico, informe de necesidad y tdr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Rubén Lara "/>
    <s v="Falta revisión  finanicero y jurídico  de informe técnico, informe de necesidad y tdr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s v="NO"/>
    <s v="NO"/>
    <m/>
    <n v="1127950"/>
    <n v="438975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Carlos Benítez Salguero "/>
    <s v="Falta revisión  finanicero y jurídico  de informe técnico, informe de necesidad y tdr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Carlos Benítez Salguero "/>
    <s v="Falta revisión  finanicero y jurídico  de informe técnico, informe de necesidad y tdr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  <s v="NO"/>
    <s v="NO"/>
    <n v="240000"/>
    <n v="315000"/>
    <n v="195000"/>
    <n v="1"/>
    <n v="1"/>
    <m/>
    <s v="No"/>
    <s v="RE Comunicación"/>
    <s v="Especial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n v="1"/>
    <d v="2026-03-16T00:00:00"/>
    <m/>
    <s v="RE Comunicación"/>
    <s v="Fabian Baquero"/>
    <m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s v="PAC"/>
    <s v="RE Comunicación"/>
    <s v="Fabian Baquero"/>
    <s v="Valor Reformado en 1ra reforma PAC, falta revisión  finanicero y jurídico  de informe técnico, informe de necesidad y tdr"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s v="PAC"/>
    <s v="RE Comunicación - Contratación Directa"/>
    <s v="Fabian Baquero"/>
    <s v="Por adjudicar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n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  <m/>
    <m/>
    <n v="0"/>
    <n v="150000"/>
    <n v="15000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Empresas Mercantiles del Estado y subsidiarias"/>
    <s v="Mónica Burbano"/>
    <s v="Suspendido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7339.55"/>
    <n v="87195.75"/>
    <n v="129695.75"/>
    <n v="2"/>
    <n v="2"/>
    <m/>
    <s v="No"/>
    <s v="Licitación de Servicios"/>
    <s v="Común"/>
    <s v="Gasto corriente"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n v="18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n v="2"/>
    <d v="2026-06-03T00:00:00"/>
    <m/>
    <s v="Licitación de Servicios"/>
    <s v="Rosita Estrella"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s v="PAC"/>
    <s v="Licitación de Servicios"/>
    <s v="Rosita Estrella"/>
    <s v="Valor Reformado en 1ra reforma PAC"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s v="PAC"/>
    <s v="Licitación"/>
    <s v="Rosita Estrella"/>
    <s v="Valor Reformado en 1ra reforma PAC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n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1453"/>
    <n v="201453"/>
    <n v="125000"/>
    <n v="2"/>
    <n v="3"/>
    <m/>
    <s v="Si"/>
    <s v="Catálogo Electrónico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m/>
    <m/>
    <m/>
    <m/>
    <m/>
    <m/>
    <m/>
    <m/>
    <d v="2026-05-04T00:00:00"/>
    <n v="2"/>
    <m/>
    <m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s v="PAC"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s v="PAC"/>
    <s v="Catálogo Electrónico "/>
    <s v="Daniel Rojas"/>
    <s v="Se ajusta con la reforma 3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n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n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  <s v="SI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Servicio de pauta de campaña promocional del destino Quito"/>
    <m/>
    <s v="01.01.002.062.630207.000.009"/>
    <s v="Promoción"/>
    <n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  <m/>
    <m/>
    <n v="380000"/>
    <n v="88500"/>
    <n v="8850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s v="PAC"/>
    <s v="Licitación"/>
    <s v="Rubén Lara "/>
    <s v="Calificación de Ofertas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2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2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n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  <s v="NO"/>
    <s v="SI"/>
    <m/>
    <m/>
    <m/>
    <m/>
    <m/>
    <m/>
    <m/>
    <m/>
    <m/>
    <m/>
    <s v="JUN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Se ajusta en la reforma 2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n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  <m/>
    <m/>
    <n v="0"/>
    <n v="74243.16"/>
    <n v="74267.509999999995"/>
    <n v="1"/>
    <n v="1"/>
    <m/>
    <s v="No"/>
    <s v="Licitación de Servicios"/>
    <s v="Comú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"/>
    <s v="Jimmy Castillo 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n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60000"/>
    <n v="6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s v="PAC"/>
    <s v="RE Proveedor Único"/>
    <s v="Daniel Valencia "/>
    <s v="Valor reformado en pac "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s v="PAC"/>
    <s v="Bienes y Servicios únicos"/>
    <s v="Daniel Valencia "/>
    <s v="Valor reformado en pac 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Organización de eventos a clientes externos"/>
    <m/>
    <s v="01.01.002.061.530249.000.009"/>
    <s v="Promoción"/>
    <n v="530249"/>
    <s v="Fondos Propios"/>
    <n v="0"/>
    <m/>
    <m/>
    <m/>
    <m/>
    <m/>
    <m/>
    <m/>
    <m/>
    <m/>
    <m/>
    <m/>
    <m/>
    <m/>
    <n v="50000"/>
    <m/>
    <n v="50000"/>
    <m/>
    <m/>
    <m/>
    <m/>
    <m/>
    <n v="6250"/>
    <n v="6250"/>
    <n v="6250"/>
    <n v="6250"/>
    <n v="6250"/>
    <n v="6250"/>
    <n v="12500"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n v="0"/>
    <n v="50000"/>
    <n v="5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Empresas Mercantiles del Estado y subsidiarias"/>
    <s v="Rusbel Antonio Jaramillo Chamba"/>
    <s v="Ajuste reforma 2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n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7795"/>
    <n v="27795"/>
    <n v="48775"/>
    <n v="1"/>
    <n v="2"/>
    <m/>
    <s v="No"/>
    <s v="Subasta Inversa Electrónica"/>
    <s v="Común"/>
    <s v="Gasto corriente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n v="1"/>
    <d v="2026-04-27T00:00:00"/>
    <m/>
    <s v="Subasta Inversa Electrónica "/>
    <s v="Carlos Benítez Salguero "/>
    <s v="Se reformara el objeto de contratación 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s v="PAC"/>
    <s v="Subasta Inversa Electrónica "/>
    <s v="Carlos Benítez Salguero "/>
    <s v="No presenta documentación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s v="PAC"/>
    <s v="Subasta Inversa Electrónica "/>
    <s v="Gabriela Cevallos"/>
    <s v="No presenta documentación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n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  <s v="NO"/>
    <s v="SI"/>
    <m/>
    <m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n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5000"/>
    <n v="85000"/>
    <n v="42500"/>
    <n v="1"/>
    <n v="1"/>
    <m/>
    <s v="No"/>
    <s v="Concurso Público"/>
    <s v="Común"/>
    <s v="Gasto corriente"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n v="18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n v="1"/>
    <d v="2026-05-05T00:00:00"/>
    <m/>
    <s v="Concurso Público"/>
    <s v="Juan Jiménez 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s v="PAC"/>
    <s v="Concurso Público"/>
    <s v="Juan Jiménez "/>
    <s v="No presenta documentación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s v="PAC"/>
    <s v="Concurso Público"/>
    <s v="Juan Jiménez "/>
    <s v="Solicitud de certificación presupuestaria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  <s v="SI"/>
    <s v="NO"/>
    <m/>
    <m/>
    <m/>
    <m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n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65000"/>
    <n v="4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s v="PAC"/>
    <s v="Subasta Inversa Electrónica"/>
    <s v="Javier Pacha"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s v="PAC"/>
    <s v="Subastas Inversa Electrónica"/>
    <s v="Javier Pacha"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n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s v="PAC"/>
    <s v="Licitación de Servicios"/>
    <s v="Gabriela Flores "/>
    <s v="En proceso de la construccion del reglamento Inter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n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  <s v="NO"/>
    <s v="SI"/>
    <n v="40000"/>
    <n v="39850"/>
    <n v="39850"/>
    <n v="1"/>
    <n v="1"/>
    <m/>
    <s v="No"/>
    <s v="Licitación de Seguros"/>
    <s v="Común"/>
    <s v="Gasto corriente"/>
    <m/>
    <d v="2026-01-27T00:00:00"/>
    <d v="2026-01-27T00:00:00"/>
    <n v="1"/>
    <d v="2026-01-28T00:00:00"/>
    <d v="2026-01-28T00:00:00"/>
    <d v="2026-01-28T00:00:00"/>
    <d v="2026-01-29T00:00:00"/>
    <d v="2026-01-30T00:00:00"/>
    <d v="2026-02-02T00:00:00"/>
    <d v="2026-02-03T00:00:00"/>
    <d v="2026-02-04T00:00:00"/>
    <d v="2026-02-05T00:00:00"/>
    <d v="2026-02-05T00:00:00"/>
    <n v="1"/>
    <d v="2026-02-06T00:00:00"/>
    <d v="2026-02-09T00:00:00"/>
    <d v="2026-02-10T00:00:00"/>
    <d v="2026-02-11T00:00:00"/>
    <d v="2026-02-11T00:00:00"/>
    <d v="2026-02-12T00:00:00"/>
    <d v="2026-02-12T00:00:00"/>
    <m/>
    <m/>
    <m/>
    <m/>
    <d v="2026-02-13T00:00:00"/>
    <d v="2026-02-16T00:00:00"/>
    <d v="2026-02-16T00:00:00"/>
    <d v="2026-02-17T00:00:00"/>
    <d v="2026-02-18T00:00:00"/>
    <d v="2026-02-19T00:00:00"/>
    <d v="2026-02-20T00:00:00"/>
    <d v="2026-02-20T00:00:00"/>
    <n v="18"/>
    <d v="2026-02-24T00:00:00"/>
    <d v="2026-02-26T00:00:00"/>
    <d v="2026-03-02T00:00:00"/>
    <d v="2026-03-03T00:00:00"/>
    <d v="2026-03-04T00:00:00"/>
    <d v="2026-03-06T00:00:00"/>
    <d v="2026-03-09T00:00:00"/>
    <d v="2026-03-09T00:00:00"/>
    <d v="2026-03-12T00:00:00"/>
    <n v="1"/>
    <d v="2026-03-17T00:00:00"/>
    <m/>
    <s v="Licitación de Seguros "/>
    <s v="Sebastián Humbser"/>
    <m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guros "/>
    <s v="Sebastián Humbser"/>
    <s v="Reformado en 1ra reforma PAC a la espera de autorizacion del monto de la poliza de robo y asalto "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"/>
    <s v="Jorge Enrique Siguencia Guillén"/>
    <s v="Calificación de Ofertas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n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34000"/>
    <n v="34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s v="PAC"/>
    <s v="Arrendamiento de Bienes Inmuebles"/>
    <s v="Javier Pacha"/>
    <s v="Elaboración de los documentos preparatorios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n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  <s v="SI"/>
    <s v="SI"/>
    <m/>
    <m/>
    <m/>
    <m/>
    <m/>
    <m/>
    <m/>
    <m/>
    <m/>
    <m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2T00:00:00"/>
    <d v="2026-03-05T00:00:00"/>
    <n v="1"/>
    <d v="2026-03-10T00:00:00"/>
    <m/>
    <s v="Licitación de Servicios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rvicios"/>
    <s v="Sebastián Humbser"/>
    <s v="Valor Reformado en 1ra reforma PAC actualizacion de informacion por cambio de normativ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n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n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0-31T00:00:00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n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833.34"/>
    <m/>
    <m/>
    <n v="7500"/>
    <n v="0"/>
    <n v="2777.77"/>
    <n v="-2777.77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2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n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000"/>
    <n v="6000"/>
    <m/>
    <n v="1"/>
    <n v="1"/>
    <m/>
    <m/>
    <m/>
    <m/>
    <m/>
    <m/>
    <d v="2026-09-11T00:00:00"/>
    <d v="2026-09-11T00:00:00"/>
    <n v="3"/>
    <d v="2026-09-14T00:00:00"/>
    <d v="2026-09-14T00:00:00"/>
    <d v="2026-09-14T00:00:00"/>
    <d v="2026-09-15T00:00:00"/>
    <d v="2026-09-16T00:00:00"/>
    <d v="2026-09-17T00:00:00"/>
    <d v="2026-09-18T00:00:00"/>
    <d v="2026-09-21T00:00:00"/>
    <d v="2026-09-22T00:00:00"/>
    <d v="2026-09-22T00:00:00"/>
    <n v="3"/>
    <d v="2026-09-23T00:00:00"/>
    <d v="2026-09-24T00:00:00"/>
    <d v="2026-09-25T00:00:00"/>
    <d v="2026-09-28T00:00:00"/>
    <d v="2026-09-28T00:00:00"/>
    <d v="2026-09-29T00:00:00"/>
    <d v="2026-09-29T00:00:00"/>
    <m/>
    <m/>
    <m/>
    <m/>
    <d v="2026-09-30T00:00:00"/>
    <d v="2026-10-01T00:00:00"/>
    <d v="2026-10-01T00:00:00"/>
    <m/>
    <m/>
    <m/>
    <d v="2026-10-01T00:00:00"/>
    <d v="2026-10-07T00:00:00"/>
    <n v="18"/>
    <m/>
    <m/>
    <m/>
    <m/>
    <m/>
    <m/>
    <m/>
    <m/>
    <m/>
    <m/>
    <d v="2026-10-07T00:00:00"/>
    <m/>
    <s v="Ínfimas cuantías "/>
    <s v="Ximena Llanga "/>
    <m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s v="NO PAC"/>
    <s v="Ínfimas cuantías "/>
    <s v="Ximena Llanga "/>
    <s v="primera revisión "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s v="NO PAC"/>
    <s v="Ínfimas cuantías "/>
    <s v="Ximena Llanga "/>
    <s v="primera revisión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  <s v="SI"/>
    <s v="SI"/>
    <m/>
    <m/>
    <m/>
    <m/>
    <m/>
    <m/>
    <m/>
    <m/>
    <m/>
    <m/>
    <s v="SEPT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n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0"/>
    <n v="18812"/>
    <n v="18812"/>
    <n v="2"/>
    <n v="1"/>
    <m/>
    <s v="Si"/>
    <s v="Catálogo Electrónico"/>
    <s v="Común"/>
    <s v="Gasto corriente"/>
    <m/>
    <d v="2026-03-30T00:00:00"/>
    <d v="2026-03-30T00:00:00"/>
    <n v="1"/>
    <d v="2026-03-31T00:00:00"/>
    <d v="2026-03-31T00:00:00"/>
    <d v="2026-03-31T00:00:00"/>
    <d v="2026-04-01T00:00:00"/>
    <d v="2026-04-02T00:00:00"/>
    <d v="2026-04-03T00:00:00"/>
    <d v="2026-04-06T00:00:00"/>
    <d v="2026-04-07T00:00:00"/>
    <d v="2026-04-08T00:00:00"/>
    <d v="2026-04-08T00:00:00"/>
    <n v="1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n v="18"/>
    <m/>
    <m/>
    <m/>
    <m/>
    <m/>
    <m/>
    <m/>
    <m/>
    <d v="2026-04-27T00:00:00"/>
    <n v="1"/>
    <m/>
    <m/>
    <s v="Catálogo Electrónico "/>
    <s v="Daniel Rojas"/>
    <m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d v="1900-01-17T00:00:00"/>
    <m/>
    <m/>
    <m/>
    <m/>
    <m/>
    <m/>
    <m/>
    <m/>
    <d v="2026-04-27T00:00:00"/>
    <m/>
    <m/>
    <s v="PAC"/>
    <s v="Catálogo Electrónico "/>
    <s v="Daniel Rojas"/>
    <s v="Reformado en 1ra reforma PAC  "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m/>
    <m/>
    <m/>
    <d v="2026-04-23T00:00:00"/>
    <m/>
    <m/>
    <m/>
    <m/>
    <m/>
    <m/>
    <m/>
    <m/>
    <m/>
    <d v="2026-04-27T00:00:00"/>
    <m/>
    <m/>
    <s v="PAC"/>
    <s v="Catálogo Electrónico "/>
    <s v="Daniel Rojas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máquinas de estampar o similares"/>
    <m/>
    <s v="01.01.002.071.840104.000.009"/>
    <s v="N/A"/>
    <n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n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n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n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  <s v="SI"/>
    <s v="SI"/>
    <m/>
    <m/>
    <m/>
    <m/>
    <m/>
    <m/>
    <m/>
    <m/>
    <m/>
    <m/>
    <s v="AGOS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n v="840104"/>
    <s v="Fondos Propios"/>
    <n v="0"/>
    <m/>
    <m/>
    <m/>
    <m/>
    <m/>
    <m/>
    <m/>
    <m/>
    <m/>
    <m/>
    <m/>
    <m/>
    <m/>
    <m/>
    <n v="14000"/>
    <n v="14000"/>
    <m/>
    <m/>
    <m/>
    <m/>
    <m/>
    <m/>
    <m/>
    <n v="14000"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n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500"/>
    <n v="12500"/>
    <n v="12500"/>
    <n v="2"/>
    <n v="3"/>
    <m/>
    <s v="No"/>
    <s v="Subasta Inversa Electrónica"/>
    <s v="Común"/>
    <s v="Gasto corriente"/>
    <m/>
    <d v="2026-04-24T00:00:00"/>
    <d v="2026-04-24T00:00:00"/>
    <n v="1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n v="2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n v="18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n v="2"/>
    <d v="2026-06-16T00:00:00"/>
    <m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s v="PAC"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s v="PAC"/>
    <s v="Subasta Inversa Electrónica "/>
    <s v="Fabricio Medina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n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n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n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n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n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s v="buscar de cpc diferente al mantenimiento de computadoras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n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  <s v="SI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n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n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9259.93"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s v="NO PAC"/>
    <s v="Ínfimas cuantías "/>
    <s v="Javier Pacha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s v="NO PAC"/>
    <s v="Ínfimas cuantías "/>
    <s v="Javier Pacha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  <s v="NO"/>
    <s v="NO"/>
    <n v="12500"/>
    <n v="10000"/>
    <n v="9089.2999999999993"/>
    <n v="1"/>
    <n v="1"/>
    <m/>
    <s v="No"/>
    <s v="Feria Inclusiva"/>
    <s v="Común"/>
    <s v="Gasto corriente"/>
    <m/>
    <d v="2026-01-19T00:00:00"/>
    <d v="2026-01-19T00:00:00"/>
    <n v="1"/>
    <d v="2026-01-20T00:00:00"/>
    <d v="2026-01-20T00:00:00"/>
    <d v="2026-01-20T00:00:00"/>
    <d v="2026-01-21T00:00:00"/>
    <d v="2026-01-22T00:00:00"/>
    <d v="2026-01-23T00:00:00"/>
    <d v="2026-01-26T00:00:00"/>
    <d v="2026-01-27T00:00:00"/>
    <d v="2026-01-28T00:00:00"/>
    <d v="2026-01-28T00:00:00"/>
    <n v="1"/>
    <d v="2026-01-29T00:00:00"/>
    <d v="2026-01-30T00:00:00"/>
    <d v="2026-02-02T00:00:00"/>
    <d v="2026-02-03T00:00:00"/>
    <d v="2026-02-03T00:00:00"/>
    <d v="2026-02-04T00:00:00"/>
    <d v="2026-02-04T00:00:00"/>
    <m/>
    <m/>
    <m/>
    <m/>
    <d v="2026-02-05T00:00:00"/>
    <d v="2026-02-06T00:00:00"/>
    <d v="2026-02-06T00:00:00"/>
    <d v="2026-02-09T00:00:00"/>
    <d v="2026-02-10T00:00:00"/>
    <d v="2026-02-11T00:00:00"/>
    <d v="2026-02-12T00:00:00"/>
    <d v="2026-02-12T00:00:00"/>
    <n v="18"/>
    <d v="2026-02-16T00:00:00"/>
    <d v="2026-02-18T00:00:00"/>
    <d v="2026-02-20T00:00:00"/>
    <d v="2026-02-23T00:00:00"/>
    <d v="2026-02-24T00:00:00"/>
    <d v="2026-02-26T00:00:00"/>
    <d v="2026-02-27T00:00:00"/>
    <d v="2026-02-27T00:00:00"/>
    <d v="2026-03-04T00:00:00"/>
    <n v="1"/>
    <d v="2026-03-09T00:00:00"/>
    <m/>
    <s v="Feria Inclusiva "/>
    <s v="Daniel Rojas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s v="PAC"/>
    <s v="Feria Inclusiva "/>
    <s v="Daniel Rojas"/>
    <s v="Valor reformado en reforma PAC 1 Falta la  revisión de finanicero y jurídico  de informe técnico, informe de necesidad y TDR"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s v="PAC"/>
    <s v="Ferias Inclusivas"/>
    <s v="Daniel Rojas"/>
    <s v="Adjudicad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n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9000"/>
    <n v="9000"/>
    <m/>
    <n v="2"/>
    <n v="2"/>
    <m/>
    <m/>
    <m/>
    <m/>
    <m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n v="18"/>
    <m/>
    <m/>
    <m/>
    <m/>
    <m/>
    <m/>
    <m/>
    <m/>
    <m/>
    <m/>
    <d v="2026-05-31T00:00:00"/>
    <m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s v="NO PAC"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s v="NO PAC"/>
    <s v="Ínfimas cuantías "/>
    <s v="Rosita Estrell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n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8000"/>
    <m/>
    <n v="2"/>
    <n v="2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n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8000"/>
    <n v="8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s Inversa Electrónica"/>
    <s v="Javier Pacha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n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n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200"/>
    <n v="7200"/>
    <m/>
    <n v="3"/>
    <n v="3"/>
    <m/>
    <m/>
    <m/>
    <m/>
    <m/>
    <m/>
    <d v="2026-10-21T00:00:00"/>
    <d v="2026-10-21T00:00:00"/>
    <n v="3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n v="3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n v="18"/>
    <m/>
    <m/>
    <m/>
    <m/>
    <m/>
    <m/>
    <m/>
    <m/>
    <m/>
    <m/>
    <d v="2026-11-15T00:00:00"/>
    <m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s v="NO PAC"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n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n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m/>
    <n v="2"/>
    <n v="2"/>
    <m/>
    <m/>
    <m/>
    <m/>
    <m/>
    <m/>
    <d v="2026-06-15T00:00:00"/>
    <d v="2026-06-15T00:00:00"/>
    <n v="2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n v="2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n v="18"/>
    <m/>
    <m/>
    <m/>
    <m/>
    <m/>
    <m/>
    <m/>
    <m/>
    <m/>
    <m/>
    <d v="2026-07-09T00:00:00"/>
    <m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s v="NO PAC"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n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m/>
    <n v="2"/>
    <n v="2"/>
    <m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NO PAC"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n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m/>
    <n v="3"/>
    <n v="3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s v="NO PAC"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n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d v="2026-05-04T00:00:00"/>
    <m/>
    <s v="NO PAC"/>
    <s v="Ínfimas cuantías "/>
    <s v="Verónica Ponce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n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s v="NO"/>
    <s v="NO"/>
    <n v="6600"/>
    <n v="6600"/>
    <m/>
    <n v="1"/>
    <n v="1"/>
    <m/>
    <m/>
    <m/>
    <m/>
    <m/>
    <m/>
    <d v="2026-02-18T00:00:00"/>
    <d v="2026-02-18T00:00:00"/>
    <n v="1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n v="1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n v="18"/>
    <m/>
    <m/>
    <m/>
    <m/>
    <m/>
    <m/>
    <m/>
    <m/>
    <m/>
    <m/>
    <d v="2026-03-15T00:00:00"/>
    <m/>
    <s v="Ínfimas cuantías "/>
    <s v="Fabricio Medina "/>
    <m/>
    <d v="2026-02-18T00:00:00"/>
    <d v="2026-02-18T00:00:00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d v="1900-01-17T00:00:00"/>
    <m/>
    <m/>
    <m/>
    <m/>
    <m/>
    <m/>
    <m/>
    <m/>
    <m/>
    <d v="2026-03-15T00:00:00"/>
    <m/>
    <s v="NO PAC"/>
    <s v="Ínfimas cuantías "/>
    <s v="Fabricio Medina "/>
    <s v="Reprogramación_x000a_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Auditoría CCMQ"/>
    <m/>
    <s v="01.01.002.002.630602.000.009"/>
    <s v="N/A"/>
    <n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m/>
    <n v="1"/>
    <n v="1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1899-12-31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m/>
    <d v="2026-05-04T00:00:00"/>
    <m/>
    <s v="Ínfimas cuantías "/>
    <s v="Diego Guamán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Diego Guamán"/>
    <s v="No presenta documentación"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Diego Guamán"/>
    <s v="No presenta documentación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n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  <s v="SI"/>
    <s v="SI"/>
    <m/>
    <m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n v="530402"/>
    <s v="Fondos Propios"/>
    <n v="0"/>
    <m/>
    <m/>
    <m/>
    <m/>
    <m/>
    <m/>
    <m/>
    <m/>
    <m/>
    <m/>
    <m/>
    <m/>
    <m/>
    <m/>
    <n v="6000"/>
    <n v="6000"/>
    <m/>
    <m/>
    <m/>
    <m/>
    <m/>
    <m/>
    <m/>
    <n v="6000"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n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  <s v="NO"/>
    <s v="NO"/>
    <n v="6000"/>
    <n v="6000"/>
    <m/>
    <n v="1"/>
    <n v="1"/>
    <m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1T00:00:00"/>
    <n v="18"/>
    <m/>
    <m/>
    <m/>
    <m/>
    <m/>
    <m/>
    <m/>
    <m/>
    <m/>
    <m/>
    <d v="2026-10-11T00:00:00"/>
    <m/>
    <s v="Ínfimas cuantías "/>
    <s v="Daniel Rojas"/>
    <m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s v="NO PAC"/>
    <s v="Ínfimas cuantías "/>
    <s v="Daniel Rojas"/>
    <s v="Falta revisión  finanicero y jurídico  de informe técnico, informe de necesidad y tdr"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s v="NO PAC"/>
    <s v="Ínfimas cuantías "/>
    <s v="Daniel Rojas"/>
    <s v="Falta revisión  finanicero y jurídico  de informe técnico, informe de necesidad y tdr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n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n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"/>
    <n v="4000"/>
    <m/>
    <n v="2"/>
    <n v="2"/>
    <m/>
    <m/>
    <m/>
    <m/>
    <m/>
    <m/>
    <d v="2026-09-04T00:00:00"/>
    <d v="2026-09-04T00:00:00"/>
    <n v="3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n v="3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n v="18"/>
    <m/>
    <m/>
    <m/>
    <m/>
    <m/>
    <m/>
    <m/>
    <m/>
    <m/>
    <m/>
    <d v="2026-09-30T00:00:00"/>
    <m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s v="NO PAC"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s v="NO PAC"/>
    <s v="Ínfimas cuantías "/>
    <s v="Pablo Arboleda "/>
    <m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s v="NO"/>
    <s v="NO"/>
    <n v="3500"/>
    <n v="3500"/>
    <m/>
    <m/>
    <n v="2"/>
    <m/>
    <m/>
    <m/>
    <m/>
    <m/>
    <m/>
    <d v="2026-01-23T00:00:00"/>
    <d v="2026-01-23T00:00:00"/>
    <n v="1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n v="1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n v="18"/>
    <m/>
    <m/>
    <m/>
    <m/>
    <m/>
    <m/>
    <m/>
    <m/>
    <m/>
    <m/>
    <d v="2026-02-18T00:00:00"/>
    <m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s v="NO PAC"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s v="NO PAC"/>
    <s v="Ínfimas cuantías "/>
    <s v="Valentina Gómez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n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3500"/>
    <m/>
    <n v="3"/>
    <n v="3"/>
    <m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los cpc hasta 10000 buscar distintos cpc  se realizará al POA para adelantar fecha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s v="NO PAC"/>
    <s v="Ínfimas cuantías "/>
    <s v="Patricio Chiluisa"/>
    <s v="Verificar la pertinencia de las partidas presupuestaria respecto al objeto de la contratación  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s v="NO PAC"/>
    <s v="Ínfimas cuantías "/>
    <s v="Patricio Chiluisa"/>
    <s v="Verificar la pertinencia de las partidas presupuestaria respecto al objeto de la contratación 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n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s v="NO PAC"/>
    <s v="Ínfimas cuantías "/>
    <s v="Fabricio Medina "/>
    <s v="No presenta documentación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n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3000"/>
    <m/>
    <m/>
    <n v="2"/>
    <m/>
    <m/>
    <m/>
    <m/>
    <m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n v="18"/>
    <m/>
    <m/>
    <m/>
    <m/>
    <m/>
    <m/>
    <m/>
    <m/>
    <m/>
    <m/>
    <d v="2026-04-01T00:00:00"/>
    <m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s v="NO PAC"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s v="NO PAC"/>
    <s v="Ínfimas cuantías "/>
    <s v="Fabian Baquero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n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n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2740"/>
    <n v="2740"/>
    <n v="2"/>
    <n v="2"/>
    <m/>
    <s v="No"/>
    <s v="Catalogo Electrónico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m/>
    <m/>
    <m/>
    <m/>
    <m/>
    <m/>
    <m/>
    <m/>
    <d v="2026-07-03T00:00:00"/>
    <n v="2"/>
    <m/>
    <m/>
    <s v="Catálogo Electrónico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s v="PAC"/>
    <s v="Catálogo Electrónico "/>
    <s v="Javier Pacha"/>
    <s v="Ajustado reforma 1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  <s v="NO"/>
    <s v="SI"/>
    <m/>
    <n v="2500"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  <s v="NO"/>
    <s v="SI"/>
    <n v="2500"/>
    <n v="2500"/>
    <m/>
    <n v="1"/>
    <n v="1"/>
    <m/>
    <m/>
    <m/>
    <m/>
    <m/>
    <m/>
    <d v="2026-09-14T00:00:00"/>
    <d v="2026-09-14T00:00:00"/>
    <n v="3"/>
    <d v="2026-09-15T00:00:00"/>
    <d v="2026-09-15T00:00:00"/>
    <d v="2026-09-15T00:00:00"/>
    <d v="2026-09-16T00:00:00"/>
    <d v="2026-09-17T00:00:00"/>
    <d v="2026-09-18T00:00:00"/>
    <d v="2026-09-21T00:00:00"/>
    <d v="2026-09-22T00:00:00"/>
    <d v="2026-09-23T00:00:00"/>
    <d v="2026-09-23T00:00:00"/>
    <n v="3"/>
    <d v="2026-09-24T00:00:00"/>
    <d v="2026-09-25T00:00:00"/>
    <d v="2026-09-28T00:00:00"/>
    <d v="2026-09-29T00:00:00"/>
    <d v="2026-09-29T00:00:00"/>
    <d v="2026-09-30T00:00:00"/>
    <d v="2026-09-30T00:00:00"/>
    <m/>
    <m/>
    <m/>
    <m/>
    <d v="2026-10-01T00:00:00"/>
    <d v="2026-10-02T00:00:00"/>
    <d v="2026-10-02T00:00:00"/>
    <m/>
    <m/>
    <m/>
    <d v="2026-10-02T00:00:00"/>
    <d v="2026-10-08T00:00:00"/>
    <n v="18"/>
    <m/>
    <m/>
    <m/>
    <m/>
    <m/>
    <m/>
    <m/>
    <m/>
    <m/>
    <m/>
    <d v="2026-10-08T00:00:00"/>
    <m/>
    <s v="Ínfimas cuantías "/>
    <s v="Ximena Llanga 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n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n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n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n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m/>
    <n v="2"/>
    <n v="2"/>
    <m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Daniel Valencia "/>
    <s v="los cpc hasta 10000 buscar distintos cpc 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s v="PAC"/>
    <s v="Javier Pacha"/>
    <m/>
    <m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s v="PAC"/>
    <s v="Javier Pacha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n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s v="NO"/>
    <s v="NO"/>
    <n v="2000"/>
    <n v="2000"/>
    <m/>
    <n v="1"/>
    <n v="1"/>
    <m/>
    <m/>
    <m/>
    <m/>
    <m/>
    <m/>
    <d v="2026-02-04T00:00:00"/>
    <d v="2026-02-04T00:00:00"/>
    <n v="1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n v="1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n v="18"/>
    <m/>
    <m/>
    <m/>
    <m/>
    <m/>
    <m/>
    <m/>
    <m/>
    <m/>
    <m/>
    <d v="2026-03-02T00:00:00"/>
    <m/>
    <s v="Ínfimas cuantías "/>
    <s v="Patricio Chiluisa"/>
    <s v="los cpc hasta 10000 buscar distintos cpc "/>
    <d v="2026-02-04T00:00:00"/>
    <d v="2026-02-04T00:00:00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d v="1900-01-17T00:00:00"/>
    <m/>
    <m/>
    <m/>
    <m/>
    <m/>
    <m/>
    <m/>
    <m/>
    <m/>
    <d v="2026-03-02T00:00:00"/>
    <m/>
    <s v="NO PAC"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s v="NO PAC"/>
    <s v="Ínfima Cuantía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  <s v="SI"/>
    <s v="SI"/>
    <m/>
    <m/>
    <m/>
    <m/>
    <m/>
    <m/>
    <m/>
    <m/>
    <m/>
    <m/>
    <s v="JUL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n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s v="NO"/>
    <s v="NO"/>
    <n v="6600"/>
    <n v="1600"/>
    <m/>
    <n v="1"/>
    <n v="1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3T00:00:00"/>
    <n v="18"/>
    <m/>
    <m/>
    <m/>
    <m/>
    <m/>
    <m/>
    <m/>
    <m/>
    <m/>
    <m/>
    <d v="2026-10-03T00:00:00"/>
    <m/>
    <s v="Ínfimas cuantías "/>
    <s v="Ximena Llanga "/>
    <m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s v="NO PAC"/>
    <s v="Ínfimas cuantías "/>
    <s v="Ximena Llanga "/>
    <s v="primera revisión "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s v="NO PAC"/>
    <s v="Ínfimas cuantías "/>
    <s v="Ximena Llanga "/>
    <s v="primera revisión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n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n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00"/>
    <n v="1400"/>
    <m/>
    <n v="2"/>
    <n v="2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n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n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n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00"/>
    <n v="11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n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  <s v="NO"/>
    <s v="SI"/>
    <m/>
    <m/>
    <m/>
    <m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1"/>
    <n v="1"/>
    <m/>
    <m/>
    <m/>
    <m/>
    <m/>
    <m/>
    <d v="2026-09-10T00:00:00"/>
    <d v="2026-09-10T00:00:00"/>
    <n v="3"/>
    <d v="2026-09-11T00:00:00"/>
    <d v="2026-09-11T00:00:00"/>
    <d v="2026-09-11T00:00:00"/>
    <d v="2026-09-14T00:00:00"/>
    <d v="2026-09-15T00:00:00"/>
    <d v="2026-09-16T00:00:00"/>
    <d v="2026-09-17T00:00:00"/>
    <d v="2026-09-18T00:00:00"/>
    <d v="2026-09-21T00:00:00"/>
    <d v="2026-09-21T00:00:00"/>
    <n v="3"/>
    <d v="2026-09-22T00:00:00"/>
    <d v="2026-09-23T00:00:00"/>
    <d v="2026-09-24T00:00:00"/>
    <d v="2026-09-25T00:00:00"/>
    <d v="2026-09-25T00:00:00"/>
    <d v="2026-09-28T00:00:00"/>
    <d v="2026-09-28T00:00:00"/>
    <m/>
    <m/>
    <m/>
    <m/>
    <d v="2026-09-29T00:00:00"/>
    <d v="2026-09-30T00:00:00"/>
    <d v="2026-09-30T00:00:00"/>
    <m/>
    <m/>
    <m/>
    <d v="2026-09-30T00:00:00"/>
    <d v="2026-10-06T00:00:00"/>
    <n v="18"/>
    <m/>
    <m/>
    <m/>
    <m/>
    <m/>
    <m/>
    <m/>
    <m/>
    <m/>
    <m/>
    <d v="2026-10-06T00:00:00"/>
    <m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s v="NO PAC"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s v="NO PAC"/>
    <s v="Ínfimas cuantías "/>
    <s v="Daniel Rojas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n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n v="0"/>
    <n v="1500"/>
    <n v="100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"/>
    <s v="Jimmy Castillo 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n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n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n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n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3"/>
    <n v="2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los cpc hasta 10000 buscar distintos cpc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s v="NO PAC"/>
    <s v="Ínfimas cuantías "/>
    <s v="Javier Pacha"/>
    <s v="Verificar la pertinencia de las partidas presupuestaria respecto al objeto de la contratación 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s v="NO PAC"/>
    <s v="Ínfimas cuantías "/>
    <s v="Javier Pacha"/>
    <s v="Verificar la pertinencia de las partidas presupuestaria respecto al objeto de la contratación 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m/>
    <m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n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n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n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n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n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76"/>
    <n v="676"/>
    <n v="676"/>
    <n v="3"/>
    <n v="3"/>
    <m/>
    <s v="Si"/>
    <s v="Catálogo Electrónico"/>
    <s v="Común"/>
    <s v="Gasto corriente"/>
    <m/>
    <d v="2026-08-06T00:00:00"/>
    <d v="2026-08-06T00:00:00"/>
    <n v="2"/>
    <d v="2026-08-07T00:00:00"/>
    <d v="2026-08-07T00:00:00"/>
    <d v="2026-08-07T00:00:00"/>
    <d v="2026-08-10T00:00:00"/>
    <d v="2026-08-11T00:00:00"/>
    <d v="2026-08-12T00:00:00"/>
    <d v="2026-08-13T00:00:00"/>
    <d v="2026-08-14T00:00:00"/>
    <d v="2026-08-17T00:00:00"/>
    <d v="2026-08-17T00:00:00"/>
    <n v="2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n v="18"/>
    <m/>
    <m/>
    <m/>
    <m/>
    <m/>
    <m/>
    <m/>
    <m/>
    <d v="2026-09-03T00:00:00"/>
    <n v="3"/>
    <m/>
    <m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s v="PAC"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s v="PAC"/>
    <s v="Catálogo Electrónico "/>
    <s v="Andrés Mogro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n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80"/>
    <m/>
    <m/>
    <n v="1"/>
    <m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Daniel Roja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n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  <s v="NO"/>
    <s v="SI"/>
    <m/>
    <m/>
    <m/>
    <m/>
    <m/>
    <m/>
    <m/>
    <m/>
    <m/>
    <m/>
    <m/>
    <d v="2026-02-05T00:00:00"/>
    <m/>
    <m/>
    <m/>
    <m/>
    <d v="2026-02-06T00:00:00"/>
    <d v="2026-02-09T00:00:00"/>
    <d v="2026-02-09T00:00:00"/>
    <m/>
    <m/>
    <m/>
    <d v="2026-02-09T00:00:00"/>
    <d v="2026-10-02T00:00:00"/>
    <m/>
    <m/>
    <m/>
    <m/>
    <m/>
    <m/>
    <m/>
    <m/>
    <m/>
    <d v="2026-10-02T00:00:00"/>
    <m/>
    <s v="Ínfimas cuantías "/>
    <s v="Sebastián Humbser"/>
    <e v="#VALUE!"/>
    <e v="#VALUE!"/>
    <m/>
    <m/>
    <m/>
    <e v="#VALUE!"/>
    <d v="2026-10-02T00:00:00"/>
    <n v="18"/>
    <m/>
    <m/>
    <m/>
    <m/>
    <m/>
    <m/>
    <m/>
    <m/>
    <m/>
    <m/>
    <d v="2026-10-02T00:00:00"/>
    <m/>
    <s v="Ínfimas cuantías 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rvicios"/>
    <s v="Sebastián Humbser"/>
    <s v="Valor Reformado en 1ra reforma PAC actualizacion de informacion por cambio de normativ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NO PAC"/>
    <s v="Ínfima Cuantía"/>
    <e v="#NUM!"/>
    <e v="#NUM!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n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n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n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n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n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n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n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n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n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n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NO PAC"/>
    <s v="Ínfima Cuantía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n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  <s v="NO"/>
    <s v="SI"/>
    <n v="283"/>
    <n v="283"/>
    <m/>
    <n v="1"/>
    <n v="1"/>
    <m/>
    <m/>
    <m/>
    <m/>
    <m/>
    <s v="AGOSTO"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2T00:00:00"/>
    <n v="18"/>
    <m/>
    <m/>
    <m/>
    <m/>
    <m/>
    <m/>
    <m/>
    <m/>
    <m/>
    <m/>
    <d v="2026-10-12T00:00:00"/>
    <m/>
    <s v="Ínfimas cuantías "/>
    <s v="Daniel Rojas"/>
    <m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s v="NO PAC"/>
    <s v="Ínfimas cuantías "/>
    <s v="Daniel Rojas"/>
    <s v="No presenta documentación"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s v="NO PAC"/>
    <s v="Ínfimas cuantías "/>
    <s v="Daniel Rojas"/>
    <s v="No presenta documentación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n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n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n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n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n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n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n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n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n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n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"/>
    <n v="0"/>
    <m/>
    <n v="1"/>
    <n v="0"/>
    <m/>
    <m/>
    <m/>
    <m/>
    <m/>
    <m/>
    <d v="2026-09-07T00:00:00"/>
    <d v="2026-09-07T00:00:00"/>
    <n v="3"/>
    <d v="2026-09-08T00:00:00"/>
    <d v="2026-09-08T00:00:00"/>
    <d v="2026-09-08T00:00:00"/>
    <d v="2026-09-09T00:00:00"/>
    <d v="2026-09-10T00:00:00"/>
    <d v="2026-09-11T00:00:00"/>
    <d v="2026-09-14T00:00:00"/>
    <d v="2026-09-15T00:00:00"/>
    <d v="2026-09-16T00:00:00"/>
    <d v="2026-09-16T00:00:00"/>
    <n v="3"/>
    <d v="2026-09-17T00:00:00"/>
    <d v="2026-09-18T00:00:00"/>
    <d v="2026-09-21T00:00:00"/>
    <d v="2026-09-22T00:00:00"/>
    <d v="2026-09-22T00:00:00"/>
    <d v="2026-09-23T00:00:00"/>
    <d v="2026-09-23T00:00:00"/>
    <m/>
    <m/>
    <m/>
    <m/>
    <d v="2026-09-24T00:00:00"/>
    <d v="2026-09-25T00:00:00"/>
    <d v="2026-09-25T00:00:00"/>
    <m/>
    <m/>
    <m/>
    <d v="2026-09-25T00:00:00"/>
    <d v="2026-10-01T00:00:00"/>
    <n v="18"/>
    <m/>
    <m/>
    <m/>
    <m/>
    <m/>
    <m/>
    <m/>
    <m/>
    <m/>
    <m/>
    <d v="2026-10-01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n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n v="0"/>
    <n v="3"/>
    <n v="3"/>
    <m/>
    <s v="Si"/>
    <s v="Catálogo Electrónico"/>
    <s v="Común"/>
    <s v="Gasto corriente"/>
    <m/>
    <d v="2026-07-16T00:00:00"/>
    <d v="2026-07-16T00:00:00"/>
    <n v="2"/>
    <d v="2026-07-17T00:00:00"/>
    <d v="2026-07-17T00:00:00"/>
    <d v="2026-07-17T00:00:00"/>
    <d v="2026-07-20T00:00:00"/>
    <d v="2026-07-21T00:00:00"/>
    <d v="2026-07-22T00:00:00"/>
    <d v="2026-07-23T00:00:00"/>
    <d v="2026-07-24T00:00:00"/>
    <d v="2026-07-27T00:00:00"/>
    <d v="2026-07-27T00:00:00"/>
    <n v="2"/>
    <d v="2026-07-28T00:00:00"/>
    <d v="2026-07-29T00:00:00"/>
    <d v="2026-07-30T00:00:00"/>
    <d v="2026-07-31T00:00:00"/>
    <d v="2026-07-31T00:00:00"/>
    <d v="2026-08-03T00:00:00"/>
    <d v="2026-08-03T00:00:00"/>
    <m/>
    <m/>
    <m/>
    <m/>
    <d v="2026-08-04T00:00:00"/>
    <d v="2026-08-05T00:00:00"/>
    <d v="2026-08-05T00:00:00"/>
    <d v="2026-08-06T00:00:00"/>
    <d v="2026-08-07T00:00:00"/>
    <d v="2026-08-10T00:00:00"/>
    <d v="2026-08-11T00:00:00"/>
    <d v="2026-08-11T00:00:00"/>
    <n v="18"/>
    <m/>
    <m/>
    <m/>
    <m/>
    <m/>
    <m/>
    <m/>
    <m/>
    <d v="2026-08-13T00:00:00"/>
    <n v="2"/>
    <m/>
    <m/>
    <s v="Catálogo Electrónico "/>
    <s v="Sebastián Humbser"/>
    <m/>
    <d v="2026-07-15T00:00:00"/>
    <d v="2026-07-15T00:00:00"/>
    <d v="2026-07-16T00:00:00"/>
    <d v="2026-07-16T00:00:00"/>
    <d v="2026-07-16T00:00:00"/>
    <d v="2026-07-17T00:00:00"/>
    <d v="2026-07-20T00:00:00"/>
    <d v="2026-07-21T00:00:00"/>
    <d v="2026-07-22T00:00:00"/>
    <d v="2026-07-23T00:00:00"/>
    <d v="2026-07-24T00:00:00"/>
    <d v="2026-07-24T00:00:00"/>
    <d v="2026-07-27T00:00:00"/>
    <d v="2026-07-28T00:00:00"/>
    <d v="2026-07-29T00:00:00"/>
    <d v="2026-07-30T00:00:00"/>
    <d v="2026-07-30T00:00:00"/>
    <d v="2026-07-31T00:00:00"/>
    <d v="2026-07-31T00:00:00"/>
    <m/>
    <m/>
    <m/>
    <m/>
    <d v="2026-08-03T00:00:00"/>
    <d v="2026-08-04T00:00:00"/>
    <d v="2026-08-04T00:00:00"/>
    <d v="2026-08-05T00:00:00"/>
    <d v="2026-08-06T00:00:00"/>
    <d v="2026-08-07T00:00:00"/>
    <d v="2026-08-11T00:00:00"/>
    <d v="2026-08-11T00:00:00"/>
    <d v="1900-01-17T00:00:00"/>
    <m/>
    <m/>
    <m/>
    <m/>
    <m/>
    <m/>
    <m/>
    <m/>
    <d v="2026-08-13T00:00:00"/>
    <m/>
    <m/>
    <s v="PAC"/>
    <s v="Catálogo Electrónico "/>
    <s v="Sebastián Humbser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Catalogo Electrónico"/>
    <s v="Jorge Enrique Siguencia Guillén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n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n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0"/>
    <m/>
    <n v="1"/>
    <n v="0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4T00:00:00"/>
    <n v="18"/>
    <m/>
    <m/>
    <m/>
    <m/>
    <m/>
    <m/>
    <m/>
    <m/>
    <m/>
    <m/>
    <d v="2026-10-04T00:00:00"/>
    <m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n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n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n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n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n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n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29995.5"/>
    <n v="249995.5"/>
    <m/>
    <n v="2"/>
    <n v="2"/>
    <m/>
    <s v="No"/>
    <s v="Licitación de obra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obras"/>
    <s v="Marcelo Rodríguez 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s v="PAC"/>
    <s v="Licitación de obras"/>
    <s v="Marcelo Rodríguez "/>
    <s v="Valor reformado en reforma PAC 1 levantamiento de informacio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terial de construcción"/>
    <m/>
    <s v="01.01.001.064.530811.000.009"/>
    <s v="N/A"/>
    <n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2"/>
    <n v="2"/>
    <m/>
    <m/>
    <m/>
    <m/>
    <m/>
    <m/>
    <d v="2026-09-15T00:00:00"/>
    <d v="2026-09-15T00:00:00"/>
    <n v="3"/>
    <d v="2026-09-16T00:00:00"/>
    <d v="2026-09-16T00:00:00"/>
    <d v="2026-09-16T00:00:00"/>
    <d v="2026-09-17T00:00:00"/>
    <d v="2026-09-18T00:00:00"/>
    <d v="2026-09-21T00:00:00"/>
    <d v="2026-09-22T00:00:00"/>
    <d v="2026-09-23T00:00:00"/>
    <d v="2026-09-24T00:00:00"/>
    <d v="2026-09-24T00:00:00"/>
    <n v="3"/>
    <d v="2026-09-25T00:00:00"/>
    <d v="2026-09-28T00:00:00"/>
    <d v="2026-09-29T00:00:00"/>
    <d v="2026-09-30T00:00:00"/>
    <d v="2026-09-30T00:00:00"/>
    <d v="2026-10-01T00:00:00"/>
    <d v="2026-10-01T00:00:00"/>
    <m/>
    <m/>
    <m/>
    <m/>
    <d v="2026-10-02T00:00:00"/>
    <d v="2026-10-05T00:00:00"/>
    <d v="2026-10-05T00:00:00"/>
    <m/>
    <m/>
    <m/>
    <d v="2026-10-05T00:00:00"/>
    <d v="2026-10-09T00:00:00"/>
    <n v="18"/>
    <m/>
    <m/>
    <m/>
    <m/>
    <m/>
    <m/>
    <m/>
    <m/>
    <m/>
    <m/>
    <d v="2026-10-09T00:00:00"/>
    <m/>
    <s v="Ínfimas cuantías "/>
    <s v="Ximena Llang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2T00:00:00"/>
    <d v="1900-01-17T00:00:00"/>
    <m/>
    <m/>
    <m/>
    <m/>
    <m/>
    <m/>
    <m/>
    <m/>
    <m/>
    <d v="2026-05-02T00:00:00"/>
    <m/>
    <s v="NO PAC"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flete y movilización"/>
    <m/>
    <s v="01.01.001.114.530202.000.009"/>
    <s v="N/A"/>
    <n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m/>
    <n v="2"/>
    <n v="0"/>
    <m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0T00:00:00"/>
    <n v="18"/>
    <m/>
    <m/>
    <m/>
    <m/>
    <m/>
    <m/>
    <m/>
    <m/>
    <m/>
    <m/>
    <d v="2026-10-10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n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n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Pago de tasa de limpieza EMASEO"/>
    <m/>
    <s v="01.01.001.153.570102.000.009"/>
    <s v="N/A"/>
    <n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n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m/>
    <n v="2"/>
    <n v="2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Verónica Ponce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d v="2026-05-04T00:00:00"/>
    <m/>
    <s v="NO PAC"/>
    <s v="Ínfimas cuantías "/>
    <s v="Verónica Ponce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n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400"/>
    <n v="14400"/>
    <m/>
    <n v="1"/>
    <n v="1"/>
    <m/>
    <s v="No"/>
    <s v="Concurso Público"/>
    <s v="Común"/>
    <s v="Gasto corriente"/>
    <m/>
    <d v="2026-03-09T00:00:00"/>
    <d v="2026-03-09T00:00:00"/>
    <n v="1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n v="1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n v="1"/>
    <d v="2026-04-27T00:00:00"/>
    <m/>
    <s v="Concurso Público"/>
    <s v="Jamilette Yépez "/>
    <m/>
    <d v="2026-03-09T00:00:00"/>
    <d v="2026-03-09T00:00:00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d v="2026-04-27T00:00:00"/>
    <m/>
    <s v="PAC"/>
    <s v="Concurso Público"/>
    <s v="Maria Fernanda Solorzano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2 POA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0"/>
    <m/>
    <n v="1"/>
    <n v="0"/>
    <m/>
    <s v="No"/>
    <s v="Subasta Inversa Electrónica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4T00:00:00"/>
    <d v="2026-05-06T00:00:00"/>
    <d v="2026-05-08T00:00:00"/>
    <d v="2026-05-11T00:00:00"/>
    <d v="2026-05-12T00:00:00"/>
    <d v="2026-05-14T00:00:00"/>
    <d v="2026-05-15T00:00:00"/>
    <d v="2026-05-19T00:00:00"/>
    <d v="2026-05-22T00:00:00"/>
    <n v="2"/>
    <d v="2026-05-27T00:00:00"/>
    <m/>
    <s v="Subasta Inversa Electrónica "/>
    <s v="Fabian Baquero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m/>
    <n v="0"/>
    <m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m/>
    <n v="0"/>
    <m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s v="verificar partid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0"/>
    <m/>
    <n v="1"/>
    <n v="0"/>
    <m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3500"/>
    <m/>
    <n v="1"/>
    <n v="1"/>
    <m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s v="NO PAC"/>
    <s v="Ínfimas cuantías "/>
    <s v="Fabricio Medina 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500"/>
    <m/>
    <m/>
    <n v="1"/>
    <m/>
    <m/>
    <m/>
    <m/>
    <m/>
    <m/>
    <m/>
    <d v="2026-03-12T00:00:00"/>
    <d v="2026-03-12T00:00:00"/>
    <n v="1"/>
    <d v="2026-03-13T00:00:00"/>
    <d v="2026-03-13T00:00:00"/>
    <d v="2026-03-13T00:00:00"/>
    <d v="2026-03-16T00:00:00"/>
    <d v="2026-03-17T00:00:00"/>
    <d v="2026-03-18T00:00:00"/>
    <d v="2026-03-19T00:00:00"/>
    <d v="2026-03-20T00:00:00"/>
    <d v="2026-03-23T00:00:00"/>
    <d v="2026-03-23T00:00:00"/>
    <n v="1"/>
    <d v="2026-03-24T00:00:00"/>
    <d v="2026-03-25T00:00:00"/>
    <d v="2026-03-26T00:00:00"/>
    <d v="2026-03-27T00:00:00"/>
    <d v="2026-03-27T00:00:00"/>
    <d v="2026-03-30T00:00:00"/>
    <d v="2026-03-30T00:00:00"/>
    <m/>
    <m/>
    <m/>
    <m/>
    <d v="2026-03-31T00:00:00"/>
    <d v="2026-04-01T00:00:00"/>
    <d v="2026-04-01T00:00:00"/>
    <m/>
    <m/>
    <m/>
    <d v="2026-04-01T00:00:00"/>
    <d v="2026-04-07T00:00:00"/>
    <m/>
    <m/>
    <m/>
    <m/>
    <m/>
    <m/>
    <m/>
    <m/>
    <m/>
    <m/>
    <d v="2026-04-07T00:00:00"/>
    <m/>
    <s v="Ínfimas cuantías "/>
    <s v="Fabricio Medina "/>
    <s v="buscar cpc de central telefónic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n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n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m/>
    <n v="1"/>
    <n v="0"/>
    <m/>
    <m/>
    <m/>
    <m/>
    <m/>
    <m/>
    <d v="2026-03-19T00:00:00"/>
    <d v="2026-03-19T00:00:00"/>
    <n v="1"/>
    <d v="2026-03-20T00:00:00"/>
    <d v="2026-03-20T00:00:00"/>
    <d v="2026-03-20T00:00:00"/>
    <d v="2026-03-23T00:00:00"/>
    <d v="2026-03-24T00:00:00"/>
    <d v="2026-03-25T00:00:00"/>
    <d v="2026-03-26T00:00:00"/>
    <d v="2026-03-27T00:00:00"/>
    <d v="2026-03-30T00:00:00"/>
    <d v="2026-03-30T00:00:00"/>
    <n v="1"/>
    <d v="2026-03-31T00:00:00"/>
    <d v="2026-04-01T00:00:00"/>
    <d v="2026-04-02T00:00:00"/>
    <d v="2026-04-03T00:00:00"/>
    <d v="2026-04-03T00:00:00"/>
    <d v="2026-04-06T00:00:00"/>
    <d v="2026-04-06T00:00:00"/>
    <m/>
    <m/>
    <m/>
    <m/>
    <d v="2026-04-07T00:00:00"/>
    <d v="2026-04-08T00:00:00"/>
    <d v="2026-04-08T00:00:00"/>
    <m/>
    <m/>
    <m/>
    <d v="2026-04-08T00:00:00"/>
    <d v="2026-04-14T00:00:00"/>
    <n v="18"/>
    <m/>
    <m/>
    <m/>
    <m/>
    <m/>
    <m/>
    <m/>
    <m/>
    <m/>
    <m/>
    <d v="2026-04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n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m/>
    <n v="3"/>
    <n v="0"/>
    <m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Daniel Valencia "/>
    <s v="los cpc hasta 10000 buscar distintos cp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l 1era reforma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l 1era reforma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n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n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8000"/>
    <n v="0"/>
    <m/>
    <n v="3"/>
    <n v="0"/>
    <m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n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0"/>
    <m/>
    <n v="3"/>
    <n v="0"/>
    <m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5000"/>
    <n v="0"/>
    <n v="2"/>
    <n v="1"/>
    <m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Daniel Valencia 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s v="PAC"/>
    <s v="Catálogo Electrónico "/>
    <s v="Javier Pacha"/>
    <s v="Incremento en la 1ra reforma PAC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Catalogo Electrónico"/>
    <s v="Anderson Richard Correa Amores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3000"/>
    <n v="0"/>
    <m/>
    <n v="2"/>
    <n v="0"/>
    <m/>
    <s v="No"/>
    <s v="Subasta Inversa Electrónica"/>
    <s v="Común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7-02T00:00:00"/>
    <d v="2026-07-07T00:00:00"/>
    <n v="2"/>
    <d v="2026-07-10T00:00:00"/>
    <m/>
    <s v="Subasta Inversa Electrónica "/>
    <s v="Fabricio Medin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monitores"/>
    <s v="SI"/>
    <s v="01.01.001.162.840107.000.009"/>
    <s v="N/A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n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m/>
    <n v="2"/>
    <n v="0"/>
    <m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0"/>
    <n v="0"/>
    <m/>
    <n v="2"/>
    <n v="0"/>
    <m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492.18"/>
    <n v="0"/>
    <m/>
    <n v="2"/>
    <n v="0"/>
    <m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PS "/>
    <s v="SI"/>
    <s v="01.01.001.165.840107.000.009"/>
    <s v="N/A"/>
    <n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000"/>
    <n v="17000"/>
    <m/>
    <n v="1"/>
    <n v="1"/>
    <m/>
    <s v="No"/>
    <s v="Subasta Inversa Electrónica"/>
    <s v="Común"/>
    <s v="Gasto corriente"/>
    <m/>
    <d v="2026-03-10T00:00:00"/>
    <d v="2026-03-10T00:00:00"/>
    <n v="1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n v="1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n v="18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n v="1"/>
    <d v="2026-04-30T00:00:00"/>
    <m/>
    <s v="Subasta Inversa Electrónica "/>
    <s v="Patricio Chiluisa"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s v="PAC"/>
    <s v="Subasta Inversa Electrónica "/>
    <s v="Patricio Chiluisa"/>
    <s v="Falta revisión  finanicero y jurídico  de informe técnico, informe de necesidad y tdr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2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m/>
    <n v="2"/>
    <n v="0"/>
    <m/>
    <m/>
    <m/>
    <m/>
    <m/>
    <m/>
    <d v="2026-07-21T00:00:00"/>
    <d v="2026-07-21T00:00:00"/>
    <n v="2"/>
    <d v="2026-07-22T00:00:00"/>
    <d v="2026-07-22T00:00:00"/>
    <d v="2026-07-22T00:00:00"/>
    <d v="2026-07-23T00:00:00"/>
    <d v="2026-07-24T00:00:00"/>
    <d v="2026-07-27T00:00:00"/>
    <d v="2026-07-28T00:00:00"/>
    <d v="2026-07-29T00:00:00"/>
    <d v="2026-07-30T00:00:00"/>
    <d v="2026-07-30T00:00:00"/>
    <n v="2"/>
    <d v="2026-07-31T00:00:00"/>
    <d v="2026-08-03T00:00:00"/>
    <d v="2026-08-04T00:00:00"/>
    <d v="2026-08-05T00:00:00"/>
    <d v="2026-08-05T00:00:00"/>
    <d v="2026-08-06T00:00:00"/>
    <d v="2026-08-06T00:00:00"/>
    <m/>
    <m/>
    <m/>
    <m/>
    <d v="2026-08-07T00:00:00"/>
    <d v="2026-08-10T00:00:00"/>
    <d v="2026-08-10T00:00:00"/>
    <m/>
    <m/>
    <m/>
    <d v="2026-08-10T00:00:00"/>
    <d v="2026-08-14T00:00:00"/>
    <n v="18"/>
    <m/>
    <m/>
    <m/>
    <m/>
    <m/>
    <m/>
    <m/>
    <m/>
    <m/>
    <m/>
    <d v="2026-08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m/>
    <n v="2"/>
    <n v="0"/>
    <m/>
    <m/>
    <m/>
    <s v="Gasto corriente"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van a realizar el cambio de objeto de contratació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0"/>
    <m/>
    <n v="3"/>
    <n v="0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0"/>
    <m/>
    <m/>
    <n v="2"/>
    <m/>
    <m/>
    <s v="No"/>
    <s v="RE Proveedor Único"/>
    <s v="Especial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n v="2"/>
    <d v="2026-07-08T00:00:00"/>
    <m/>
    <s v="RE Proveedor Único"/>
    <s v="Daniel Valencia "/>
    <s v="verificar cpc y partida / reformar el po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1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n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3000"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d v="1900-01-17T00:00:00"/>
    <m/>
    <m/>
    <m/>
    <m/>
    <m/>
    <m/>
    <m/>
    <m/>
    <m/>
    <d v="2026-05-10T00:00:00"/>
    <m/>
    <s v="NO PAC"/>
    <s v="Ínfimas cuantías "/>
    <s v="Javier Pach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2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n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26000"/>
    <n v="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7T00:00:00"/>
    <d v="2026-05-27T00:00:00"/>
    <d v="2026-05-28T00:00:00"/>
    <d v="2026-05-28T00:00:00"/>
    <d v="2026-05-28T00:00:00"/>
    <d v="2026-05-29T00:00:00"/>
    <d v="2026-06-01T00:00:00"/>
    <d v="2026-06-02T00:00:00"/>
    <d v="2026-06-03T00:00:00"/>
    <d v="2026-06-04T00:00:00"/>
    <d v="2026-06-05T00:00:00"/>
    <d v="2026-06-05T00:00:00"/>
    <d v="2026-06-08T00:00:00"/>
    <d v="2026-06-09T00:00:00"/>
    <d v="2026-06-10T00:00:00"/>
    <d v="2026-06-11T00:00:00"/>
    <d v="2026-06-11T00:00:00"/>
    <d v="2026-06-12T00:00:00"/>
    <d v="2026-06-12T00:00:00"/>
    <m/>
    <m/>
    <m/>
    <m/>
    <d v="2026-06-15T00:00:00"/>
    <d v="2026-06-16T00:00:00"/>
    <d v="2026-06-16T00:00:00"/>
    <d v="2026-06-17T00:00:00"/>
    <d v="2026-06-18T00:00:00"/>
    <d v="2026-06-19T00:00:00"/>
    <d v="2026-06-22T00:00:00"/>
    <d v="2026-06-20T00:00:00"/>
    <d v="1900-01-17T00:00:00"/>
    <d v="2026-06-23T00:00:00"/>
    <d v="2026-06-25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s v="PAC"/>
    <s v="Subasta Inversa Electrónica"/>
    <s v="Javier Pach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Subastas Inversa Electrónica"/>
    <s v="Anderson Richard Correa Amores"/>
    <s v="Eliminada en reforma  PAC 3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n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106000"/>
    <m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n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n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n v="0"/>
    <n v="35000"/>
    <n v="0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s v="Nuev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Subasta Inversa Electrónica"/>
    <s v="Rusbel Antonio Jaramillo Chamba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n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n v="0"/>
    <n v="20000"/>
    <n v="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s v="PAC"/>
    <s v="Subasta Inversa Electrónica"/>
    <s v="Rusbel Antonio Jaramillo Chamba"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n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5000"/>
    <n v="0"/>
    <m/>
    <n v="2"/>
    <n v="0"/>
    <m/>
    <s v="No"/>
    <s v="Giro especifico del negocio"/>
    <s v="Especial"/>
    <s v="Gasto corriente"/>
    <m/>
    <d v="2026-05-05T00:00:00"/>
    <d v="2026-05-05T00:00:00"/>
    <n v="2"/>
    <d v="2026-05-06T00:00:00"/>
    <d v="2026-05-06T00:00:00"/>
    <d v="2026-05-06T00:00:00"/>
    <d v="2026-05-07T00:00:00"/>
    <d v="2026-05-08T00:00:00"/>
    <d v="2026-05-11T00:00:00"/>
    <d v="2026-05-12T00:00:00"/>
    <d v="2026-05-13T00:00:00"/>
    <d v="2026-05-14T00:00:00"/>
    <d v="2026-05-14T00:00:00"/>
    <n v="2"/>
    <d v="2026-05-15T00:00:00"/>
    <d v="2026-05-18T00:00:00"/>
    <d v="2026-05-19T00:00:00"/>
    <d v="2026-05-20T00:00:00"/>
    <d v="2026-05-20T00:00:00"/>
    <d v="2026-05-21T00:00:00"/>
    <d v="2026-05-21T00:00:00"/>
    <m/>
    <m/>
    <m/>
    <m/>
    <d v="2026-05-22T00:00:00"/>
    <d v="2026-05-25T00:00:00"/>
    <d v="2026-05-25T00:00:00"/>
    <d v="2026-05-26T00:00:00"/>
    <d v="2026-05-27T00:00:00"/>
    <d v="2026-05-28T00:00:00"/>
    <d v="2026-05-29T00:00:00"/>
    <d v="2026-05-29T00:00:00"/>
    <n v="18"/>
    <d v="2026-06-02T00:00:00"/>
    <d v="2026-06-04T00:00:00"/>
    <d v="2026-06-08T00:00:00"/>
    <d v="2026-06-09T00:00:00"/>
    <d v="2026-06-10T00:00:00"/>
    <d v="2026-06-12T00:00:00"/>
    <d v="2026-06-15T00:00:00"/>
    <d v="2026-06-15T00:00:00"/>
    <d v="2026-06-18T00:00:00"/>
    <n v="2"/>
    <d v="2026-06-23T00:00:00"/>
    <m/>
    <s v="Giro especifico del negocio "/>
    <s v="Rubén Lara "/>
    <s v=" 50000 promoción + 40000 turismo de negoci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s v="PAC"/>
    <m/>
    <m/>
    <s v="Eliminada en reforma 1 PAC 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s v="No"/>
    <s v="Licitación de Servicios"/>
    <s v="Comú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s v="No"/>
    <s v="Licitación de Servicios"/>
    <s v="Comú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s v="Eliminada en reforma 1 PAC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s v="PAC"/>
    <m/>
    <m/>
    <s v="Eliminada en reforma 1 PAC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n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37500"/>
    <n v="137500"/>
    <n v="0"/>
    <n v="2"/>
    <n v="3"/>
    <m/>
    <s v="No"/>
    <s v="Licitación de Servicios"/>
    <s v="Común"/>
    <s v="Gasto corriente"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d v="2026-05-27T00:00:00"/>
    <d v="2026-05-28T00:00:00"/>
    <d v="2026-05-29T00:00:00"/>
    <d v="2026-06-01T00:00:00"/>
    <d v="2026-06-01T00:00:00"/>
    <n v="18"/>
    <d v="2026-06-05T00:00:00"/>
    <d v="2026-06-09T00:00:00"/>
    <d v="2026-06-15T00:00:00"/>
    <d v="2026-06-16T00:00:00"/>
    <d v="2026-06-17T00:00:00"/>
    <d v="2026-06-19T00:00:00"/>
    <d v="2026-06-22T00:00:00"/>
    <d v="2026-06-22T00:00:00"/>
    <d v="2026-06-25T00:00:00"/>
    <n v="2"/>
    <d v="2026-06-30T00:00:00"/>
    <m/>
    <s v="Licitación de Servicios"/>
    <s v="Carlos Benítez Salguero "/>
    <s v="20000 DSIT/ 67500 PROMOCION / 50000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Se elimina en reforma POA Nro. 1 la Dirección de Turismo de Negocios y Atracción de Eventos debe  solicitar reforma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Licitación"/>
    <s v="Ricardo Rubén Lara Salazar"/>
    <s v="Se ajusta en la reforma 1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2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n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25000"/>
    <m/>
    <n v="2"/>
    <n v="2"/>
    <m/>
    <s v="No"/>
    <s v="Concurso Público"/>
    <s v="Común"/>
    <s v="Gasto corriente"/>
    <m/>
    <d v="2026-06-04T00:00:00"/>
    <d v="2026-06-04T00:00:00"/>
    <n v="2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n v="2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n v="18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n v="2"/>
    <d v="2026-07-23T00:00:00"/>
    <m/>
    <s v="Concurso Público"/>
    <s v="Juan Jiménez "/>
    <m/>
    <d v="2026-06-04T00:00:00"/>
    <d v="2026-06-04T00:00:00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d v="1900-01-17T00:00:00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d v="2026-07-23T00:00:00"/>
    <m/>
    <s v="PAC"/>
    <s v="Concurso Público"/>
    <s v="Juan Jiménez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m/>
    <m/>
    <s v="Eliminada en reforma 2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Contratación de empresa verificadora"/>
    <m/>
    <s v="01.01.002.051.630601.000.009"/>
    <s v="N/A"/>
    <n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7500"/>
    <n v="0"/>
    <m/>
    <n v="2"/>
    <n v="0"/>
    <m/>
    <s v="No"/>
    <s v="Licitación de Servicio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Servicios"/>
    <s v="Pablo Arboled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n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0"/>
    <n v="60500"/>
    <m/>
    <n v="2"/>
    <n v="2"/>
    <m/>
    <s v="No"/>
    <s v="Feria Inclusiva"/>
    <s v="Común"/>
    <s v="Gasto corriente"/>
    <m/>
    <d v="2026-04-09T00:00:00"/>
    <d v="2026-04-09T00:00:00"/>
    <n v="1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n v="1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n v="18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n v="2"/>
    <d v="2026-05-28T00:00:00"/>
    <m/>
    <s v="Feria Inclusiva "/>
    <s v="Pablo Arboleda "/>
    <s v="se reprogramará actividad "/>
    <d v="2026-04-09T00:00:00"/>
    <d v="2026-04-09T00:00:00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d v="1900-01-17T00:00:00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d v="2026-05-28T00:00:00"/>
    <m/>
    <s v="PAC"/>
    <s v="Feria Inclusiva "/>
    <s v="Pablo Arboleda "/>
    <s v="No se va contratar ST solicitará reform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y 2 PAC 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n v="0"/>
    <m/>
    <n v="1"/>
    <n v="0"/>
    <m/>
    <s v="No"/>
    <s v="Licitación de Servicios"/>
    <s v="Común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Licitación de Servicios"/>
    <s v="Rubén Lara "/>
    <s v="100000 Promoción  50000 SERVICIOS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s v="No"/>
    <s v="Licitación de Servicios"/>
    <s v="Común"/>
    <s v="Proyecto de inversión"/>
    <m/>
    <d v="2026-03-18T00:00:00"/>
    <d v="2026-03-18T00:00:00"/>
    <n v="1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n v="1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n v="18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n v="2"/>
    <d v="2026-05-12T00:00:00"/>
    <m/>
    <s v="Licitación de Servicios"/>
    <s v="Rubén Lara "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s v="PAC"/>
    <s v="Licitación de Servicios"/>
    <s v="Rubén Lara "/>
    <s v="Valor Reformado en 1ra reforma PAC, falta revisión  finanicero y jurídico  de informe técnico, informe de necesidad y tdr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y 3 POA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n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y 3 POA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  <s v="NO"/>
    <s v="SI"/>
    <m/>
    <m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m/>
    <s v="Adquisición de central telefónica para Oficina Matriz Quito Turismo"/>
    <m/>
    <s v="02.01.001.066.840107.000.002"/>
    <s v="N/A"/>
    <n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n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m/>
    <s v="Adquisición de UPS"/>
    <m/>
    <s v="02.01.001.065.840107.000.002 "/>
    <s v="N/A"/>
    <n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s v="PAC"/>
    <s v="Subasta Inversa Electrónica "/>
    <s v="Patricio Chiluisa"/>
    <s v="Ajustado en la reforma 3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n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873356.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n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43667.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n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8771"/>
    <n v="39246.51"/>
    <n v="0"/>
    <n v="2"/>
    <n v="2"/>
    <m/>
    <s v="No"/>
    <s v="RE Proveedor Único"/>
    <s v="Especial"/>
    <s v="Proyecto de inversión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n v="2"/>
    <d v="2026-07-14T00:00:00"/>
    <m/>
    <s v="RE Proveedor Único"/>
    <s v="Ruth Utreras"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s v="PAC"/>
    <s v="RE Proveedor Único"/>
    <s v="Ruth Utrer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Bienes y Servicios únicos"/>
    <s v="Anderson Richard Correa Amores"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n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18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n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n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10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n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216395.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n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juste reforma 3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n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15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m/>
    <m/>
    <s v="Ajustado en la reforma 3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Mantenimiento de edificios de la EPMGDT (fase 2)"/>
    <m/>
    <s v="02.01.001.060.730402.000.002"/>
    <s v="N/A"/>
    <n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s v="PAC"/>
    <s v="Licitación de obras"/>
    <s v="Marcelo Rodríguez "/>
    <s v="Se ajusta en la reforma 3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0000"/>
    <n v="0"/>
    <m/>
    <n v="2"/>
    <n v="0"/>
    <m/>
    <s v="No"/>
    <s v="Licitación de obras"/>
    <s v="Común"/>
    <s v="Proyecto de inversión"/>
    <m/>
    <d v="2026-06-10T00:00:00"/>
    <d v="2026-06-10T00:00:00"/>
    <n v="2"/>
    <d v="2026-06-11T00:00:00"/>
    <d v="2026-06-11T00:00:00"/>
    <d v="2026-06-11T00:00:00"/>
    <d v="2026-06-12T00:00:00"/>
    <d v="2026-06-15T00:00:00"/>
    <d v="2026-06-16T00:00:00"/>
    <d v="2026-06-17T00:00:00"/>
    <d v="2026-06-18T00:00:00"/>
    <d v="2026-06-19T00:00:00"/>
    <d v="2026-06-19T00:00:00"/>
    <n v="2"/>
    <d v="2026-06-22T00:00:00"/>
    <d v="2026-06-23T00:00:00"/>
    <d v="2026-06-24T00:00:00"/>
    <d v="2026-06-25T00:00:00"/>
    <d v="2026-06-25T00:00:00"/>
    <d v="2026-06-26T00:00:00"/>
    <d v="2026-06-26T00:00:00"/>
    <m/>
    <m/>
    <m/>
    <m/>
    <d v="2026-06-29T00:00:00"/>
    <d v="2026-06-30T00:00:00"/>
    <d v="2026-06-30T00:00:00"/>
    <d v="2026-07-01T00:00:00"/>
    <d v="2026-07-02T00:00:00"/>
    <d v="2026-07-03T00:00:00"/>
    <d v="2026-07-06T00:00:00"/>
    <d v="2026-07-06T00:00:00"/>
    <n v="18"/>
    <d v="2026-07-10T00:00:00"/>
    <d v="2026-07-14T00:00:00"/>
    <d v="2026-07-20T00:00:00"/>
    <d v="2026-07-21T00:00:00"/>
    <d v="2026-07-22T00:00:00"/>
    <d v="2026-07-24T00:00:00"/>
    <d v="2026-07-27T00:00:00"/>
    <d v="2026-07-27T00:00:00"/>
    <d v="2026-07-30T00:00:00"/>
    <n v="2"/>
    <d v="2026-08-04T00:00:00"/>
    <m/>
    <s v="Licitación de obras"/>
    <s v="Melanie Espinoz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  <s v="SI"/>
    <s v="SI"/>
    <n v="140000"/>
    <n v="135000"/>
    <n v="135000"/>
    <n v="1"/>
    <n v="1"/>
    <m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10T00:00:00"/>
    <d v="2026-03-13T00:00:00"/>
    <n v="1"/>
    <d v="2026-03-18T00:00:00"/>
    <m/>
    <s v="Subasta Inversa Electrónica "/>
    <s v="Melanie Espinoza"/>
    <d v="2025-01-19T00:00:00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04T00:00:00"/>
    <d v="1900-01-17T00:00:00"/>
    <d v="2026-02-10T00:00:00"/>
    <d v="2026-02-12T00:00:00"/>
    <d v="2026-02-18T00:00:00"/>
    <d v="2026-02-19T00:00:00"/>
    <d v="2026-02-20T00:00:00"/>
    <d v="2026-02-24T00:00:00"/>
    <d v="2026-02-25T00:00:00"/>
    <d v="2026-02-27T00:00:00"/>
    <d v="2026-03-04T00:00:00"/>
    <d v="2026-03-09T00:00:00"/>
    <m/>
    <s v="PAC"/>
    <s v="Subasta Inversa Electrónica "/>
    <s v="Melanie Espinoza"/>
    <s v="Preguntas respuestas 10-02-2026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PAC"/>
    <s v="Subastas Inversa Electrónica"/>
    <s v="Walter Marcelo Bustos Navarrete"/>
    <s v="Ejecución de Contrato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5000"/>
    <n v="0"/>
    <m/>
    <n v="1"/>
    <n v="0"/>
    <m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4T00:00:00"/>
    <d v="2026-03-09T00:00:00"/>
    <n v="1"/>
    <d v="2026-03-12T00:00:00"/>
    <m/>
    <s v="Subasta Inversa Electrónica "/>
    <s v="Paulina Rugel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3 PAC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85000"/>
    <n v="1918669.92"/>
    <n v="0"/>
    <n v="1"/>
    <n v="1"/>
    <m/>
    <s v="No"/>
    <s v="Giro especifico del negocio"/>
    <s v="Especial"/>
    <s v="Proyecto de inversión"/>
    <m/>
    <d v="2025-12-15T00:00:00"/>
    <d v="2025-12-15T00:00:00"/>
    <n v="1"/>
    <d v="2025-12-16T00:00:00"/>
    <d v="2025-12-16T00:00:00"/>
    <d v="2025-12-16T00:00:00"/>
    <d v="2025-12-17T00:00:00"/>
    <d v="2025-12-18T00:00:00"/>
    <d v="2025-12-19T00:00:00"/>
    <d v="2025-12-22T00:00:00"/>
    <d v="2025-12-23T00:00:00"/>
    <d v="2025-12-24T00:00:00"/>
    <d v="2025-12-24T00:00:00"/>
    <n v="1"/>
    <d v="2025-12-25T00:00:00"/>
    <d v="2025-12-26T00:00:00"/>
    <d v="2025-12-29T00:00:00"/>
    <d v="2025-12-30T00:00:00"/>
    <d v="2025-12-30T00:00:00"/>
    <d v="2025-12-31T00:00:00"/>
    <d v="2025-12-31T00:00:00"/>
    <m/>
    <m/>
    <m/>
    <m/>
    <d v="2026-01-01T00:00:00"/>
    <d v="2026-01-02T00:00:00"/>
    <d v="2026-01-02T00:00:00"/>
    <d v="2026-01-05T00:00:00"/>
    <d v="2026-01-06T00:00:00"/>
    <d v="2026-01-07T00:00:00"/>
    <d v="2026-01-08T00:00:00"/>
    <d v="2026-02-02T00:00:00"/>
    <n v="35"/>
    <d v="2026-02-10T00:00:00"/>
    <d v="2026-02-12T00:00:00"/>
    <d v="2026-02-20T00:00:00"/>
    <d v="2026-02-23T00:00:00"/>
    <d v="2026-02-24T00:00:00"/>
    <d v="2026-02-26T00:00:00"/>
    <d v="2026-02-27T00:00:00"/>
    <d v="2026-02-27T00:00:00"/>
    <d v="2026-06-01T00:00:00"/>
    <n v="1"/>
    <d v="2026-06-04T00:00:00"/>
    <m/>
    <s v="Giro especifico del negocio "/>
    <s v="Rubén Lara "/>
    <s v="310000 DESARROLLO +340000 PROMOCION +35000 MICE _x000a_RL Se realizar reforma programática, PAC por el objeto"/>
    <d v="2026-01-26T00:00:00"/>
    <d v="2026-01-26T00:00:00"/>
    <d v="2026-01-26T00:00:00"/>
    <d v="2026-01-26T00:00:00"/>
    <d v="2026-01-26T00:00:00"/>
    <d v="2026-01-27T00:00:00"/>
    <d v="2026-01-27T00:00:00"/>
    <d v="2026-01-28T00:00:00"/>
    <d v="2026-01-28T00:00:00"/>
    <d v="2026-01-29T00:00:00"/>
    <d v="2026-01-29T00:00:00"/>
    <d v="2026-01-30T00:00:00"/>
    <d v="2026-01-30T00:00:00"/>
    <d v="2026-02-06T00:00:00"/>
    <d v="2026-02-10T00:00:00"/>
    <s v="11/02/20206"/>
    <d v="2026-02-11T00:00:00"/>
    <d v="2026-02-12T00:00:00"/>
    <d v="2026-02-12T00:00:00"/>
    <d v="2026-03-02T00:00:00"/>
    <d v="2026-03-23T00:00:00"/>
    <m/>
    <m/>
    <m/>
    <d v="2026-03-24T00:00:00"/>
    <d v="2026-03-24T00:00:00"/>
    <d v="2026-03-25T00:00:00"/>
    <d v="2026-03-26T00:00:00"/>
    <d v="2026-03-27T00:00:00"/>
    <d v="2026-03-27T00:00:00"/>
    <d v="2026-03-30T00:00:00"/>
    <m/>
    <d v="2026-04-08T00:00:00"/>
    <d v="2026-04-10T00:00:00"/>
    <d v="2026-04-24T00:00:00"/>
    <d v="2026-04-28T00:00:00"/>
    <d v="2026-04-29T00:00:00"/>
    <d v="2026-05-04T00:00:00"/>
    <d v="2026-05-05T00:00:00"/>
    <d v="2026-05-05T00:00:00"/>
    <d v="2026-05-08T00:00:00"/>
    <d v="2026-06-01T00:00:00"/>
    <m/>
    <s v="PAC"/>
    <s v="Licitación de Servicios"/>
    <s v="Rubén Lara 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Empresas Mercantiles del Estado y subsidiarias"/>
    <s v="Ricardo Rubén Lara Salazar."/>
    <s v="Elaboración de los documentos preparatorios 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n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n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  <s v="SI"/>
    <s v="NO"/>
    <n v="0"/>
    <n v="120000"/>
    <n v="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d v="2026-01-26T00:00:00"/>
    <d v="2026-01-26T00:00:00"/>
    <d v="2026-01-27T00:00:00"/>
    <d v="2026-01-27T00:00:00"/>
    <d v="2026-01-27T00:00:00"/>
    <d v="2026-01-28T00:00:00"/>
    <d v="2026-01-29T00:00:00"/>
    <d v="2026-01-30T00:00:00"/>
    <d v="2026-02-02T00:00:00"/>
    <d v="2026-02-03T00:00:00"/>
    <d v="2026-02-04T00:00:00"/>
    <d v="2026-02-04T00:00:00"/>
    <d v="2026-02-05T00:00:00"/>
    <d v="2026-02-06T00:00:00"/>
    <d v="2026-02-09T00:00:00"/>
    <d v="2026-02-10T00:00:00"/>
    <d v="2026-02-10T00:00:00"/>
    <d v="2026-02-11T00:00:00"/>
    <d v="2026-02-11T00:00:00"/>
    <m/>
    <m/>
    <m/>
    <m/>
    <d v="2026-02-12T00:00:00"/>
    <d v="2026-02-13T00:00:00"/>
    <d v="2026-02-13T00:00:00"/>
    <d v="2026-02-16T00:00:00"/>
    <d v="2026-02-17T00:00:00"/>
    <d v="2026-02-18T00:00:00"/>
    <d v="2026-02-19T00:00:00"/>
    <d v="2026-02-19T00:00:00"/>
    <d v="1900-01-17T00:00:00"/>
    <d v="2026-02-25T00:00:00"/>
    <d v="2026-02-27T00:00:00"/>
    <d v="2026-03-05T00:00:00"/>
    <d v="2026-03-06T00:00:00"/>
    <d v="2026-03-09T00:00:00"/>
    <d v="2026-03-11T00:00:00"/>
    <d v="2026-03-12T00:00:00"/>
    <d v="2026-03-12T00:00:00"/>
    <d v="2026-03-17T00:00:00"/>
    <d v="2026-03-20T00:00:00"/>
    <m/>
    <s v="PAC"/>
    <s v="licitación de Servicios "/>
    <s v="Paulina Rugel"/>
    <s v="9-02-2026 PUBLICACION DE LA NECESIDAD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PAC"/>
    <s v="Licitación"/>
    <s v="Walter Marcelo Bustos Navarrete"/>
    <s v="Desierta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n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3 PAC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n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0"/>
    <n v="40000"/>
    <m/>
    <n v="1"/>
    <n v="1"/>
    <m/>
    <s v="No"/>
    <s v="Licitación de Servicios"/>
    <s v="Común"/>
    <s v="Proyecto de inversión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n v="1"/>
    <d v="2026-04-23T00:00:00"/>
    <m/>
    <s v="Licitación de Servicios"/>
    <s v="Gabriela Flores "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s v="PAC"/>
    <s v="Licitación de Servicios"/>
    <s v="Gabriela Flores "/>
    <s v="En proceso de la construccion del reglamento Intern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n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m/>
    <m/>
    <m/>
    <m/>
    <m/>
    <s v="No"/>
    <s v="Giro especifico del negocio"/>
    <s v="Especial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Giro especifico del negocio "/>
    <s v="Carlos Benítez Salguero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Giro especifico del negocio "/>
    <s v="Carlos Benítez Salguero 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  <s v="SI"/>
    <s v="NO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s v="Ajustado en la reforma 2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s v="Ajustado en la reforma 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n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n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n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n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Servicio de pauta de campaña promocional del destino Quito"/>
    <m/>
    <s v="01.01.002.062.630207.000.009"/>
    <s v="Promoción"/>
    <n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n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n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n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Organización de eventos a clientes externos"/>
    <m/>
    <s v="01.01.002.061.530249.000.009"/>
    <s v="Promoción"/>
    <n v="530249"/>
    <s v="Fondos Propios"/>
    <n v="0"/>
    <m/>
    <m/>
    <m/>
    <m/>
    <m/>
    <m/>
    <m/>
    <m/>
    <m/>
    <m/>
    <m/>
    <m/>
    <m/>
    <n v="50000"/>
    <m/>
    <n v="50000"/>
    <m/>
    <m/>
    <m/>
    <m/>
    <m/>
    <n v="6250"/>
    <n v="6250"/>
    <n v="6250"/>
    <n v="6250"/>
    <n v="6250"/>
    <n v="6250"/>
    <n v="1250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n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n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n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n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n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n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n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n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n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n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0-31T00:00:00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n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833.34"/>
    <m/>
    <m/>
    <n v="75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n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n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máquinas de estampar o similares"/>
    <m/>
    <s v="01.01.002.071.840104.000.009"/>
    <s v="N/A"/>
    <n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n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n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n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n v="840104"/>
    <s v="Fondos Propios"/>
    <n v="0"/>
    <m/>
    <m/>
    <m/>
    <m/>
    <m/>
    <m/>
    <m/>
    <m/>
    <m/>
    <m/>
    <m/>
    <m/>
    <m/>
    <m/>
    <n v="14000"/>
    <n v="14000"/>
    <m/>
    <m/>
    <m/>
    <m/>
    <m/>
    <m/>
    <m/>
    <n v="14000"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n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n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n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n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n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n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n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n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n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n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n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n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n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n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n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n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n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n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n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n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Auditoría CCMQ"/>
    <m/>
    <s v="01.01.002.002.630602.000.009"/>
    <s v="N/A"/>
    <n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n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n v="530402"/>
    <s v="Fondos Propios"/>
    <n v="0"/>
    <m/>
    <m/>
    <m/>
    <m/>
    <m/>
    <m/>
    <m/>
    <m/>
    <m/>
    <m/>
    <m/>
    <m/>
    <m/>
    <m/>
    <n v="6000"/>
    <n v="6000"/>
    <m/>
    <m/>
    <m/>
    <m/>
    <m/>
    <m/>
    <m/>
    <n v="6000"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n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n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n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n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n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n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n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n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n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n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n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n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n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n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n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n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n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n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n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n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n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n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n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n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n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n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n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n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n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n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n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n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n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n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n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n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n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n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n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n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n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n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n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n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n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n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n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n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n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n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n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n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n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n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n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n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n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n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n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n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n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n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terial de construcción"/>
    <m/>
    <s v="01.01.001.064.530811.000.009"/>
    <s v="N/A"/>
    <n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flete y movilización"/>
    <m/>
    <s v="01.01.001.114.530202.000.009"/>
    <s v="N/A"/>
    <n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n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n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Pago de tasa de limpieza EMASEO"/>
    <m/>
    <s v="01.01.001.153.570102.000.009"/>
    <s v="N/A"/>
    <n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n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n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n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n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n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n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n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n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monitores"/>
    <s v="SI"/>
    <s v="01.01.001.162.840107.000.009"/>
    <s v="N/A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n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PS "/>
    <s v="SI"/>
    <s v="01.01.001.165.840107.000.009"/>
    <s v="N/A"/>
    <n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n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n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n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n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n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n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n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n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n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Contratación de empresa verificadora"/>
    <m/>
    <s v="01.01.002.051.630601.000.009"/>
    <s v="N/A"/>
    <n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n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n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m/>
    <s v="Adquisición de central telefónica para Oficina Matriz Quito Turismo"/>
    <m/>
    <s v="02.01.001.066.840107.000.002"/>
    <s v="N/A"/>
    <n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n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m/>
    <s v="Adquisición de UPS"/>
    <m/>
    <s v="02.01.001.065.840107.000.002 "/>
    <s v="N/A"/>
    <n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n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n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n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n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n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n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n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n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n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Mantenimiento de edificios de la EPMGDT (fase 2)"/>
    <m/>
    <s v="02.01.001.060.730402.000.002"/>
    <s v="N/A"/>
    <n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n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n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n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n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n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20" firstHeaderRow="1" firstDataRow="1" firstDataCol="5"/>
  <pivotFields count="76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2">
        <item x="0"/>
        <item x="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5">
        <item x="0"/>
        <item x="1"/>
        <item x="2"/>
        <item x="3"/>
        <item x="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4">
        <item x="1"/>
        <item x="2"/>
        <item x="3"/>
        <item x="0"/>
      </items>
    </pivotField>
    <pivotField compact="0" outline="0" subtotalTop="0" showAll="0" defaultSubtotal="0"/>
    <pivotField axis="axisRow" compact="0" outline="0" subtotalTop="0" showAll="0" defaultSubtotal="0">
      <items count="10">
        <item x="0"/>
        <item x="1"/>
        <item m="1" x="9"/>
        <item m="1" x="8"/>
        <item x="3"/>
        <item m="1" x="7"/>
        <item x="2"/>
        <item x="6"/>
        <item x="5"/>
        <item x="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14">
        <item x="5"/>
        <item x="4"/>
        <item x="6"/>
        <item x="2"/>
        <item x="9"/>
        <item x="8"/>
        <item x="13"/>
        <item x="10"/>
        <item x="11"/>
        <item x="7"/>
        <item x="0"/>
        <item x="1"/>
        <item x="3"/>
        <item x="12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5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6">
        <item x="1"/>
        <item x="7"/>
        <item x="4"/>
        <item x="0"/>
        <item x="8"/>
        <item x="6"/>
        <item x="5"/>
        <item x="15"/>
        <item x="11"/>
        <item x="9"/>
        <item x="3"/>
        <item x="2"/>
        <item x="13"/>
        <item x="10"/>
        <item x="12"/>
        <item x="14"/>
      </items>
    </pivotField>
    <pivotField compact="0" numFmtId="165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4">
        <item h="1" x="1"/>
        <item x="2"/>
        <item x="0"/>
        <item h="1" m="1" x="3"/>
      </items>
    </pivotField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dragToRow="0" dragToCol="0" dragToPage="0" showAll="0" defaultSubtotal="0"/>
  </pivotFields>
  <rowFields count="5">
    <field x="4"/>
    <field x="9"/>
    <field x="15"/>
    <field x="41"/>
    <field x="17"/>
  </rowFields>
  <rowItems count="17">
    <i>
      <x/>
      <x/>
      <x v="3"/>
      <x v="3"/>
      <x/>
    </i>
    <i r="1">
      <x v="1"/>
      <x v="3"/>
      <x/>
      <x v="1"/>
    </i>
    <i r="3">
      <x v="11"/>
      <x v="1"/>
    </i>
    <i r="1">
      <x v="2"/>
      <x v="3"/>
      <x v="10"/>
      <x v="6"/>
    </i>
    <i r="1">
      <x v="3"/>
      <x v="3"/>
      <x v="1"/>
      <x v="4"/>
    </i>
    <i r="3">
      <x v="2"/>
      <x v="4"/>
    </i>
    <i r="3">
      <x v="4"/>
      <x v="4"/>
    </i>
    <i r="3">
      <x v="5"/>
      <x v="4"/>
    </i>
    <i r="3">
      <x v="6"/>
      <x v="4"/>
    </i>
    <i>
      <x v="1"/>
      <x v="4"/>
      <x/>
      <x v="9"/>
      <x v="9"/>
    </i>
    <i r="2">
      <x v="1"/>
      <x v="13"/>
      <x v="8"/>
    </i>
    <i r="2">
      <x v="2"/>
      <x v="7"/>
      <x v="7"/>
    </i>
    <i r="3">
      <x v="8"/>
      <x v="7"/>
    </i>
    <i r="3">
      <x v="12"/>
      <x v="7"/>
    </i>
    <i r="3">
      <x v="14"/>
      <x v="7"/>
    </i>
    <i r="3">
      <x v="15"/>
      <x v="7"/>
    </i>
    <i t="grand">
      <x/>
    </i>
  </rowItems>
  <colItems count="1">
    <i/>
  </colItems>
  <dataFields count="1">
    <dataField name="Suma de Presupuesto 2026 Anual" fld="62" baseField="15" baseItem="0" numFmtId="43"/>
  </dataFields>
  <formats count="43">
    <format dxfId="54">
      <pivotArea outline="0" collapsedLevelsAreSubtotals="1" fieldPosition="0"/>
    </format>
    <format dxfId="53">
      <pivotArea dataOnly="0" labelOnly="1" outline="0" fieldPosition="0">
        <references count="1">
          <reference field="9" count="1">
            <x v="4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61" type="button" dataOnly="0" labelOnly="1" outline="0"/>
    </format>
    <format dxfId="48">
      <pivotArea type="topRight" dataOnly="0" labelOnly="1" outline="0" fieldPosition="0"/>
    </format>
    <format dxfId="47">
      <pivotArea field="9" type="button" dataOnly="0" labelOnly="1" outline="0" axis="axisRow" fieldPosition="1"/>
    </format>
    <format dxfId="46">
      <pivotArea field="32" type="button" dataOnly="0" labelOnly="1" outline="0"/>
    </format>
    <format dxfId="45">
      <pivotArea field="41" type="button" dataOnly="0" labelOnly="1" outline="0" axis="axisRow" fieldPosition="3"/>
    </format>
    <format dxfId="44">
      <pivotArea dataOnly="0" labelOnly="1" outline="0" fieldPosition="0">
        <references count="1">
          <reference field="9" count="4">
            <x v="0"/>
            <x v="1"/>
            <x v="2"/>
            <x v="4"/>
          </reference>
        </references>
      </pivotArea>
    </format>
    <format dxfId="43">
      <pivotArea dataOnly="0" labelOnly="1" grandRow="1" outline="0" fieldPosition="0"/>
    </format>
    <format dxfId="42">
      <pivotArea dataOnly="0" labelOnly="1" grandCol="1" outline="0" fieldPosition="0"/>
    </format>
    <format dxfId="41">
      <pivotArea field="32" type="button" dataOnly="0" labelOnly="1" outline="0"/>
    </format>
    <format dxfId="40">
      <pivotArea field="41" type="button" dataOnly="0" labelOnly="1" outline="0" axis="axisRow" fieldPosition="3"/>
    </format>
    <format dxfId="39">
      <pivotArea dataOnly="0" labelOnly="1" outline="0" fieldPosition="0">
        <references count="2">
          <reference field="9" count="1" selected="0">
            <x v="4"/>
          </reference>
          <reference field="15" count="2">
            <x v="0"/>
            <x v="1"/>
          </reference>
        </references>
      </pivotArea>
    </format>
    <format dxfId="38">
      <pivotArea dataOnly="0" labelOnly="1" outline="0" fieldPosition="0">
        <references count="2">
          <reference field="9" count="1" selected="0">
            <x v="4"/>
          </reference>
          <reference field="15" count="1">
            <x v="2"/>
          </reference>
        </references>
      </pivotArea>
    </format>
    <format dxfId="37">
      <pivotArea field="9" type="button" dataOnly="0" labelOnly="1" outline="0" axis="axisRow" fieldPosition="1"/>
    </format>
    <format dxfId="36">
      <pivotArea field="15" type="button" dataOnly="0" labelOnly="1" outline="0" axis="axisRow" fieldPosition="2"/>
    </format>
    <format dxfId="35">
      <pivotArea field="32" type="button" dataOnly="0" labelOnly="1" outline="0"/>
    </format>
    <format dxfId="34">
      <pivotArea field="41" type="button" dataOnly="0" labelOnly="1" outline="0" axis="axisRow" fieldPosition="3"/>
    </format>
    <format dxfId="33">
      <pivotArea field="17" type="button" dataOnly="0" labelOnly="1" outline="0" axis="axisRow" fieldPosition="4"/>
    </format>
    <format dxfId="32">
      <pivotArea dataOnly="0" labelOnly="1" outline="0" axis="axisValues" fieldPosition="0"/>
    </format>
    <format dxfId="31">
      <pivotArea dataOnly="0" labelOnly="1" outline="0" fieldPosition="0">
        <references count="1">
          <reference field="4" count="1">
            <x v="1"/>
          </reference>
        </references>
      </pivotArea>
    </format>
    <format dxfId="30">
      <pivotArea dataOnly="0" labelOnly="1" outline="0" fieldPosition="0">
        <references count="2">
          <reference field="4" count="1" selected="0">
            <x v="1"/>
          </reference>
          <reference field="9" count="1">
            <x v="4"/>
          </reference>
        </references>
      </pivotArea>
    </format>
    <format dxfId="29">
      <pivotArea dataOnly="0" labelOnly="1" outline="0" fieldPosition="0">
        <references count="3">
          <reference field="4" count="1" selected="0">
            <x v="1"/>
          </reference>
          <reference field="9" count="1" selected="0">
            <x v="4"/>
          </reference>
          <reference field="15" count="3">
            <x v="0"/>
            <x v="1"/>
            <x v="2"/>
          </reference>
        </references>
      </pivotArea>
    </format>
    <format dxfId="28">
      <pivotArea dataOnly="0" labelOnly="1" outline="0" fieldPosition="0">
        <references count="1">
          <reference field="4" count="1">
            <x v="0"/>
          </reference>
        </references>
      </pivotArea>
    </format>
    <format dxfId="27">
      <pivotArea dataOnly="0" labelOnly="1" outline="0" fieldPosition="0">
        <references count="2">
          <reference field="4" count="1" selected="0">
            <x v="0"/>
          </reference>
          <reference field="9" count="4">
            <x v="0"/>
            <x v="1"/>
            <x v="2"/>
            <x v="3"/>
          </reference>
        </references>
      </pivotArea>
    </format>
    <format dxfId="26">
      <pivotArea dataOnly="0" labelOnly="1" outline="0" fieldPosition="0">
        <references count="3">
          <reference field="4" count="1" selected="0">
            <x v="0"/>
          </reference>
          <reference field="9" count="1" selected="0">
            <x v="0"/>
          </reference>
          <reference field="15" count="1">
            <x v="3"/>
          </reference>
        </references>
      </pivotArea>
    </format>
    <format dxfId="25">
      <pivotArea field="4" type="button" dataOnly="0" labelOnly="1" outline="0" axis="axisRow" fieldPosition="0"/>
    </format>
    <format dxfId="24">
      <pivotArea field="9" type="button" dataOnly="0" labelOnly="1" outline="0" axis="axisRow" fieldPosition="1"/>
    </format>
    <format dxfId="23">
      <pivotArea field="15" type="button" dataOnly="0" labelOnly="1" outline="0" axis="axisRow" fieldPosition="2"/>
    </format>
    <format dxfId="22">
      <pivotArea dataOnly="0" labelOnly="1" outline="0" axis="axisValues" fieldPosition="0"/>
    </format>
    <format dxfId="21">
      <pivotArea dataOnly="0" labelOnly="1" outline="0" offset="IV2:IV256" fieldPosition="0">
        <references count="3">
          <reference field="4" count="1" selected="0">
            <x v="0"/>
          </reference>
          <reference field="9" count="1" selected="0">
            <x v="0"/>
          </reference>
          <reference field="15" count="1">
            <x v="3"/>
          </reference>
        </references>
      </pivotArea>
    </format>
    <format dxfId="20">
      <pivotArea field="17" type="button" dataOnly="0" labelOnly="1" outline="0" axis="axisRow" fieldPosition="4"/>
    </format>
    <format dxfId="19">
      <pivotArea dataOnly="0" labelOnly="1" grandRow="1" outline="0" fieldPosition="0"/>
    </format>
    <format dxfId="18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0"/>
          </reference>
          <reference field="15" count="1" selected="0">
            <x v="3"/>
          </reference>
          <reference field="17" count="1">
            <x v="0"/>
          </reference>
        </references>
      </pivotArea>
    </format>
    <format dxfId="17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1"/>
          </reference>
          <reference field="15" count="1" selected="0">
            <x v="3"/>
          </reference>
          <reference field="17" count="1">
            <x v="1"/>
          </reference>
        </references>
      </pivotArea>
    </format>
    <format dxfId="16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2"/>
          </reference>
          <reference field="15" count="1" selected="0">
            <x v="3"/>
          </reference>
          <reference field="17" count="1">
            <x v="6"/>
          </reference>
        </references>
      </pivotArea>
    </format>
    <format dxfId="15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3"/>
          </reference>
          <reference field="15" count="1" selected="0">
            <x v="3"/>
          </reference>
          <reference field="17" count="1">
            <x v="4"/>
          </reference>
        </references>
      </pivotArea>
    </format>
    <format dxfId="14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0"/>
          </reference>
          <reference field="17" count="1">
            <x v="9"/>
          </reference>
        </references>
      </pivotArea>
    </format>
    <format dxfId="13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1"/>
          </reference>
          <reference field="17" count="1">
            <x v="8"/>
          </reference>
        </references>
      </pivotArea>
    </format>
    <format dxfId="12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2"/>
          </reference>
          <reference field="17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75E52-6B92-427E-B259-42F6EF5E31E9}" name="TablaDinámica1" cacheId="2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compact="0" compactData="0" multipleFieldFilters="0">
  <location ref="A3:F75" firstHeaderRow="1" firstDataRow="1" firstDataCol="6"/>
  <pivotFields count="220">
    <pivotField axis="axisRow" compact="0" outline="0" showAll="0" defaultSubtotal="0">
      <items count="12">
        <item x="0"/>
        <item x="1"/>
        <item x="2"/>
        <item x="3"/>
        <item x="6"/>
        <item x="4"/>
        <item x="7"/>
        <item x="8"/>
        <item x="9"/>
        <item x="10"/>
        <item x="11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12">
        <item x="69"/>
        <item x="107"/>
        <item x="119"/>
        <item x="116"/>
        <item x="77"/>
        <item x="78"/>
        <item x="76"/>
        <item x="124"/>
        <item x="136"/>
        <item x="167"/>
        <item x="103"/>
        <item x="99"/>
        <item x="120"/>
        <item x="104"/>
        <item x="1"/>
        <item x="56"/>
        <item x="2"/>
        <item x="50"/>
        <item x="87"/>
        <item x="105"/>
        <item x="106"/>
        <item x="3"/>
        <item x="59"/>
        <item x="28"/>
        <item x="42"/>
        <item x="137"/>
        <item x="65"/>
        <item x="135"/>
        <item x="66"/>
        <item x="162"/>
        <item x="190"/>
        <item x="41"/>
        <item x="5"/>
        <item x="155"/>
        <item x="144"/>
        <item x="57"/>
        <item x="101"/>
        <item x="58"/>
        <item x="61"/>
        <item x="192"/>
        <item x="6"/>
        <item x="4"/>
        <item x="7"/>
        <item x="8"/>
        <item x="9"/>
        <item x="10"/>
        <item x="11"/>
        <item x="44"/>
        <item x="51"/>
        <item x="12"/>
        <item x="13"/>
        <item x="20"/>
        <item x="22"/>
        <item x="23"/>
        <item x="24"/>
        <item x="25"/>
        <item x="26"/>
        <item x="142"/>
        <item x="150"/>
        <item x="193"/>
        <item x="194"/>
        <item x="195"/>
        <item x="196"/>
        <item x="202"/>
        <item x="64"/>
        <item x="53"/>
        <item x="52"/>
        <item x="108"/>
        <item x="127"/>
        <item x="173"/>
        <item x="174"/>
        <item x="186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71"/>
        <item x="169"/>
        <item x="171"/>
        <item x="49"/>
        <item x="29"/>
        <item x="109"/>
        <item x="45"/>
        <item x="85"/>
        <item x="118"/>
        <item x="46"/>
        <item x="83"/>
        <item x="84"/>
        <item x="110"/>
        <item x="125"/>
        <item x="121"/>
        <item x="30"/>
        <item x="187"/>
        <item x="138"/>
        <item x="67"/>
        <item x="68"/>
        <item x="38"/>
        <item x="31"/>
        <item x="32"/>
        <item x="33"/>
        <item x="47"/>
        <item x="147"/>
        <item x="204"/>
        <item x="168"/>
        <item x="170"/>
        <item x="128"/>
        <item x="205"/>
        <item x="145"/>
        <item x="143"/>
        <item x="86"/>
        <item x="100"/>
        <item x="79"/>
        <item x="82"/>
        <item x="89"/>
        <item x="96"/>
        <item x="88"/>
        <item x="90"/>
        <item x="34"/>
        <item x="206"/>
        <item x="207"/>
        <item x="148"/>
        <item x="153"/>
        <item x="72"/>
        <item x="73"/>
        <item x="43"/>
        <item x="156"/>
        <item x="139"/>
        <item x="141"/>
        <item x="157"/>
        <item x="164"/>
        <item x="160"/>
        <item x="140"/>
        <item x="159"/>
        <item x="91"/>
        <item x="111"/>
        <item x="39"/>
        <item x="208"/>
        <item x="158"/>
        <item x="74"/>
        <item x="92"/>
        <item x="112"/>
        <item x="35"/>
        <item x="209"/>
        <item x="97"/>
        <item x="102"/>
        <item x="113"/>
        <item x="114"/>
        <item x="98"/>
        <item x="93"/>
        <item x="94"/>
        <item x="21"/>
        <item x="146"/>
        <item x="172"/>
        <item x="154"/>
        <item x="36"/>
        <item x="37"/>
        <item x="0"/>
        <item x="27"/>
        <item x="151"/>
        <item x="152"/>
        <item x="40"/>
        <item x="48"/>
        <item x="126"/>
        <item x="163"/>
        <item x="70"/>
        <item x="75"/>
        <item x="161"/>
        <item x="210"/>
        <item x="149"/>
        <item x="115"/>
        <item x="211"/>
        <item x="117"/>
        <item x="123"/>
        <item x="95"/>
        <item x="122"/>
        <item x="60"/>
        <item x="14"/>
        <item x="15"/>
        <item x="16"/>
        <item x="17"/>
        <item x="18"/>
        <item x="19"/>
        <item x="54"/>
        <item x="55"/>
        <item x="62"/>
        <item x="63"/>
        <item x="80"/>
        <item x="81"/>
        <item x="129"/>
        <item x="130"/>
        <item x="131"/>
        <item x="132"/>
        <item x="133"/>
        <item x="134"/>
        <item x="165"/>
        <item x="166"/>
        <item x="189"/>
        <item x="191"/>
        <item x="203"/>
        <item x="199"/>
        <item x="200"/>
        <item x="201"/>
        <item x="197"/>
        <item x="198"/>
        <item x="18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numFmtId="43" outline="0" showAll="0" defaultSubtotal="0">
      <items count="150">
        <item x="1"/>
        <item x="77"/>
        <item x="27"/>
        <item x="26"/>
        <item x="34"/>
        <item x="28"/>
        <item x="37"/>
        <item x="36"/>
        <item x="15"/>
        <item x="25"/>
        <item x="30"/>
        <item x="44"/>
        <item x="5"/>
        <item x="16"/>
        <item x="97"/>
        <item x="32"/>
        <item x="42"/>
        <item x="29"/>
        <item x="21"/>
        <item x="76"/>
        <item x="8"/>
        <item x="52"/>
        <item x="39"/>
        <item x="35"/>
        <item x="64"/>
        <item x="89"/>
        <item m="1" x="129"/>
        <item x="7"/>
        <item x="60"/>
        <item x="9"/>
        <item x="14"/>
        <item x="63"/>
        <item x="38"/>
        <item x="51"/>
        <item x="55"/>
        <item x="95"/>
        <item x="120"/>
        <item x="86"/>
        <item x="116"/>
        <item x="20"/>
        <item x="117"/>
        <item x="50"/>
        <item x="19"/>
        <item x="57"/>
        <item x="58"/>
        <item x="68"/>
        <item x="59"/>
        <item m="1" x="130"/>
        <item x="62"/>
        <item x="87"/>
        <item x="66"/>
        <item x="119"/>
        <item x="118"/>
        <item x="11"/>
        <item m="1" x="131"/>
        <item x="65"/>
        <item x="43"/>
        <item x="115"/>
        <item x="83"/>
        <item x="72"/>
        <item m="1" x="128"/>
        <item x="3"/>
        <item x="2"/>
        <item x="61"/>
        <item m="1" x="140"/>
        <item x="98"/>
        <item m="1" x="149"/>
        <item x="90"/>
        <item x="75"/>
        <item m="1" x="148"/>
        <item m="1" x="145"/>
        <item x="18"/>
        <item x="49"/>
        <item x="22"/>
        <item m="1" x="138"/>
        <item x="93"/>
        <item x="91"/>
        <item x="70"/>
        <item x="105"/>
        <item m="1" x="139"/>
        <item m="1" x="147"/>
        <item x="4"/>
        <item x="69"/>
        <item x="85"/>
        <item x="53"/>
        <item x="99"/>
        <item x="125"/>
        <item m="1" x="146"/>
        <item x="71"/>
        <item x="47"/>
        <item x="124"/>
        <item x="67"/>
        <item x="103"/>
        <item x="31"/>
        <item m="1" x="142"/>
        <item x="23"/>
        <item x="78"/>
        <item m="1" x="143"/>
        <item m="1" x="144"/>
        <item x="82"/>
        <item x="79"/>
        <item m="1" x="127"/>
        <item m="1" x="132"/>
        <item m="1" x="134"/>
        <item m="1" x="137"/>
        <item x="33"/>
        <item x="100"/>
        <item m="1" x="135"/>
        <item x="94"/>
        <item x="54"/>
        <item x="96"/>
        <item x="123"/>
        <item x="110"/>
        <item x="80"/>
        <item x="81"/>
        <item m="1" x="136"/>
        <item m="1" x="141"/>
        <item m="1" x="133"/>
        <item x="106"/>
        <item x="0"/>
        <item x="6"/>
        <item x="10"/>
        <item x="12"/>
        <item x="13"/>
        <item x="17"/>
        <item x="24"/>
        <item x="40"/>
        <item x="41"/>
        <item x="45"/>
        <item x="46"/>
        <item x="48"/>
        <item x="56"/>
        <item x="73"/>
        <item x="74"/>
        <item x="84"/>
        <item x="88"/>
        <item x="92"/>
        <item x="101"/>
        <item x="102"/>
        <item x="104"/>
        <item x="107"/>
        <item x="122"/>
        <item x="121"/>
        <item x="111"/>
        <item x="114"/>
        <item x="113"/>
        <item x="112"/>
        <item x="126"/>
        <item x="108"/>
        <item x="10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numFmtId="43" outline="0" subtotalTop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ubtotalTop="0" showAll="0" defaultSubtotal="0"/>
    <pivotField compact="0" numFmtId="43" outline="0" showAll="0" defaultSubtotal="0"/>
    <pivotField compact="0" numFmtId="43" outline="0" showAll="0" defaultSubtotal="0"/>
    <pivotField compact="0" numFmtId="43" outline="0" subtotalTop="0" showAll="0" defaultSubtotal="0"/>
    <pivotField compact="0" numFmtId="43" outline="0" subtotalTop="0" showAll="0" defaultSubtotal="0"/>
    <pivotField compact="0" numFmtId="43" outline="0" subtotalTop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1"/>
        <item x="4"/>
        <item x="2"/>
        <item x="3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2"/>
        <item x="1"/>
        <item h="1" x="0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6">
    <field x="216"/>
    <field x="4"/>
    <field x="0"/>
    <field x="56"/>
    <field x="78"/>
    <field x="118"/>
  </rowFields>
  <rowItems count="72">
    <i>
      <x/>
      <x/>
      <x/>
      <x v="42"/>
      <x v="27"/>
      <x v="1"/>
    </i>
    <i r="3">
      <x v="49"/>
      <x v="20"/>
      <x v="1"/>
    </i>
    <i r="3">
      <x v="51"/>
      <x v="122"/>
      <x v="1"/>
    </i>
    <i r="3">
      <x v="55"/>
      <x v="30"/>
      <x v="1"/>
    </i>
    <i r="3">
      <x v="56"/>
      <x v="30"/>
      <x v="1"/>
    </i>
    <i r="3">
      <x v="98"/>
      <x/>
      <x v="2"/>
    </i>
    <i r="3">
      <x v="161"/>
      <x v="39"/>
      <x v="1"/>
    </i>
    <i r="3">
      <x v="164"/>
      <x v="8"/>
      <x v="1"/>
    </i>
    <i r="2">
      <x v="2"/>
      <x v="26"/>
      <x/>
      <x v="2"/>
    </i>
    <i r="2">
      <x v="4"/>
      <x v="133"/>
      <x v="43"/>
      <x v="1"/>
    </i>
    <i r="2">
      <x v="5"/>
      <x v="83"/>
      <x v="33"/>
      <x v="2"/>
    </i>
    <i r="3">
      <x v="172"/>
      <x v="34"/>
      <x v="2"/>
    </i>
    <i r="2">
      <x v="7"/>
      <x v="165"/>
      <x v="113"/>
      <x v="1"/>
    </i>
    <i r="3">
      <x v="166"/>
      <x v="114"/>
      <x v="1"/>
    </i>
    <i r="2">
      <x v="8"/>
      <x v="139"/>
      <x v="49"/>
      <x v="2"/>
    </i>
    <i r="3">
      <x v="144"/>
      <x v="37"/>
      <x v="2"/>
    </i>
    <i r="2">
      <x v="11"/>
      <x v="2"/>
      <x/>
      <x v="2"/>
    </i>
    <i r="3">
      <x v="4"/>
      <x/>
      <x v="1"/>
    </i>
    <i r="3">
      <x v="90"/>
      <x v="20"/>
      <x v="2"/>
    </i>
    <i r="3">
      <x v="93"/>
      <x v="34"/>
      <x v="3"/>
    </i>
    <i r="3">
      <x v="95"/>
      <x v="29"/>
      <x v="1"/>
    </i>
    <i r="3">
      <x v="116"/>
      <x v="43"/>
      <x v="1"/>
    </i>
    <i r="3">
      <x v="119"/>
      <x v="44"/>
      <x v="2"/>
    </i>
    <i r="3">
      <x v="120"/>
      <x v="46"/>
      <x v="3"/>
    </i>
    <i r="3">
      <x v="121"/>
      <x v="48"/>
      <x v="2"/>
    </i>
    <i r="3">
      <x v="122"/>
      <x v="44"/>
      <x v="2"/>
    </i>
    <i r="3">
      <x v="123"/>
      <x v="44"/>
      <x v="3"/>
    </i>
    <i r="3">
      <x v="141"/>
      <x v="24"/>
      <x v="2"/>
    </i>
    <i r="3">
      <x v="150"/>
      <x v="20"/>
      <x v="3"/>
    </i>
    <i r="3">
      <x v="151"/>
      <x v="29"/>
      <x v="3"/>
    </i>
    <i r="3">
      <x v="153"/>
      <x v="20"/>
      <x v="3"/>
    </i>
    <i r="3">
      <x v="154"/>
      <x v="22"/>
      <x v="3"/>
    </i>
    <i r="3">
      <x v="156"/>
      <x v="53"/>
      <x v="3"/>
    </i>
    <i r="3">
      <x v="178"/>
      <x v="50"/>
      <x v="2"/>
    </i>
    <i>
      <x v="1"/>
      <x/>
      <x/>
      <x v="16"/>
      <x v="62"/>
      <x v="2"/>
    </i>
    <i r="3">
      <x v="21"/>
      <x/>
      <x v="3"/>
    </i>
    <i r="3">
      <x v="32"/>
      <x v="81"/>
      <x v="1"/>
    </i>
    <i r="3">
      <x v="40"/>
      <x v="12"/>
      <x v="1"/>
    </i>
    <i r="4">
      <x v="120"/>
      <x v="1"/>
    </i>
    <i r="3">
      <x v="54"/>
      <x v="123"/>
      <x v="1"/>
    </i>
    <i r="3">
      <x v="87"/>
      <x/>
      <x v="2"/>
    </i>
    <i r="3">
      <x v="168"/>
      <x v="105"/>
      <x v="2"/>
    </i>
    <i r="2">
      <x v="1"/>
      <x v="15"/>
      <x v="16"/>
      <x v="3"/>
    </i>
    <i r="2">
      <x v="2"/>
      <x v="28"/>
      <x/>
      <x v="1"/>
    </i>
    <i r="2">
      <x v="4"/>
      <x v="8"/>
      <x/>
      <x v="4"/>
    </i>
    <i r="2">
      <x v="5"/>
      <x v="130"/>
      <x v="109"/>
      <x v="1"/>
    </i>
    <i r="2">
      <x v="8"/>
      <x v="132"/>
      <x v="134"/>
      <x v="1"/>
    </i>
    <i r="3">
      <x v="137"/>
      <x v="135"/>
      <x v="2"/>
    </i>
    <i r="3">
      <x v="170"/>
      <x/>
      <x v="2"/>
    </i>
    <i r="3">
      <x v="173"/>
      <x/>
      <x v="2"/>
    </i>
    <i r="2">
      <x v="9"/>
      <x v="9"/>
      <x v="136"/>
      <x v="1"/>
    </i>
    <i r="2">
      <x v="11"/>
      <x v="7"/>
      <x/>
      <x v="3"/>
    </i>
    <i r="4">
      <x v="48"/>
      <x v="3"/>
    </i>
    <i r="4">
      <x v="77"/>
      <x v="3"/>
    </i>
    <i r="3">
      <x v="11"/>
      <x/>
      <x v="2"/>
    </i>
    <i r="3">
      <x v="20"/>
      <x/>
      <x v="1"/>
    </i>
    <i r="3">
      <x v="88"/>
      <x v="29"/>
      <x v="2"/>
    </i>
    <i r="3">
      <x v="91"/>
      <x v="91"/>
      <x v="2"/>
    </i>
    <i r="3">
      <x v="147"/>
      <x v="55"/>
      <x v="2"/>
    </i>
    <i r="3">
      <x v="179"/>
      <x v="82"/>
      <x v="2"/>
    </i>
    <i r="3">
      <x v="181"/>
      <x/>
      <x v="3"/>
    </i>
    <i r="1">
      <x v="1"/>
      <x v="6"/>
      <x v="59"/>
      <x/>
      <x v="4"/>
    </i>
    <i r="3">
      <x v="63"/>
      <x/>
      <x v="1"/>
    </i>
    <i r="3">
      <x v="143"/>
      <x v="147"/>
      <x v="1"/>
    </i>
    <i r="2">
      <x v="7"/>
      <x v="60"/>
      <x/>
      <x v="1"/>
    </i>
    <i r="3">
      <x v="160"/>
      <x/>
      <x v="1"/>
    </i>
    <i r="2">
      <x v="8"/>
      <x v="61"/>
      <x/>
      <x v="4"/>
    </i>
    <i r="2">
      <x v="9"/>
      <x v="62"/>
      <x/>
      <x v="4"/>
    </i>
    <i r="3">
      <x v="111"/>
      <x/>
      <x v="1"/>
    </i>
    <i r="3">
      <x v="159"/>
      <x/>
      <x v="1"/>
    </i>
    <i r="2">
      <x v="10"/>
      <x v="177"/>
      <x/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77CA8-3B2E-4735-8C83-7F35A4B3CA69}" name="TablaDinámica1" cacheId="1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E11" firstHeaderRow="0" firstDataRow="1" firstDataCol="1"/>
  <pivotFields count="1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x="4"/>
        <item x="5"/>
        <item x="1"/>
        <item x="3"/>
        <item x="6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outline="0"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áx. de Marzo" fld="22" subtotal="max" baseField="17" baseItem="0"/>
    <dataField name="Máx. de Junio" fld="25" subtotal="max" baseField="17" baseItem="0"/>
    <dataField name="Máx. de Septiembre" fld="28" subtotal="max" baseField="17" baseItem="0"/>
    <dataField name="Máx. de Diciembre" fld="31" subtotal="max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C3E25-D0BD-4AE3-9E29-80CBBDEF3DEE}" name="TablaDinámica1" cacheId="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B18" firstHeaderRow="1" firstDataRow="1" firstDataCol="1" rowPageCount="1" colPageCount="1"/>
  <pivotFields count="94"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3"/>
        <item x="6"/>
        <item x="2"/>
        <item x="10"/>
        <item x="0"/>
        <item x="13"/>
        <item x="4"/>
        <item x="11"/>
        <item x="9"/>
        <item x="5"/>
        <item x="7"/>
        <item x="8"/>
        <item x="12"/>
        <item x="1"/>
        <item t="default"/>
      </items>
    </pivotField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axis="axisRow" showAll="0">
      <items count="17">
        <item x="3"/>
        <item x="11"/>
        <item x="12"/>
        <item x="1"/>
        <item x="13"/>
        <item x="14"/>
        <item x="15"/>
        <item x="5"/>
        <item x="10"/>
        <item x="8"/>
        <item x="0"/>
        <item x="2"/>
        <item x="4"/>
        <item x="9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</pivotFields>
  <rowFields count="3">
    <field x="15"/>
    <field x="32"/>
    <field x="41"/>
  </rowFields>
  <rowItems count="15">
    <i>
      <x/>
    </i>
    <i r="1">
      <x v="10"/>
    </i>
    <i r="2">
      <x v="9"/>
    </i>
    <i>
      <x v="1"/>
    </i>
    <i r="1">
      <x v="11"/>
    </i>
    <i r="2">
      <x v="13"/>
    </i>
    <i>
      <x v="2"/>
    </i>
    <i r="1">
      <x v="1"/>
    </i>
    <i r="2">
      <x v="8"/>
    </i>
    <i r="2">
      <x v="15"/>
    </i>
    <i r="1">
      <x v="9"/>
    </i>
    <i r="2">
      <x v="7"/>
    </i>
    <i r="2">
      <x v="12"/>
    </i>
    <i r="2">
      <x v="14"/>
    </i>
    <i t="grand">
      <x/>
    </i>
  </rowItems>
  <colItems count="1">
    <i/>
  </colItems>
  <pageFields count="1">
    <pageField fld="4" hier="-1"/>
  </pageFields>
  <dataFields count="1">
    <dataField name="Suma de Presupuesto con Reformas" fld="79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10A95-25EE-42C0-88F1-EDD7EF3A591A}" name="TablaDinámica1" cacheId="4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B16" firstHeaderRow="1" firstDataRow="1" firstDataCol="1"/>
  <pivotFields count="113">
    <pivotField axis="axisRow" compact="0" outline="0" showAll="0" defaultSubtotal="0">
      <items count="13">
        <item x="0"/>
        <item x="1"/>
        <item x="2"/>
        <item x="3"/>
        <item x="6"/>
        <item x="4"/>
        <item x="7"/>
        <item x="8"/>
        <item x="9"/>
        <item x="10"/>
        <item x="11"/>
        <item x="5"/>
        <item h="1" x="1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Abril4" fld="82" baseField="0" baseItem="2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EFE15-99D2-4EB6-BCEF-E212C2EDEBAA}" name="TablaDinámica1" cacheId="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D10" firstHeaderRow="1" firstDataRow="2" firstDataCol="1"/>
  <pivotFields count="6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sd="0" x="1"/>
        <item t="default"/>
      </items>
    </pivotField>
    <pivotField axis="axisRow" showAll="0">
      <items count="6">
        <item sd="0" x="0"/>
        <item sd="0" x="1"/>
        <item sd="0" x="2"/>
        <item h="1" sd="0"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sd="0" x="5"/>
        <item x="1"/>
        <item x="3"/>
        <item sd="0"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3"/>
        <item x="12"/>
        <item x="1"/>
        <item x="5"/>
        <item x="4"/>
        <item x="6"/>
        <item x="2"/>
        <item x="9"/>
        <item x="8"/>
        <item x="13"/>
        <item x="10"/>
        <item x="11"/>
        <item x="7"/>
        <item x="0"/>
        <item t="default"/>
      </items>
    </pivotField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axis="axisRow" showAll="0">
      <items count="17">
        <item sd="0" x="1"/>
        <item x="7"/>
        <item x="4"/>
        <item x="0"/>
        <item x="8"/>
        <item x="6"/>
        <item x="5"/>
        <item x="15"/>
        <item x="11"/>
        <item x="9"/>
        <item x="3"/>
        <item sd="0" x="2"/>
        <item x="13"/>
        <item x="10"/>
        <item x="12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0">
        <item m="1" x="160"/>
        <item m="1" x="161"/>
        <item m="1" x="156"/>
        <item m="1" x="155"/>
        <item m="1" x="153"/>
        <item m="1" x="151"/>
        <item m="1" x="159"/>
        <item m="1" x="162"/>
        <item m="1" x="163"/>
        <item m="1" x="157"/>
        <item m="1" x="152"/>
        <item m="1" x="158"/>
        <item m="1" x="164"/>
        <item m="1" x="154"/>
        <item m="1" x="122"/>
        <item m="1" x="123"/>
        <item m="1" x="112"/>
        <item m="1" x="114"/>
        <item m="1" x="149"/>
        <item m="1" x="130"/>
        <item m="1" x="110"/>
        <item m="1" x="115"/>
        <item m="1" x="127"/>
        <item m="1" x="131"/>
        <item m="1" x="107"/>
        <item m="1" x="132"/>
        <item m="1" x="120"/>
        <item x="50"/>
        <item m="1" x="144"/>
        <item x="0"/>
        <item m="1" x="105"/>
        <item m="1" x="106"/>
        <item m="1" x="133"/>
        <item m="1" x="134"/>
        <item m="1" x="121"/>
        <item m="1" x="109"/>
        <item m="1" x="97"/>
        <item m="1" x="111"/>
        <item m="1" x="102"/>
        <item m="1" x="135"/>
        <item m="1" x="128"/>
        <item m="1" x="138"/>
        <item m="1" x="104"/>
        <item m="1" x="147"/>
        <item m="1" x="124"/>
        <item x="45"/>
        <item x="51"/>
        <item m="1" x="116"/>
        <item m="1" x="99"/>
        <item m="1" x="101"/>
        <item m="1" x="117"/>
        <item m="1" x="100"/>
        <item m="1" x="108"/>
        <item m="1" x="98"/>
        <item m="1" x="118"/>
        <item x="48"/>
        <item x="49"/>
        <item m="1" x="119"/>
        <item m="1" x="126"/>
        <item m="1" x="129"/>
        <item m="1" x="103"/>
        <item m="1" x="136"/>
        <item m="1" x="113"/>
        <item m="1" x="148"/>
        <item m="1" x="150"/>
        <item m="1" x="146"/>
        <item m="1" x="141"/>
        <item m="1" x="142"/>
        <item m="1" x="143"/>
        <item m="1" x="145"/>
        <item m="1" x="140"/>
        <item m="1" x="139"/>
        <item m="1" x="172"/>
        <item m="1" x="171"/>
        <item m="1" x="175"/>
        <item m="1" x="174"/>
        <item m="1" x="169"/>
        <item m="1" x="173"/>
        <item m="1" x="170"/>
        <item m="1" x="165"/>
        <item m="1" x="178"/>
        <item m="1" x="176"/>
        <item m="1" x="177"/>
        <item m="1" x="167"/>
        <item m="1" x="166"/>
        <item m="1" x="168"/>
        <item m="1" x="137"/>
        <item m="1" x="125"/>
        <item x="8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2"/>
        <item x="87"/>
        <item x="88"/>
        <item x="89"/>
        <item x="90"/>
        <item x="91"/>
        <item x="93"/>
        <item x="92"/>
        <item x="86"/>
        <item x="95"/>
        <item x="85"/>
        <item x="94"/>
        <item x="84"/>
        <item x="83"/>
        <item x="96"/>
        <item t="default"/>
      </items>
    </pivotField>
    <pivotField axis="axisCol" showAll="0">
      <items count="5">
        <item x="1"/>
        <item x="2"/>
        <item x="0"/>
        <item m="1" x="3"/>
        <item t="default"/>
      </items>
    </pivotField>
    <pivotField dataField="1" showAll="0"/>
  </pivotFields>
  <rowFields count="6">
    <field x="8"/>
    <field x="9"/>
    <field x="17"/>
    <field x="32"/>
    <field x="41"/>
    <field x="60"/>
  </rowFields>
  <rowItems count="6">
    <i>
      <x/>
    </i>
    <i r="1">
      <x/>
    </i>
    <i r="1">
      <x v="1"/>
    </i>
    <i r="1">
      <x v="2"/>
    </i>
    <i>
      <x v="1"/>
    </i>
    <i t="grand">
      <x/>
    </i>
  </rowItems>
  <colFields count="1">
    <field x="61"/>
  </colFields>
  <colItems count="3">
    <i>
      <x v="1"/>
    </i>
    <i>
      <x v="2"/>
    </i>
    <i t="grand">
      <x/>
    </i>
  </colItems>
  <dataFields count="1">
    <dataField name="Suma de Presupuesto 2026 Anual" fld="6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3D6E1-11D3-4B5C-BEB2-4DBC29B94248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6" firstHeaderRow="0" firstDataRow="1" firstDataCol="1"/>
  <pivotFields count="220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43" showAll="0"/>
    <pivotField showAll="0"/>
    <pivotField numFmtId="43" showAll="0"/>
    <pivotField showAll="0"/>
    <pivotField showAll="0"/>
    <pivotField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Marzo3" fld="65" baseField="4" baseItem="0"/>
    <dataField name="Suma de Marzo4" fld="81" baseField="4" baseItem="0"/>
    <dataField name="Suma de Devengo Marzo" fld="104" baseField="4" baseItem="0" numFmtId="43"/>
  </dataFields>
  <formats count="1">
    <format dxfId="10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B8E7C-D4FC-456C-A8B5-C76177613448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7" firstHeaderRow="0" firstDataRow="1" firstDataCol="1" rowPageCount="1" colPageCount="1"/>
  <pivotFields count="113">
    <pivotField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43" showAll="0"/>
    <pivotField dataField="1" numFmtId="43" showAll="0"/>
    <pivotField numFmtId="43" showAll="0"/>
    <pivotField dataField="1" numFmtId="43" showAll="0"/>
    <pivotField dataField="1" numFmtId="43" showAll="0"/>
  </pivotFields>
  <rowFields count="1">
    <field x="3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hier="-1"/>
  </pageFields>
  <dataFields count="4">
    <dataField name="Suma de Presupuesto con Reformas" fld="78" baseField="0" baseItem="0" numFmtId="43"/>
    <dataField name="Suma de Certificado Abril" fld="109" baseField="0" baseItem="0" numFmtId="43"/>
    <dataField name="Suma de Compromiso Total" fld="112" baseField="0" baseItem="0" numFmtId="43"/>
    <dataField name="Suma de Devengo Total" fld="111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1378D-2ADD-46F8-BDB2-0D7AF30784C5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7" firstHeaderRow="1" firstDataRow="2" firstDataCol="1"/>
  <pivotFields count="220">
    <pivotField axis="axisRow" showAll="0">
      <items count="13">
        <item x="0"/>
        <item x="1"/>
        <item x="2"/>
        <item x="3"/>
        <item x="6"/>
        <item x="4"/>
        <item x="7"/>
        <item x="8"/>
        <item x="9"/>
        <item x="10"/>
        <item x="11"/>
        <item x="5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dataField="1"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a de Devengo Abril" fld="108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AFD59-6921-45A7-9352-849125E64684}" name="TablaDinámica2" cacheId="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4:O13" firstHeaderRow="0" firstDataRow="1" firstDataCol="1" rowPageCount="2" colPageCount="1"/>
  <pivotFields count="9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5">
        <item h="1" sd="0" x="3"/>
        <item h="1" x="6"/>
        <item h="1" sd="0" x="2"/>
        <item h="1" x="10"/>
        <item h="1" x="0"/>
        <item h="1" x="13"/>
        <item x="4"/>
        <item h="1" x="11"/>
        <item h="1" x="9"/>
        <item h="1" x="5"/>
        <item h="1" x="7"/>
        <item h="1" x="8"/>
        <item h="1" x="12"/>
        <item h="1" x="1"/>
        <item t="default"/>
      </items>
    </pivotField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axis="axisRow" showAll="0">
      <items count="17">
        <item h="1" x="3"/>
        <item h="1" x="11"/>
        <item h="1" x="12"/>
        <item h="1" x="1"/>
        <item h="1" x="13"/>
        <item h="1" x="14"/>
        <item h="1" x="15"/>
        <item h="1" x="5"/>
        <item h="1" x="10"/>
        <item h="1" x="8"/>
        <item h="1" x="0"/>
        <item x="2"/>
        <item h="1" x="4"/>
        <item h="1" x="9"/>
        <item h="1" x="6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4">
        <item x="27"/>
        <item x="29"/>
        <item x="45"/>
        <item x="46"/>
        <item x="56"/>
        <item x="57"/>
        <item x="9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7"/>
        <item x="48"/>
        <item x="49"/>
        <item x="50"/>
        <item x="51"/>
        <item x="52"/>
        <item x="53"/>
        <item x="54"/>
        <item x="55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4" showAll="0"/>
  </pivotFields>
  <rowFields count="2">
    <field x="41"/>
    <field x="61"/>
  </rowFields>
  <rowItems count="9">
    <i>
      <x v="11"/>
    </i>
    <i r="1">
      <x v="48"/>
    </i>
    <i r="1">
      <x v="65"/>
    </i>
    <i r="1">
      <x v="66"/>
    </i>
    <i r="1">
      <x v="67"/>
    </i>
    <i r="1">
      <x v="68"/>
    </i>
    <i r="1">
      <x v="70"/>
    </i>
    <i r="1">
      <x v="71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2">
    <pageField fld="9" hier="-1"/>
    <pageField fld="32" hier="-1"/>
  </pageFields>
  <dataFields count="14">
    <dataField name="Suma de Presupuesto con Reformas" fld="79" baseField="0" baseItem="0" numFmtId="43"/>
    <dataField name="Suma de Enero4" fld="80" baseField="0" baseItem="0"/>
    <dataField name="Suma de Febrero4" fld="81" baseField="0" baseItem="0"/>
    <dataField name="Suma de Marzo4" fld="82" baseField="61" baseItem="73"/>
    <dataField name="Suma de Abril4" fld="83" baseField="61" baseItem="73"/>
    <dataField name="Suma de Mayo4" fld="84" baseField="61" baseItem="73"/>
    <dataField name="Suma de Junio4" fld="85" baseField="61" baseItem="39"/>
    <dataField name="Suma de Julio4" fld="86" baseField="61" baseItem="39"/>
    <dataField name="Suma de Agosto4" fld="87" baseField="61" baseItem="39"/>
    <dataField name="Suma de Septiembre4" fld="88" baseField="61" baseItem="39"/>
    <dataField name="Suma de Octubre4" fld="89" baseField="61" baseItem="39"/>
    <dataField name="Suma de Noviembre4" fld="90" baseField="61" baseItem="39"/>
    <dataField name="Suma de Diciembre4" fld="91" baseField="61" baseItem="39"/>
    <dataField name="Suma de Saldo Disponible" fld="92" baseField="0" baseItem="0"/>
  </dataFields>
  <formats count="7">
    <format dxfId="9">
      <pivotArea dataOnly="0" labelOnly="1" fieldPosition="0">
        <references count="1">
          <reference field="41" count="1">
            <x v="14"/>
          </reference>
        </references>
      </pivotArea>
    </format>
    <format dxfId="8">
      <pivotArea dataOnly="0" labelOnly="1" fieldPosition="0">
        <references count="1">
          <reference field="41" count="1">
            <x v="7"/>
          </reference>
        </references>
      </pivotArea>
    </format>
    <format dxfId="7">
      <pivotArea dataOnly="0" labelOnly="1" fieldPosition="0">
        <references count="1">
          <reference field="41" count="1">
            <x v="12"/>
          </reference>
        </references>
      </pivotArea>
    </format>
    <format dxfId="6">
      <pivotArea dataOnly="0" labelOnly="1" fieldPosition="0">
        <references count="1">
          <reference field="41" count="1">
            <x v="8"/>
          </reference>
        </references>
      </pivotArea>
    </format>
    <format dxfId="5">
      <pivotArea dataOnly="0" labelOnly="1" fieldPosition="0">
        <references count="1">
          <reference field="41" count="1">
            <x v="15"/>
          </reference>
        </references>
      </pivotArea>
    </format>
    <format dxfId="4">
      <pivotArea dataOnly="0" labelOnly="1" fieldPosition="0">
        <references count="1">
          <reference field="41" count="1">
            <x v="13"/>
          </reference>
        </references>
      </pivotArea>
    </format>
    <format dxfId="3">
      <pivotArea dataOnly="0" labelOnly="1" fieldPosition="0">
        <references count="1">
          <reference field="41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57ADA-8D08-4224-B378-6C1C8F2C013D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9" firstHeaderRow="0" firstDataRow="1" firstDataCol="1"/>
  <pivotFields count="27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43" showAll="0"/>
    <pivotField numFmtId="43" showAll="0"/>
    <pivotField numFmtId="43" showAll="0"/>
    <pivotField dataField="1"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supuesto con Reformas" fld="79" baseField="0" baseItem="0" numFmtId="43"/>
    <dataField name="Suma de Devengo Total" fld="11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B6776-60A1-4450-80C3-0E1B4CF46AE1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M6" firstHeaderRow="0" firstDataRow="1" firstDataCol="1"/>
  <pivotFields count="93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multipleItemSelectionAllowed="1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de Enero3" fld="64" baseField="4" baseItem="0"/>
    <dataField name="Suma de Febrero3" fld="65" baseField="4" baseItem="0"/>
    <dataField name="Suma de Marzo3" fld="66" baseField="4" baseItem="0"/>
    <dataField name="Suma de Abril3" fld="67" baseField="4" baseItem="0"/>
    <dataField name="Suma de Mayo3" fld="68" baseField="4" baseItem="0"/>
    <dataField name="Suma de Junio3" fld="69" baseField="4" baseItem="0"/>
    <dataField name="Suma de Julio3" fld="70" baseField="4" baseItem="0"/>
    <dataField name="Suma de Agosto3" fld="71" baseField="4" baseItem="0"/>
    <dataField name="Suma de Septiembre3" fld="72" baseField="4" baseItem="0"/>
    <dataField name="Suma de Octubre3" fld="73" baseField="4" baseItem="0"/>
    <dataField name="Suma de Noviembre3" fld="74" baseField="4" baseItem="0"/>
    <dataField name="Suma de Diciembre3" fld="75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correa@quito-turismo.gob.ec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43"/>
  <sheetViews>
    <sheetView topLeftCell="A3" zoomScale="70" zoomScaleNormal="70" workbookViewId="0">
      <selection activeCell="A3" sqref="A3:F20"/>
    </sheetView>
  </sheetViews>
  <sheetFormatPr baseColWidth="10" defaultColWidth="26.42578125" defaultRowHeight="32.1" customHeight="1" x14ac:dyDescent="0.25"/>
  <cols>
    <col min="1" max="1" width="34.28515625" style="68" customWidth="1"/>
    <col min="2" max="2" width="39.5703125" style="3" customWidth="1"/>
    <col min="3" max="3" width="41.5703125" style="3" customWidth="1"/>
    <col min="4" max="4" width="71.5703125" style="3" customWidth="1"/>
    <col min="5" max="5" width="125" style="3" bestFit="1" customWidth="1"/>
    <col min="6" max="6" width="25.7109375" style="68" bestFit="1" customWidth="1"/>
    <col min="7" max="8" width="40.7109375" style="68" bestFit="1" customWidth="1"/>
    <col min="9" max="16384" width="26.42578125" style="68"/>
  </cols>
  <sheetData>
    <row r="3" spans="1:8" s="9" customFormat="1" ht="32.1" customHeight="1" x14ac:dyDescent="0.25">
      <c r="A3" s="154" t="s">
        <v>0</v>
      </c>
      <c r="B3" s="74" t="s">
        <v>1</v>
      </c>
      <c r="C3" s="74" t="s">
        <v>2</v>
      </c>
      <c r="D3" s="74" t="s">
        <v>3</v>
      </c>
      <c r="E3" s="74" t="s">
        <v>4</v>
      </c>
      <c r="F3" s="9" t="s">
        <v>5</v>
      </c>
      <c r="G3" s="1"/>
      <c r="H3" s="1"/>
    </row>
    <row r="4" spans="1:8" ht="32.1" customHeight="1" x14ac:dyDescent="0.25">
      <c r="A4" s="152" t="s">
        <v>6</v>
      </c>
      <c r="B4" s="152" t="s">
        <v>7</v>
      </c>
      <c r="C4" s="152" t="s">
        <v>8</v>
      </c>
      <c r="D4" s="68" t="s">
        <v>9</v>
      </c>
      <c r="E4" s="3" t="s">
        <v>10</v>
      </c>
      <c r="F4" s="153">
        <v>1646936.2</v>
      </c>
      <c r="G4"/>
      <c r="H4"/>
    </row>
    <row r="5" spans="1:8" ht="32.1" customHeight="1" x14ac:dyDescent="0.25">
      <c r="A5" s="152"/>
      <c r="B5" s="152" t="s">
        <v>11</v>
      </c>
      <c r="C5" s="68" t="s">
        <v>8</v>
      </c>
      <c r="D5" s="68" t="s">
        <v>12</v>
      </c>
      <c r="E5" s="3" t="s">
        <v>13</v>
      </c>
      <c r="F5" s="153">
        <v>1551157.43</v>
      </c>
      <c r="G5"/>
      <c r="H5"/>
    </row>
    <row r="6" spans="1:8" ht="32.1" customHeight="1" x14ac:dyDescent="0.25">
      <c r="A6" s="152"/>
      <c r="B6" s="152"/>
      <c r="C6" s="68"/>
      <c r="D6" s="68" t="s">
        <v>14</v>
      </c>
      <c r="E6" s="3" t="s">
        <v>13</v>
      </c>
      <c r="F6" s="153">
        <v>450036.5</v>
      </c>
      <c r="G6"/>
      <c r="H6"/>
    </row>
    <row r="7" spans="1:8" ht="32.1" customHeight="1" x14ac:dyDescent="0.25">
      <c r="A7" s="152"/>
      <c r="B7" s="152" t="s">
        <v>15</v>
      </c>
      <c r="C7" s="68" t="s">
        <v>8</v>
      </c>
      <c r="D7" s="68" t="s">
        <v>16</v>
      </c>
      <c r="E7" s="3" t="s">
        <v>17</v>
      </c>
      <c r="F7" s="153">
        <v>2223531.7599999998</v>
      </c>
      <c r="G7"/>
      <c r="H7"/>
    </row>
    <row r="8" spans="1:8" ht="82.35" customHeight="1" x14ac:dyDescent="0.25">
      <c r="A8" s="152"/>
      <c r="B8" s="152" t="s">
        <v>18</v>
      </c>
      <c r="C8" s="68" t="s">
        <v>8</v>
      </c>
      <c r="D8" s="68" t="s">
        <v>19</v>
      </c>
      <c r="E8" s="3" t="s">
        <v>20</v>
      </c>
      <c r="F8" s="153">
        <v>0</v>
      </c>
      <c r="G8"/>
      <c r="H8"/>
    </row>
    <row r="9" spans="1:8" ht="82.35" customHeight="1" x14ac:dyDescent="0.25">
      <c r="A9" s="152"/>
      <c r="B9" s="152"/>
      <c r="C9" s="68"/>
      <c r="D9" s="68" t="s">
        <v>21</v>
      </c>
      <c r="E9" s="3" t="s">
        <v>20</v>
      </c>
      <c r="F9" s="153">
        <v>0</v>
      </c>
      <c r="G9"/>
      <c r="H9"/>
    </row>
    <row r="10" spans="1:8" ht="82.35" customHeight="1" x14ac:dyDescent="0.25">
      <c r="A10" s="152"/>
      <c r="B10" s="152"/>
      <c r="C10" s="68"/>
      <c r="D10" s="68" t="s">
        <v>22</v>
      </c>
      <c r="E10" s="3" t="s">
        <v>20</v>
      </c>
      <c r="F10" s="153">
        <v>0</v>
      </c>
      <c r="G10"/>
      <c r="H10"/>
    </row>
    <row r="11" spans="1:8" ht="32.1" customHeight="1" x14ac:dyDescent="0.25">
      <c r="A11" s="152"/>
      <c r="B11" s="152"/>
      <c r="C11" s="68"/>
      <c r="D11" s="68" t="s">
        <v>23</v>
      </c>
      <c r="E11" s="3" t="s">
        <v>20</v>
      </c>
      <c r="F11" s="153">
        <v>0</v>
      </c>
      <c r="G11"/>
      <c r="H11"/>
    </row>
    <row r="12" spans="1:8" ht="32.1" customHeight="1" x14ac:dyDescent="0.25">
      <c r="A12" s="152"/>
      <c r="B12" s="152"/>
      <c r="C12" s="68"/>
      <c r="D12" s="68" t="s">
        <v>24</v>
      </c>
      <c r="E12" s="3" t="s">
        <v>20</v>
      </c>
      <c r="F12" s="153">
        <v>0</v>
      </c>
      <c r="G12"/>
      <c r="H12"/>
    </row>
    <row r="13" spans="1:8" ht="32.1" customHeight="1" x14ac:dyDescent="0.25">
      <c r="A13" s="148" t="s">
        <v>25</v>
      </c>
      <c r="B13" s="148" t="s">
        <v>26</v>
      </c>
      <c r="C13" s="151" t="s">
        <v>27</v>
      </c>
      <c r="D13" s="68" t="s">
        <v>28</v>
      </c>
      <c r="E13" s="3" t="s">
        <v>29</v>
      </c>
      <c r="F13" s="153">
        <v>148771</v>
      </c>
      <c r="G13"/>
      <c r="H13"/>
    </row>
    <row r="14" spans="1:8" ht="56.1" customHeight="1" x14ac:dyDescent="0.25">
      <c r="A14" s="148"/>
      <c r="B14" s="148"/>
      <c r="C14" s="151" t="s">
        <v>30</v>
      </c>
      <c r="D14" s="68" t="s">
        <v>31</v>
      </c>
      <c r="E14" s="3" t="s">
        <v>32</v>
      </c>
      <c r="F14" s="153">
        <v>335000</v>
      </c>
      <c r="G14"/>
      <c r="H14"/>
    </row>
    <row r="15" spans="1:8" ht="56.1" customHeight="1" x14ac:dyDescent="0.25">
      <c r="A15" s="148"/>
      <c r="B15" s="148"/>
      <c r="C15" s="151" t="s">
        <v>33</v>
      </c>
      <c r="D15" s="68" t="s">
        <v>34</v>
      </c>
      <c r="E15" s="3" t="s">
        <v>35</v>
      </c>
      <c r="F15" s="153">
        <v>530000</v>
      </c>
      <c r="G15"/>
      <c r="H15"/>
    </row>
    <row r="16" spans="1:8" ht="56.1" customHeight="1" x14ac:dyDescent="0.25">
      <c r="A16" s="148"/>
      <c r="B16" s="148"/>
      <c r="C16" s="151"/>
      <c r="D16" s="68" t="s">
        <v>36</v>
      </c>
      <c r="E16" s="3" t="s">
        <v>35</v>
      </c>
      <c r="F16" s="153">
        <v>200000</v>
      </c>
      <c r="G16"/>
      <c r="H16"/>
    </row>
    <row r="17" spans="1:8" ht="56.1" customHeight="1" x14ac:dyDescent="0.25">
      <c r="A17" s="148"/>
      <c r="B17" s="148"/>
      <c r="C17" s="151"/>
      <c r="D17" s="68" t="s">
        <v>37</v>
      </c>
      <c r="E17" s="3" t="s">
        <v>35</v>
      </c>
      <c r="F17" s="153">
        <v>163229</v>
      </c>
      <c r="G17"/>
      <c r="H17"/>
    </row>
    <row r="18" spans="1:8" ht="32.1" customHeight="1" x14ac:dyDescent="0.25">
      <c r="A18" s="148"/>
      <c r="B18" s="148"/>
      <c r="C18" s="151"/>
      <c r="D18" s="68" t="s">
        <v>38</v>
      </c>
      <c r="E18" s="3" t="s">
        <v>35</v>
      </c>
      <c r="F18" s="153">
        <v>945000</v>
      </c>
      <c r="G18"/>
      <c r="H18"/>
    </row>
    <row r="19" spans="1:8" ht="32.1" customHeight="1" x14ac:dyDescent="0.25">
      <c r="A19" s="148"/>
      <c r="B19" s="148"/>
      <c r="C19" s="151"/>
      <c r="D19" s="68" t="s">
        <v>39</v>
      </c>
      <c r="E19" s="3" t="s">
        <v>35</v>
      </c>
      <c r="F19" s="153">
        <v>508000</v>
      </c>
      <c r="G19"/>
      <c r="H19"/>
    </row>
    <row r="20" spans="1:8" ht="32.1" customHeight="1" x14ac:dyDescent="0.25">
      <c r="A20" s="3" t="s">
        <v>40</v>
      </c>
      <c r="F20" s="153">
        <v>8701661.8900000006</v>
      </c>
      <c r="G20"/>
      <c r="H20"/>
    </row>
    <row r="21" spans="1:8" ht="32.1" customHeight="1" x14ac:dyDescent="0.25">
      <c r="A21"/>
      <c r="B21"/>
      <c r="C21"/>
      <c r="D21" s="1"/>
      <c r="E21"/>
      <c r="F21"/>
      <c r="G21"/>
      <c r="H21"/>
    </row>
    <row r="22" spans="1:8" ht="32.1" customHeight="1" x14ac:dyDescent="0.25">
      <c r="A22"/>
      <c r="B22"/>
      <c r="C22"/>
      <c r="D22" s="1"/>
      <c r="E22"/>
      <c r="F22"/>
      <c r="G22"/>
      <c r="H22"/>
    </row>
    <row r="23" spans="1:8" ht="32.1" customHeight="1" x14ac:dyDescent="0.25">
      <c r="A23"/>
      <c r="B23"/>
      <c r="C23"/>
      <c r="D23" s="1"/>
      <c r="E23"/>
      <c r="F23"/>
      <c r="G23"/>
      <c r="H23"/>
    </row>
    <row r="24" spans="1:8" ht="32.1" customHeight="1" x14ac:dyDescent="0.25">
      <c r="A24"/>
      <c r="B24"/>
      <c r="C24"/>
      <c r="D24" s="1"/>
      <c r="E24"/>
      <c r="F24"/>
      <c r="G24"/>
      <c r="H24"/>
    </row>
    <row r="25" spans="1:8" ht="32.1" customHeight="1" x14ac:dyDescent="0.25">
      <c r="A25"/>
      <c r="B25"/>
      <c r="C25"/>
      <c r="D25" s="1"/>
      <c r="E25"/>
      <c r="F25"/>
      <c r="G25"/>
      <c r="H25"/>
    </row>
    <row r="26" spans="1:8" ht="32.1" customHeight="1" x14ac:dyDescent="0.25">
      <c r="A26"/>
      <c r="B26"/>
      <c r="C26"/>
      <c r="D26" s="1"/>
      <c r="E26"/>
      <c r="F26"/>
      <c r="G26"/>
      <c r="H26"/>
    </row>
    <row r="27" spans="1:8" ht="32.1" customHeight="1" x14ac:dyDescent="0.25">
      <c r="A27"/>
      <c r="B27"/>
      <c r="C27"/>
      <c r="D27" s="1"/>
      <c r="E27"/>
      <c r="F27"/>
      <c r="G27"/>
      <c r="H27"/>
    </row>
    <row r="28" spans="1:8" ht="32.1" customHeight="1" x14ac:dyDescent="0.25">
      <c r="A28"/>
      <c r="B28"/>
      <c r="C28"/>
      <c r="D28" s="1"/>
      <c r="E28"/>
      <c r="F28"/>
      <c r="G28"/>
      <c r="H28"/>
    </row>
    <row r="29" spans="1:8" ht="32.1" customHeight="1" x14ac:dyDescent="0.25">
      <c r="A29"/>
      <c r="B29"/>
      <c r="C29"/>
      <c r="D29" s="1"/>
      <c r="E29"/>
      <c r="F29"/>
      <c r="G29"/>
      <c r="H29"/>
    </row>
    <row r="30" spans="1:8" ht="32.1" customHeight="1" x14ac:dyDescent="0.25">
      <c r="A30"/>
      <c r="B30"/>
      <c r="C30"/>
      <c r="D30" s="1"/>
      <c r="E30"/>
      <c r="F30"/>
      <c r="G30"/>
      <c r="H30"/>
    </row>
    <row r="31" spans="1:8" ht="32.1" customHeight="1" x14ac:dyDescent="0.25">
      <c r="A31"/>
      <c r="B31"/>
      <c r="C31"/>
      <c r="D31" s="1"/>
      <c r="E31"/>
      <c r="F31"/>
      <c r="G31"/>
      <c r="H31"/>
    </row>
    <row r="32" spans="1:8" ht="32.1" customHeight="1" x14ac:dyDescent="0.25">
      <c r="A32"/>
      <c r="B32"/>
      <c r="C32"/>
      <c r="D32" s="1"/>
      <c r="E32"/>
      <c r="F32"/>
      <c r="G32"/>
      <c r="H32"/>
    </row>
    <row r="33" spans="1:8" ht="32.1" customHeight="1" x14ac:dyDescent="0.25">
      <c r="A33"/>
      <c r="B33"/>
      <c r="C33"/>
      <c r="D33" s="1"/>
      <c r="E33"/>
      <c r="F33"/>
      <c r="G33"/>
      <c r="H33"/>
    </row>
    <row r="34" spans="1:8" ht="32.1" customHeight="1" x14ac:dyDescent="0.25">
      <c r="A34"/>
      <c r="B34"/>
      <c r="C34"/>
      <c r="D34" s="1"/>
      <c r="E34"/>
      <c r="F34"/>
      <c r="G34"/>
      <c r="H34"/>
    </row>
    <row r="35" spans="1:8" ht="32.1" customHeight="1" x14ac:dyDescent="0.25">
      <c r="A35"/>
      <c r="B35"/>
      <c r="C35"/>
      <c r="D35" s="1"/>
      <c r="E35"/>
      <c r="F35"/>
      <c r="G35"/>
      <c r="H35"/>
    </row>
    <row r="36" spans="1:8" ht="32.1" customHeight="1" x14ac:dyDescent="0.25">
      <c r="A36"/>
      <c r="B36"/>
      <c r="C36"/>
      <c r="D36" s="1"/>
      <c r="E36"/>
      <c r="F36"/>
      <c r="G36"/>
      <c r="H36"/>
    </row>
    <row r="37" spans="1:8" ht="32.1" customHeight="1" x14ac:dyDescent="0.25">
      <c r="A37"/>
      <c r="B37"/>
      <c r="C37"/>
      <c r="D37" s="1"/>
      <c r="E37"/>
      <c r="F37"/>
      <c r="G37"/>
      <c r="H37"/>
    </row>
    <row r="38" spans="1:8" ht="32.1" customHeight="1" x14ac:dyDescent="0.25">
      <c r="A38"/>
      <c r="B38"/>
      <c r="C38"/>
      <c r="D38" s="1"/>
      <c r="E38"/>
      <c r="F38"/>
      <c r="G38"/>
      <c r="H38"/>
    </row>
    <row r="39" spans="1:8" ht="32.1" customHeight="1" x14ac:dyDescent="0.25">
      <c r="A39"/>
      <c r="B39"/>
      <c r="C39"/>
      <c r="D39" s="1"/>
      <c r="E39"/>
      <c r="F39"/>
      <c r="G39"/>
      <c r="H39"/>
    </row>
    <row r="40" spans="1:8" ht="32.1" customHeight="1" x14ac:dyDescent="0.25">
      <c r="A40"/>
      <c r="B40"/>
      <c r="C40"/>
      <c r="D40" s="1"/>
      <c r="E40"/>
      <c r="F40"/>
      <c r="G40"/>
      <c r="H40"/>
    </row>
    <row r="41" spans="1:8" ht="32.1" customHeight="1" x14ac:dyDescent="0.25">
      <c r="A41"/>
      <c r="B41"/>
      <c r="C41"/>
      <c r="D41" s="1"/>
      <c r="E41"/>
      <c r="F41"/>
      <c r="G41"/>
      <c r="H41"/>
    </row>
    <row r="42" spans="1:8" ht="32.1" customHeight="1" x14ac:dyDescent="0.25">
      <c r="A42"/>
      <c r="B42"/>
      <c r="C42"/>
      <c r="D42" s="1"/>
      <c r="E42"/>
      <c r="F42"/>
      <c r="G42"/>
      <c r="H42"/>
    </row>
    <row r="43" spans="1:8" ht="32.1" customHeight="1" x14ac:dyDescent="0.25">
      <c r="A43"/>
      <c r="B43"/>
      <c r="C43"/>
      <c r="D43" s="1"/>
      <c r="E43"/>
      <c r="F43"/>
      <c r="G43"/>
      <c r="H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AFEA-813E-4360-BDFE-74C4D4260792}">
  <dimension ref="A1:D21"/>
  <sheetViews>
    <sheetView workbookViewId="0">
      <selection activeCell="E11" sqref="E11"/>
    </sheetView>
  </sheetViews>
  <sheetFormatPr baseColWidth="10" defaultColWidth="30.5703125" defaultRowHeight="15" x14ac:dyDescent="0.25"/>
  <cols>
    <col min="1" max="1" width="20.5703125" customWidth="1"/>
    <col min="2" max="2" width="47.140625" style="3" customWidth="1"/>
    <col min="3" max="3" width="30.5703125" style="204" bestFit="1"/>
    <col min="4" max="4" width="10.85546875" style="204" customWidth="1"/>
  </cols>
  <sheetData>
    <row r="1" spans="1:4" x14ac:dyDescent="0.25">
      <c r="A1" s="201" t="s">
        <v>0</v>
      </c>
      <c r="B1" s="202" t="s">
        <v>3</v>
      </c>
      <c r="C1" s="205" t="s">
        <v>41</v>
      </c>
      <c r="D1" s="203" t="s">
        <v>42</v>
      </c>
    </row>
    <row r="2" spans="1:4" x14ac:dyDescent="0.25">
      <c r="A2" s="463" t="s">
        <v>6</v>
      </c>
      <c r="B2" s="79" t="s">
        <v>16</v>
      </c>
      <c r="C2" s="159">
        <v>2223531.7599999998</v>
      </c>
      <c r="D2" s="210">
        <f t="shared" ref="D2:D15" si="0">+C2/$C$15</f>
        <v>0.25552955149352508</v>
      </c>
    </row>
    <row r="3" spans="1:4" ht="45" x14ac:dyDescent="0.25">
      <c r="A3" s="464"/>
      <c r="B3" s="79" t="s">
        <v>9</v>
      </c>
      <c r="C3" s="159">
        <v>1696936.2000000002</v>
      </c>
      <c r="D3" s="210">
        <f t="shared" si="0"/>
        <v>0.1950128862108661</v>
      </c>
    </row>
    <row r="4" spans="1:4" ht="45" x14ac:dyDescent="0.25">
      <c r="A4" s="464"/>
      <c r="B4" s="79" t="s">
        <v>12</v>
      </c>
      <c r="C4" s="159">
        <v>1628157.43</v>
      </c>
      <c r="D4" s="210">
        <f t="shared" si="0"/>
        <v>0.18710879031867322</v>
      </c>
    </row>
    <row r="5" spans="1:4" ht="60" x14ac:dyDescent="0.25">
      <c r="A5" s="465"/>
      <c r="B5" s="79" t="s">
        <v>14</v>
      </c>
      <c r="C5" s="159">
        <v>323036.5</v>
      </c>
      <c r="D5" s="210">
        <f t="shared" si="0"/>
        <v>3.7123540776875665E-2</v>
      </c>
    </row>
    <row r="6" spans="1:4" s="70" customFormat="1" x14ac:dyDescent="0.25">
      <c r="A6" s="466" t="s">
        <v>43</v>
      </c>
      <c r="B6" s="466"/>
      <c r="C6" s="206">
        <f>SUM(C2:C5)</f>
        <v>5871661.8899999997</v>
      </c>
      <c r="D6" s="208">
        <f t="shared" si="0"/>
        <v>0.67477476879994003</v>
      </c>
    </row>
    <row r="7" spans="1:4" ht="45" x14ac:dyDescent="0.25">
      <c r="A7" s="463" t="s">
        <v>25</v>
      </c>
      <c r="B7" s="79" t="s">
        <v>38</v>
      </c>
      <c r="C7" s="159">
        <v>1777791.99</v>
      </c>
      <c r="D7" s="210">
        <f t="shared" si="0"/>
        <v>0.20430488020260229</v>
      </c>
    </row>
    <row r="8" spans="1:4" ht="30" x14ac:dyDescent="0.25">
      <c r="A8" s="464"/>
      <c r="B8" s="79" t="s">
        <v>39</v>
      </c>
      <c r="C8" s="159">
        <v>341432.5</v>
      </c>
      <c r="D8" s="210">
        <f t="shared" si="0"/>
        <v>3.9237619700252448E-2</v>
      </c>
    </row>
    <row r="9" spans="1:4" ht="30" x14ac:dyDescent="0.25">
      <c r="A9" s="464"/>
      <c r="B9" s="79" t="s">
        <v>36</v>
      </c>
      <c r="C9" s="159">
        <v>242000</v>
      </c>
      <c r="D9" s="210">
        <f t="shared" si="0"/>
        <v>2.7810779487778971E-2</v>
      </c>
    </row>
    <row r="10" spans="1:4" ht="45" x14ac:dyDescent="0.25">
      <c r="A10" s="464"/>
      <c r="B10" s="79" t="s">
        <v>37</v>
      </c>
      <c r="C10" s="159">
        <v>163229</v>
      </c>
      <c r="D10" s="210">
        <f t="shared" si="0"/>
        <v>1.8758370764506916E-2</v>
      </c>
    </row>
    <row r="11" spans="1:4" ht="30" x14ac:dyDescent="0.25">
      <c r="A11" s="464"/>
      <c r="B11" s="79" t="s">
        <v>31</v>
      </c>
      <c r="C11" s="159">
        <v>147000</v>
      </c>
      <c r="D11" s="210">
        <f t="shared" si="0"/>
        <v>1.6893324730179786E-2</v>
      </c>
    </row>
    <row r="12" spans="1:4" ht="30" x14ac:dyDescent="0.25">
      <c r="A12" s="464"/>
      <c r="B12" s="79" t="s">
        <v>34</v>
      </c>
      <c r="C12" s="159">
        <v>119300</v>
      </c>
      <c r="D12" s="210">
        <f t="shared" si="0"/>
        <v>1.3710024764016657E-2</v>
      </c>
    </row>
    <row r="13" spans="1:4" ht="30" x14ac:dyDescent="0.25">
      <c r="A13" s="465"/>
      <c r="B13" s="79" t="s">
        <v>28</v>
      </c>
      <c r="C13" s="159">
        <v>39246.509999999995</v>
      </c>
      <c r="D13" s="210">
        <f t="shared" si="0"/>
        <v>4.5102315507227772E-3</v>
      </c>
    </row>
    <row r="14" spans="1:4" s="70" customFormat="1" x14ac:dyDescent="0.25">
      <c r="A14" s="466" t="s">
        <v>44</v>
      </c>
      <c r="B14" s="466"/>
      <c r="C14" s="206">
        <f>SUM(C7:C13)</f>
        <v>2830000</v>
      </c>
      <c r="D14" s="208">
        <f t="shared" si="0"/>
        <v>0.32522523120005986</v>
      </c>
    </row>
    <row r="15" spans="1:4" x14ac:dyDescent="0.25">
      <c r="A15" s="467" t="s">
        <v>45</v>
      </c>
      <c r="B15" s="467"/>
      <c r="C15" s="207">
        <v>8701661.8900000006</v>
      </c>
      <c r="D15" s="209">
        <f t="shared" si="0"/>
        <v>1</v>
      </c>
    </row>
    <row r="19" spans="2:4" ht="15.75" thickBot="1" x14ac:dyDescent="0.3"/>
    <row r="20" spans="2:4" ht="19.5" thickBot="1" x14ac:dyDescent="0.35">
      <c r="B20" s="211" t="s">
        <v>46</v>
      </c>
      <c r="C20" s="211" t="s">
        <v>47</v>
      </c>
      <c r="D20" s="211" t="s">
        <v>42</v>
      </c>
    </row>
    <row r="21" spans="2:4" ht="19.5" thickBot="1" x14ac:dyDescent="0.35">
      <c r="B21" s="212">
        <f>+C6</f>
        <v>5871661.8899999997</v>
      </c>
      <c r="C21" s="213">
        <v>1272750.8899999999</v>
      </c>
      <c r="D21" s="214">
        <f>+C21/B21</f>
        <v>0.21676161091080809</v>
      </c>
    </row>
  </sheetData>
  <mergeCells count="5">
    <mergeCell ref="A2:A5"/>
    <mergeCell ref="A6:B6"/>
    <mergeCell ref="A7:A13"/>
    <mergeCell ref="A14:B14"/>
    <mergeCell ref="A15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DFC9-B0DB-4C0C-9DF6-0F8A866D9450}">
  <dimension ref="A3:F75"/>
  <sheetViews>
    <sheetView topLeftCell="A5" workbookViewId="0">
      <selection activeCell="A3" sqref="A3:F73"/>
    </sheetView>
  </sheetViews>
  <sheetFormatPr baseColWidth="10" defaultColWidth="11.42578125" defaultRowHeight="15" x14ac:dyDescent="0.25"/>
  <cols>
    <col min="1" max="1" width="17.140625" customWidth="1"/>
    <col min="2" max="2" width="32.140625" customWidth="1"/>
    <col min="3" max="3" width="28.28515625" customWidth="1"/>
    <col min="4" max="4" width="29.85546875" customWidth="1"/>
    <col min="5" max="5" width="17.28515625" customWidth="1"/>
  </cols>
  <sheetData>
    <row r="3" spans="1:6" x14ac:dyDescent="0.25">
      <c r="A3" s="75" t="s">
        <v>48</v>
      </c>
      <c r="B3" s="75" t="s">
        <v>0</v>
      </c>
      <c r="C3" s="75" t="s">
        <v>49</v>
      </c>
      <c r="D3" s="75" t="s">
        <v>50</v>
      </c>
      <c r="E3" s="75" t="s">
        <v>51</v>
      </c>
      <c r="F3" s="75" t="s">
        <v>52</v>
      </c>
    </row>
    <row r="4" spans="1:6" x14ac:dyDescent="0.25">
      <c r="A4" t="s">
        <v>53</v>
      </c>
      <c r="B4" t="s">
        <v>6</v>
      </c>
      <c r="C4" t="s">
        <v>54</v>
      </c>
      <c r="D4" t="s">
        <v>55</v>
      </c>
      <c r="E4" s="149">
        <v>1600</v>
      </c>
      <c r="F4">
        <v>1</v>
      </c>
    </row>
    <row r="5" spans="1:6" x14ac:dyDescent="0.25">
      <c r="D5" t="s">
        <v>56</v>
      </c>
      <c r="E5" s="149">
        <v>1000</v>
      </c>
      <c r="F5">
        <v>1</v>
      </c>
    </row>
    <row r="6" spans="1:6" x14ac:dyDescent="0.25">
      <c r="D6" t="s">
        <v>57</v>
      </c>
      <c r="E6" s="149">
        <v>23440.7</v>
      </c>
      <c r="F6">
        <v>1</v>
      </c>
    </row>
    <row r="7" spans="1:6" x14ac:dyDescent="0.25">
      <c r="D7" t="s">
        <v>58</v>
      </c>
      <c r="E7" s="149">
        <v>2500</v>
      </c>
      <c r="F7">
        <v>1</v>
      </c>
    </row>
    <row r="8" spans="1:6" x14ac:dyDescent="0.25">
      <c r="D8" t="s">
        <v>59</v>
      </c>
      <c r="E8" s="149">
        <v>2500</v>
      </c>
      <c r="F8">
        <v>1</v>
      </c>
    </row>
    <row r="9" spans="1:6" x14ac:dyDescent="0.25">
      <c r="D9" t="s">
        <v>60</v>
      </c>
      <c r="E9" s="149">
        <v>0</v>
      </c>
      <c r="F9">
        <v>2</v>
      </c>
    </row>
    <row r="10" spans="1:6" x14ac:dyDescent="0.25">
      <c r="D10" t="s">
        <v>61</v>
      </c>
      <c r="E10" s="149">
        <v>5000</v>
      </c>
      <c r="F10">
        <v>1</v>
      </c>
    </row>
    <row r="11" spans="1:6" x14ac:dyDescent="0.25">
      <c r="D11" t="s">
        <v>62</v>
      </c>
      <c r="E11" s="149">
        <v>283</v>
      </c>
      <c r="F11">
        <v>1</v>
      </c>
    </row>
    <row r="12" spans="1:6" x14ac:dyDescent="0.25">
      <c r="C12" t="s">
        <v>63</v>
      </c>
      <c r="D12" t="s">
        <v>64</v>
      </c>
      <c r="E12" s="149">
        <v>0</v>
      </c>
      <c r="F12">
        <v>2</v>
      </c>
    </row>
    <row r="13" spans="1:6" x14ac:dyDescent="0.25">
      <c r="C13" t="s">
        <v>65</v>
      </c>
      <c r="D13" t="s">
        <v>66</v>
      </c>
      <c r="E13" s="149">
        <v>6600</v>
      </c>
      <c r="F13">
        <v>1</v>
      </c>
    </row>
    <row r="14" spans="1:6" x14ac:dyDescent="0.25">
      <c r="C14" t="s">
        <v>67</v>
      </c>
      <c r="D14" t="s">
        <v>68</v>
      </c>
      <c r="E14" s="149">
        <v>3000</v>
      </c>
      <c r="F14">
        <v>2</v>
      </c>
    </row>
    <row r="15" spans="1:6" x14ac:dyDescent="0.25">
      <c r="D15" t="s">
        <v>69</v>
      </c>
      <c r="E15" s="149">
        <v>3500</v>
      </c>
      <c r="F15">
        <v>2</v>
      </c>
    </row>
    <row r="16" spans="1:6" x14ac:dyDescent="0.25">
      <c r="C16" t="s">
        <v>70</v>
      </c>
      <c r="D16" t="s">
        <v>71</v>
      </c>
      <c r="E16" s="149">
        <v>438975</v>
      </c>
      <c r="F16">
        <v>1</v>
      </c>
    </row>
    <row r="17" spans="3:6" x14ac:dyDescent="0.25">
      <c r="D17" t="s">
        <v>72</v>
      </c>
      <c r="E17" s="149">
        <v>495000</v>
      </c>
      <c r="F17">
        <v>1</v>
      </c>
    </row>
    <row r="18" spans="3:6" x14ac:dyDescent="0.25">
      <c r="C18" t="s">
        <v>73</v>
      </c>
      <c r="D18" t="s">
        <v>74</v>
      </c>
      <c r="E18" s="149">
        <v>9000</v>
      </c>
      <c r="F18">
        <v>2</v>
      </c>
    </row>
    <row r="19" spans="3:6" x14ac:dyDescent="0.25">
      <c r="D19" t="s">
        <v>75</v>
      </c>
      <c r="E19" s="149">
        <v>4000</v>
      </c>
      <c r="F19">
        <v>2</v>
      </c>
    </row>
    <row r="20" spans="3:6" x14ac:dyDescent="0.25">
      <c r="C20" t="s">
        <v>76</v>
      </c>
      <c r="D20" t="s">
        <v>77</v>
      </c>
      <c r="E20" s="149">
        <v>0</v>
      </c>
      <c r="F20">
        <v>2</v>
      </c>
    </row>
    <row r="21" spans="3:6" x14ac:dyDescent="0.25">
      <c r="D21" t="s">
        <v>78</v>
      </c>
      <c r="E21" s="149">
        <v>0</v>
      </c>
      <c r="F21">
        <v>1</v>
      </c>
    </row>
    <row r="22" spans="3:6" x14ac:dyDescent="0.25">
      <c r="D22" t="s">
        <v>79</v>
      </c>
      <c r="E22" s="149">
        <v>1000</v>
      </c>
      <c r="F22">
        <v>2</v>
      </c>
    </row>
    <row r="23" spans="3:6" x14ac:dyDescent="0.25">
      <c r="D23" t="s">
        <v>80</v>
      </c>
      <c r="E23" s="149">
        <v>3500</v>
      </c>
      <c r="F23">
        <v>3</v>
      </c>
    </row>
    <row r="24" spans="3:6" x14ac:dyDescent="0.25">
      <c r="D24" t="s">
        <v>81</v>
      </c>
      <c r="E24" s="149">
        <v>2000</v>
      </c>
      <c r="F24">
        <v>1</v>
      </c>
    </row>
    <row r="25" spans="3:6" x14ac:dyDescent="0.25">
      <c r="D25" t="s">
        <v>82</v>
      </c>
      <c r="E25" s="149">
        <v>6600</v>
      </c>
      <c r="F25">
        <v>1</v>
      </c>
    </row>
    <row r="26" spans="3:6" x14ac:dyDescent="0.25">
      <c r="D26" t="s">
        <v>83</v>
      </c>
      <c r="E26" s="149">
        <v>7000</v>
      </c>
      <c r="F26">
        <v>2</v>
      </c>
    </row>
    <row r="27" spans="3:6" x14ac:dyDescent="0.25">
      <c r="D27" t="s">
        <v>84</v>
      </c>
      <c r="E27" s="149">
        <v>7200</v>
      </c>
      <c r="F27">
        <v>3</v>
      </c>
    </row>
    <row r="28" spans="3:6" x14ac:dyDescent="0.25">
      <c r="D28" t="s">
        <v>85</v>
      </c>
      <c r="E28" s="149">
        <v>8000</v>
      </c>
      <c r="F28">
        <v>2</v>
      </c>
    </row>
    <row r="29" spans="3:6" x14ac:dyDescent="0.25">
      <c r="D29" t="s">
        <v>86</v>
      </c>
      <c r="E29" s="149">
        <v>7000</v>
      </c>
      <c r="F29">
        <v>2</v>
      </c>
    </row>
    <row r="30" spans="3:6" x14ac:dyDescent="0.25">
      <c r="D30" t="s">
        <v>87</v>
      </c>
      <c r="E30" s="149">
        <v>7000</v>
      </c>
      <c r="F30">
        <v>3</v>
      </c>
    </row>
    <row r="31" spans="3:6" x14ac:dyDescent="0.25">
      <c r="D31" t="s">
        <v>88</v>
      </c>
      <c r="E31" s="149">
        <v>1400</v>
      </c>
      <c r="F31">
        <v>2</v>
      </c>
    </row>
    <row r="32" spans="3:6" x14ac:dyDescent="0.25">
      <c r="D32" t="s">
        <v>89</v>
      </c>
      <c r="E32" s="149">
        <v>1000</v>
      </c>
      <c r="F32">
        <v>3</v>
      </c>
    </row>
    <row r="33" spans="1:6" x14ac:dyDescent="0.25">
      <c r="D33" t="s">
        <v>90</v>
      </c>
      <c r="E33" s="149">
        <v>2000</v>
      </c>
      <c r="F33">
        <v>3</v>
      </c>
    </row>
    <row r="34" spans="1:6" x14ac:dyDescent="0.25">
      <c r="D34" t="s">
        <v>91</v>
      </c>
      <c r="E34" s="149">
        <v>1000</v>
      </c>
      <c r="F34">
        <v>3</v>
      </c>
    </row>
    <row r="35" spans="1:6" x14ac:dyDescent="0.25">
      <c r="D35" t="s">
        <v>92</v>
      </c>
      <c r="E35" s="149">
        <v>1100</v>
      </c>
      <c r="F35">
        <v>3</v>
      </c>
    </row>
    <row r="36" spans="1:6" x14ac:dyDescent="0.25">
      <c r="D36" t="s">
        <v>93</v>
      </c>
      <c r="E36" s="149">
        <v>10000</v>
      </c>
      <c r="F36">
        <v>3</v>
      </c>
    </row>
    <row r="37" spans="1:6" x14ac:dyDescent="0.25">
      <c r="D37" t="s">
        <v>94</v>
      </c>
      <c r="E37" s="149">
        <v>9259.93</v>
      </c>
      <c r="F37">
        <v>2</v>
      </c>
    </row>
    <row r="38" spans="1:6" x14ac:dyDescent="0.25">
      <c r="A38" t="s">
        <v>95</v>
      </c>
      <c r="B38" t="s">
        <v>6</v>
      </c>
      <c r="C38" t="s">
        <v>54</v>
      </c>
      <c r="D38" t="s">
        <v>96</v>
      </c>
      <c r="E38" s="149">
        <v>18812</v>
      </c>
      <c r="F38">
        <v>2</v>
      </c>
    </row>
    <row r="39" spans="1:6" x14ac:dyDescent="0.25">
      <c r="D39" t="s">
        <v>97</v>
      </c>
      <c r="E39" s="149">
        <v>0</v>
      </c>
      <c r="F39">
        <v>3</v>
      </c>
    </row>
    <row r="40" spans="1:6" x14ac:dyDescent="0.25">
      <c r="D40" t="s">
        <v>98</v>
      </c>
      <c r="E40" s="149">
        <v>39850</v>
      </c>
      <c r="F40">
        <v>1</v>
      </c>
    </row>
    <row r="41" spans="1:6" x14ac:dyDescent="0.25">
      <c r="D41" t="s">
        <v>99</v>
      </c>
      <c r="E41" s="149">
        <v>500</v>
      </c>
      <c r="F41">
        <v>1</v>
      </c>
    </row>
    <row r="42" spans="1:6" x14ac:dyDescent="0.25">
      <c r="E42" s="149">
        <v>33268.920000000013</v>
      </c>
      <c r="F42">
        <v>1</v>
      </c>
    </row>
    <row r="43" spans="1:6" x14ac:dyDescent="0.25">
      <c r="D43" t="s">
        <v>100</v>
      </c>
      <c r="E43" s="149">
        <v>9089.2999999999993</v>
      </c>
      <c r="F43">
        <v>1</v>
      </c>
    </row>
    <row r="44" spans="1:6" x14ac:dyDescent="0.25">
      <c r="D44" t="s">
        <v>101</v>
      </c>
      <c r="E44" s="149">
        <v>0</v>
      </c>
      <c r="F44">
        <v>2</v>
      </c>
    </row>
    <row r="45" spans="1:6" x14ac:dyDescent="0.25">
      <c r="D45" t="s">
        <v>102</v>
      </c>
      <c r="E45" s="149">
        <v>125000</v>
      </c>
      <c r="F45">
        <v>2</v>
      </c>
    </row>
    <row r="46" spans="1:6" x14ac:dyDescent="0.25">
      <c r="C46" t="s">
        <v>103</v>
      </c>
      <c r="D46" t="s">
        <v>104</v>
      </c>
      <c r="E46" s="149">
        <v>676</v>
      </c>
      <c r="F46">
        <v>3</v>
      </c>
    </row>
    <row r="47" spans="1:6" x14ac:dyDescent="0.25">
      <c r="C47" t="s">
        <v>63</v>
      </c>
      <c r="D47" t="s">
        <v>105</v>
      </c>
      <c r="E47" s="149">
        <v>0</v>
      </c>
      <c r="F47">
        <v>1</v>
      </c>
    </row>
    <row r="48" spans="1:6" x14ac:dyDescent="0.25">
      <c r="C48" t="s">
        <v>65</v>
      </c>
      <c r="D48" t="s">
        <v>106</v>
      </c>
      <c r="E48" s="149">
        <v>0</v>
      </c>
      <c r="F48" t="s">
        <v>107</v>
      </c>
    </row>
    <row r="49" spans="3:6" x14ac:dyDescent="0.25">
      <c r="C49" t="s">
        <v>67</v>
      </c>
      <c r="D49" t="s">
        <v>108</v>
      </c>
      <c r="E49" s="149">
        <v>195000</v>
      </c>
      <c r="F49">
        <v>1</v>
      </c>
    </row>
    <row r="50" spans="3:6" x14ac:dyDescent="0.25">
      <c r="C50" t="s">
        <v>73</v>
      </c>
      <c r="D50" t="s">
        <v>109</v>
      </c>
      <c r="E50" s="149">
        <v>42500</v>
      </c>
      <c r="F50">
        <v>1</v>
      </c>
    </row>
    <row r="51" spans="3:6" x14ac:dyDescent="0.25">
      <c r="D51" t="s">
        <v>110</v>
      </c>
      <c r="E51" s="149">
        <v>129695.75</v>
      </c>
      <c r="F51">
        <v>2</v>
      </c>
    </row>
    <row r="52" spans="3:6" x14ac:dyDescent="0.25">
      <c r="D52" t="s">
        <v>111</v>
      </c>
      <c r="E52" s="149">
        <v>0</v>
      </c>
      <c r="F52">
        <v>2</v>
      </c>
    </row>
    <row r="53" spans="3:6" x14ac:dyDescent="0.25">
      <c r="D53" t="s">
        <v>112</v>
      </c>
      <c r="E53" s="149">
        <v>0</v>
      </c>
      <c r="F53">
        <v>2</v>
      </c>
    </row>
    <row r="54" spans="3:6" x14ac:dyDescent="0.25">
      <c r="C54" t="s">
        <v>113</v>
      </c>
      <c r="D54" t="s">
        <v>114</v>
      </c>
      <c r="E54" s="149">
        <v>48775</v>
      </c>
      <c r="F54">
        <v>1</v>
      </c>
    </row>
    <row r="55" spans="3:6" x14ac:dyDescent="0.25">
      <c r="C55" t="s">
        <v>76</v>
      </c>
      <c r="D55" t="s">
        <v>115</v>
      </c>
      <c r="E55" s="149">
        <v>0</v>
      </c>
      <c r="F55">
        <v>3</v>
      </c>
    </row>
    <row r="56" spans="3:6" x14ac:dyDescent="0.25">
      <c r="E56" s="149">
        <v>8000</v>
      </c>
      <c r="F56">
        <v>3</v>
      </c>
    </row>
    <row r="57" spans="3:6" x14ac:dyDescent="0.25">
      <c r="E57" s="149">
        <v>34000</v>
      </c>
      <c r="F57">
        <v>3</v>
      </c>
    </row>
    <row r="58" spans="3:6" x14ac:dyDescent="0.25">
      <c r="D58" t="s">
        <v>116</v>
      </c>
      <c r="E58" s="149">
        <v>0</v>
      </c>
      <c r="F58">
        <v>2</v>
      </c>
    </row>
    <row r="59" spans="3:6" x14ac:dyDescent="0.25">
      <c r="D59" t="s">
        <v>117</v>
      </c>
      <c r="E59" s="149">
        <v>0</v>
      </c>
      <c r="F59">
        <v>1</v>
      </c>
    </row>
    <row r="60" spans="3:6" x14ac:dyDescent="0.25">
      <c r="D60" t="s">
        <v>118</v>
      </c>
      <c r="E60" s="149">
        <v>2000</v>
      </c>
      <c r="F60">
        <v>2</v>
      </c>
    </row>
    <row r="61" spans="3:6" x14ac:dyDescent="0.25">
      <c r="D61" t="s">
        <v>119</v>
      </c>
      <c r="E61" s="149">
        <v>60000</v>
      </c>
      <c r="F61">
        <v>2</v>
      </c>
    </row>
    <row r="62" spans="3:6" x14ac:dyDescent="0.25">
      <c r="D62" t="s">
        <v>120</v>
      </c>
      <c r="E62" s="149">
        <v>12500</v>
      </c>
      <c r="F62">
        <v>2</v>
      </c>
    </row>
    <row r="63" spans="3:6" x14ac:dyDescent="0.25">
      <c r="D63" t="s">
        <v>121</v>
      </c>
      <c r="E63" s="149">
        <v>40000</v>
      </c>
      <c r="F63">
        <v>2</v>
      </c>
    </row>
    <row r="64" spans="3:6" x14ac:dyDescent="0.25">
      <c r="D64" t="s">
        <v>122</v>
      </c>
      <c r="E64" s="149">
        <v>0</v>
      </c>
      <c r="F64">
        <v>3</v>
      </c>
    </row>
    <row r="65" spans="1:6" x14ac:dyDescent="0.25">
      <c r="B65" t="s">
        <v>25</v>
      </c>
      <c r="C65" t="s">
        <v>123</v>
      </c>
      <c r="D65" t="s">
        <v>124</v>
      </c>
      <c r="E65" s="149">
        <v>0</v>
      </c>
      <c r="F65" t="s">
        <v>107</v>
      </c>
    </row>
    <row r="66" spans="1:6" x14ac:dyDescent="0.25">
      <c r="D66" t="s">
        <v>125</v>
      </c>
      <c r="E66" s="149">
        <v>0</v>
      </c>
      <c r="F66">
        <v>1</v>
      </c>
    </row>
    <row r="67" spans="1:6" x14ac:dyDescent="0.25">
      <c r="D67" t="s">
        <v>126</v>
      </c>
      <c r="E67" s="149">
        <v>135000</v>
      </c>
      <c r="F67">
        <v>1</v>
      </c>
    </row>
    <row r="68" spans="1:6" x14ac:dyDescent="0.25">
      <c r="C68" t="s">
        <v>70</v>
      </c>
      <c r="D68" t="s">
        <v>127</v>
      </c>
      <c r="E68" s="149">
        <v>0</v>
      </c>
      <c r="F68">
        <v>1</v>
      </c>
    </row>
    <row r="69" spans="1:6" x14ac:dyDescent="0.25">
      <c r="D69" t="s">
        <v>128</v>
      </c>
      <c r="E69" s="149">
        <v>0</v>
      </c>
      <c r="F69">
        <v>1</v>
      </c>
    </row>
    <row r="70" spans="1:6" x14ac:dyDescent="0.25">
      <c r="C70" t="s">
        <v>73</v>
      </c>
      <c r="D70" t="s">
        <v>129</v>
      </c>
      <c r="E70" s="149">
        <v>0</v>
      </c>
      <c r="F70" t="s">
        <v>107</v>
      </c>
    </row>
    <row r="71" spans="1:6" x14ac:dyDescent="0.25">
      <c r="C71" t="s">
        <v>113</v>
      </c>
      <c r="D71" t="s">
        <v>130</v>
      </c>
      <c r="E71" s="149">
        <v>0</v>
      </c>
      <c r="F71" t="s">
        <v>107</v>
      </c>
    </row>
    <row r="72" spans="1:6" x14ac:dyDescent="0.25">
      <c r="D72" t="s">
        <v>131</v>
      </c>
      <c r="E72" s="149">
        <v>0</v>
      </c>
      <c r="F72">
        <v>1</v>
      </c>
    </row>
    <row r="73" spans="1:6" x14ac:dyDescent="0.25">
      <c r="D73" t="s">
        <v>132</v>
      </c>
      <c r="E73" s="149">
        <v>0</v>
      </c>
      <c r="F73">
        <v>1</v>
      </c>
    </row>
    <row r="74" spans="1:6" x14ac:dyDescent="0.25">
      <c r="C74" t="s">
        <v>133</v>
      </c>
      <c r="D74" t="s">
        <v>134</v>
      </c>
      <c r="E74" s="149">
        <v>0</v>
      </c>
      <c r="F74">
        <v>2</v>
      </c>
    </row>
    <row r="75" spans="1:6" x14ac:dyDescent="0.25">
      <c r="A75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FC16-53A7-45DD-95E3-1E4ADD577300}">
  <dimension ref="A3:E11"/>
  <sheetViews>
    <sheetView topLeftCell="A2" zoomScaleNormal="100" workbookViewId="0">
      <selection activeCell="D6" sqref="D6"/>
    </sheetView>
  </sheetViews>
  <sheetFormatPr baseColWidth="10" defaultColWidth="11.42578125" defaultRowHeight="15" x14ac:dyDescent="0.25"/>
  <cols>
    <col min="1" max="1" width="28.85546875" customWidth="1"/>
    <col min="2" max="2" width="27.85546875" customWidth="1"/>
    <col min="3" max="4" width="30.5703125" bestFit="1" customWidth="1"/>
    <col min="5" max="5" width="12.7109375" bestFit="1" customWidth="1"/>
  </cols>
  <sheetData>
    <row r="3" spans="1:5" x14ac:dyDescent="0.25">
      <c r="A3" s="75" t="s">
        <v>4</v>
      </c>
      <c r="B3" t="s">
        <v>135</v>
      </c>
      <c r="C3" t="s">
        <v>136</v>
      </c>
      <c r="D3" t="s">
        <v>137</v>
      </c>
      <c r="E3" t="s">
        <v>138</v>
      </c>
    </row>
    <row r="4" spans="1:5" x14ac:dyDescent="0.25">
      <c r="A4" t="s">
        <v>10</v>
      </c>
      <c r="B4">
        <v>0.08</v>
      </c>
      <c r="C4">
        <v>0.25</v>
      </c>
      <c r="D4">
        <v>0.57999999999999996</v>
      </c>
      <c r="E4">
        <v>1</v>
      </c>
    </row>
    <row r="5" spans="1:5" x14ac:dyDescent="0.25">
      <c r="A5" t="s">
        <v>29</v>
      </c>
      <c r="B5">
        <v>0.85</v>
      </c>
      <c r="C5">
        <v>0.85</v>
      </c>
      <c r="D5">
        <v>0.85</v>
      </c>
      <c r="E5">
        <v>0.85</v>
      </c>
    </row>
    <row r="6" spans="1:5" x14ac:dyDescent="0.25">
      <c r="A6" t="s">
        <v>32</v>
      </c>
      <c r="B6">
        <v>0.2</v>
      </c>
      <c r="C6">
        <v>0.4</v>
      </c>
      <c r="D6">
        <v>0.7</v>
      </c>
      <c r="E6">
        <v>1</v>
      </c>
    </row>
    <row r="7" spans="1:5" x14ac:dyDescent="0.25">
      <c r="A7" t="s">
        <v>13</v>
      </c>
      <c r="B7">
        <v>0.95</v>
      </c>
      <c r="C7">
        <v>0.95</v>
      </c>
      <c r="D7">
        <v>0.95</v>
      </c>
      <c r="E7">
        <v>0.95</v>
      </c>
    </row>
    <row r="8" spans="1:5" x14ac:dyDescent="0.25">
      <c r="A8" t="s">
        <v>20</v>
      </c>
      <c r="B8">
        <v>0</v>
      </c>
      <c r="C8">
        <v>0</v>
      </c>
      <c r="D8">
        <v>0</v>
      </c>
      <c r="E8">
        <v>0.1052</v>
      </c>
    </row>
    <row r="9" spans="1:5" x14ac:dyDescent="0.25">
      <c r="A9" t="s">
        <v>35</v>
      </c>
      <c r="B9">
        <v>0.05</v>
      </c>
      <c r="C9">
        <v>0.05</v>
      </c>
      <c r="D9">
        <v>0.05</v>
      </c>
      <c r="E9">
        <v>0.05</v>
      </c>
    </row>
    <row r="10" spans="1:5" x14ac:dyDescent="0.25">
      <c r="A10" t="s">
        <v>17</v>
      </c>
      <c r="B10">
        <v>0</v>
      </c>
      <c r="C10">
        <v>0</v>
      </c>
      <c r="D10">
        <v>0</v>
      </c>
      <c r="E10">
        <v>1</v>
      </c>
    </row>
    <row r="11" spans="1:5" x14ac:dyDescent="0.25">
      <c r="A11" t="s">
        <v>40</v>
      </c>
      <c r="B11">
        <v>0.95</v>
      </c>
      <c r="C11">
        <v>0.95</v>
      </c>
      <c r="D11">
        <v>0.95</v>
      </c>
      <c r="E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3BFD-A5CD-49A1-9990-D354D092271B}">
  <dimension ref="A1:B18"/>
  <sheetViews>
    <sheetView workbookViewId="0">
      <selection activeCell="A9" sqref="A9"/>
    </sheetView>
  </sheetViews>
  <sheetFormatPr baseColWidth="10" defaultColWidth="15.7109375" defaultRowHeight="15" x14ac:dyDescent="0.25"/>
  <cols>
    <col min="1" max="1" width="78.85546875" customWidth="1"/>
  </cols>
  <sheetData>
    <row r="1" spans="1:2" x14ac:dyDescent="0.25">
      <c r="A1" s="75" t="s">
        <v>0</v>
      </c>
      <c r="B1" t="s">
        <v>25</v>
      </c>
    </row>
    <row r="3" spans="1:2" x14ac:dyDescent="0.25">
      <c r="A3" s="75" t="s">
        <v>139</v>
      </c>
      <c r="B3" t="s">
        <v>140</v>
      </c>
    </row>
    <row r="4" spans="1:2" x14ac:dyDescent="0.25">
      <c r="A4" s="69" t="s">
        <v>27</v>
      </c>
      <c r="B4" s="149">
        <v>1043023.98</v>
      </c>
    </row>
    <row r="5" spans="1:2" x14ac:dyDescent="0.25">
      <c r="A5" s="221" t="s">
        <v>141</v>
      </c>
      <c r="B5" s="149">
        <v>1043023.98</v>
      </c>
    </row>
    <row r="6" spans="1:2" x14ac:dyDescent="0.25">
      <c r="A6" s="222" t="s">
        <v>28</v>
      </c>
      <c r="B6" s="149">
        <v>1043023.98</v>
      </c>
    </row>
    <row r="7" spans="1:2" x14ac:dyDescent="0.25">
      <c r="A7" s="69" t="s">
        <v>30</v>
      </c>
      <c r="B7" s="149">
        <v>1129395.5899999999</v>
      </c>
    </row>
    <row r="8" spans="1:2" x14ac:dyDescent="0.25">
      <c r="A8" s="221" t="s">
        <v>142</v>
      </c>
      <c r="B8" s="149">
        <v>1129395.5899999999</v>
      </c>
    </row>
    <row r="9" spans="1:2" x14ac:dyDescent="0.25">
      <c r="A9" s="222" t="s">
        <v>31</v>
      </c>
      <c r="B9" s="149">
        <v>1129395.5899999999</v>
      </c>
    </row>
    <row r="10" spans="1:2" x14ac:dyDescent="0.25">
      <c r="A10" s="69" t="s">
        <v>33</v>
      </c>
      <c r="B10" s="149">
        <v>657580.42999999993</v>
      </c>
    </row>
    <row r="11" spans="1:2" x14ac:dyDescent="0.25">
      <c r="A11" s="221" t="s">
        <v>143</v>
      </c>
      <c r="B11" s="149">
        <v>583432.5</v>
      </c>
    </row>
    <row r="12" spans="1:2" x14ac:dyDescent="0.25">
      <c r="A12" s="222" t="s">
        <v>36</v>
      </c>
      <c r="B12" s="149">
        <v>242000</v>
      </c>
    </row>
    <row r="13" spans="1:2" x14ac:dyDescent="0.25">
      <c r="A13" s="222" t="s">
        <v>39</v>
      </c>
      <c r="B13" s="149">
        <v>341432.5</v>
      </c>
    </row>
    <row r="14" spans="1:2" x14ac:dyDescent="0.25">
      <c r="A14" s="221" t="s">
        <v>144</v>
      </c>
      <c r="B14" s="149">
        <v>74147.929999999993</v>
      </c>
    </row>
    <row r="15" spans="1:2" x14ac:dyDescent="0.25">
      <c r="A15" s="222" t="s">
        <v>34</v>
      </c>
      <c r="B15" s="149">
        <v>0</v>
      </c>
    </row>
    <row r="16" spans="1:2" x14ac:dyDescent="0.25">
      <c r="A16" s="222" t="s">
        <v>37</v>
      </c>
      <c r="B16" s="149">
        <v>74147.929999999993</v>
      </c>
    </row>
    <row r="17" spans="1:2" x14ac:dyDescent="0.25">
      <c r="A17" s="222" t="s">
        <v>38</v>
      </c>
      <c r="B17" s="149">
        <v>0</v>
      </c>
    </row>
    <row r="18" spans="1:2" x14ac:dyDescent="0.25">
      <c r="A18" s="69" t="s">
        <v>40</v>
      </c>
      <c r="B18" s="149">
        <v>2830000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1F54-65EF-4EA8-A1A5-3EF48BD4272A}">
  <dimension ref="A3:G93"/>
  <sheetViews>
    <sheetView workbookViewId="0">
      <selection activeCell="C29" sqref="C29"/>
    </sheetView>
  </sheetViews>
  <sheetFormatPr baseColWidth="10" defaultColWidth="11.42578125" defaultRowHeight="15" x14ac:dyDescent="0.25"/>
  <cols>
    <col min="1" max="1" width="33.28515625" customWidth="1"/>
    <col min="2" max="2" width="28.7109375" customWidth="1"/>
    <col min="3" max="3" width="27.7109375" customWidth="1"/>
    <col min="4" max="4" width="13.7109375" bestFit="1" customWidth="1"/>
    <col min="5" max="5" width="24.140625" customWidth="1"/>
    <col min="6" max="6" width="30.28515625" customWidth="1"/>
    <col min="7" max="7" width="17.5703125" customWidth="1"/>
    <col min="9" max="9" width="24.140625" customWidth="1"/>
    <col min="10" max="10" width="30.28515625" customWidth="1"/>
    <col min="11" max="11" width="17.5703125" customWidth="1"/>
  </cols>
  <sheetData>
    <row r="3" spans="1:7" x14ac:dyDescent="0.25">
      <c r="A3" s="75" t="s">
        <v>49</v>
      </c>
      <c r="B3" t="s">
        <v>145</v>
      </c>
      <c r="E3" s="228" t="s">
        <v>49</v>
      </c>
      <c r="F3" s="228" t="s">
        <v>50</v>
      </c>
      <c r="G3" s="228" t="s">
        <v>146</v>
      </c>
    </row>
    <row r="4" spans="1:7" x14ac:dyDescent="0.25">
      <c r="A4" t="s">
        <v>54</v>
      </c>
      <c r="B4" s="149">
        <v>307711.66000000003</v>
      </c>
      <c r="E4" s="226" t="s">
        <v>54</v>
      </c>
      <c r="F4" s="226" t="s">
        <v>147</v>
      </c>
      <c r="G4" s="227">
        <v>242000</v>
      </c>
    </row>
    <row r="5" spans="1:7" x14ac:dyDescent="0.25">
      <c r="A5" t="s">
        <v>103</v>
      </c>
      <c r="B5" s="149">
        <v>206806.78</v>
      </c>
      <c r="E5" s="226" t="str">
        <f t="shared" ref="E5:E29" si="0">E4</f>
        <v>DAF / Jefatura Administrativa</v>
      </c>
      <c r="F5" s="226" t="s">
        <v>98</v>
      </c>
      <c r="G5" s="227">
        <v>39850</v>
      </c>
    </row>
    <row r="6" spans="1:7" x14ac:dyDescent="0.25">
      <c r="A6" t="s">
        <v>63</v>
      </c>
      <c r="B6" s="149">
        <v>3133.33</v>
      </c>
      <c r="E6" s="226" t="str">
        <f t="shared" si="0"/>
        <v>DAF / Jefatura Administrativa</v>
      </c>
      <c r="F6" s="226" t="s">
        <v>148</v>
      </c>
      <c r="G6" s="227">
        <v>12830</v>
      </c>
    </row>
    <row r="7" spans="1:7" x14ac:dyDescent="0.25">
      <c r="A7" t="s">
        <v>149</v>
      </c>
      <c r="B7" s="149">
        <v>0</v>
      </c>
      <c r="E7" s="226" t="str">
        <f t="shared" si="0"/>
        <v>DAF / Jefatura Administrativa</v>
      </c>
      <c r="F7" s="226" t="s">
        <v>150</v>
      </c>
      <c r="G7" s="227">
        <v>5416.66</v>
      </c>
    </row>
    <row r="8" spans="1:7" x14ac:dyDescent="0.25">
      <c r="A8" t="s">
        <v>65</v>
      </c>
      <c r="B8" s="149">
        <v>7688.85</v>
      </c>
      <c r="E8" s="226" t="str">
        <f t="shared" si="0"/>
        <v>DAF / Jefatura Administrativa</v>
      </c>
      <c r="F8" s="226" t="s">
        <v>151</v>
      </c>
      <c r="G8" s="227">
        <v>2300</v>
      </c>
    </row>
    <row r="9" spans="1:7" x14ac:dyDescent="0.25">
      <c r="A9" t="s">
        <v>67</v>
      </c>
      <c r="B9" s="149">
        <v>216</v>
      </c>
      <c r="E9" s="226" t="str">
        <f t="shared" si="0"/>
        <v>DAF / Jefatura Administrativa</v>
      </c>
      <c r="F9" s="226" t="s">
        <v>152</v>
      </c>
      <c r="G9" s="227">
        <v>2000</v>
      </c>
    </row>
    <row r="10" spans="1:7" x14ac:dyDescent="0.25">
      <c r="A10" t="s">
        <v>123</v>
      </c>
      <c r="B10" s="149">
        <v>808.4</v>
      </c>
      <c r="E10" s="226" t="str">
        <f t="shared" si="0"/>
        <v>DAF / Jefatura Administrativa</v>
      </c>
      <c r="F10" s="226" t="s">
        <v>153</v>
      </c>
      <c r="G10" s="227">
        <v>1500</v>
      </c>
    </row>
    <row r="11" spans="1:7" x14ac:dyDescent="0.25">
      <c r="A11" t="s">
        <v>70</v>
      </c>
      <c r="B11" s="149">
        <v>2500</v>
      </c>
      <c r="E11" s="226" t="str">
        <f t="shared" si="0"/>
        <v>DAF / Jefatura Administrativa</v>
      </c>
      <c r="F11" s="226" t="s">
        <v>154</v>
      </c>
      <c r="G11" s="227">
        <v>815</v>
      </c>
    </row>
    <row r="12" spans="1:7" x14ac:dyDescent="0.25">
      <c r="A12" t="s">
        <v>73</v>
      </c>
      <c r="B12" s="149">
        <v>3625</v>
      </c>
      <c r="E12" s="226" t="str">
        <f t="shared" si="0"/>
        <v>DAF / Jefatura Administrativa</v>
      </c>
      <c r="F12" s="226" t="s">
        <v>155</v>
      </c>
      <c r="G12" s="227">
        <v>500</v>
      </c>
    </row>
    <row r="13" spans="1:7" x14ac:dyDescent="0.25">
      <c r="A13" t="s">
        <v>113</v>
      </c>
      <c r="B13" s="149">
        <v>13162.92</v>
      </c>
      <c r="E13" s="226" t="str">
        <f t="shared" si="0"/>
        <v>DAF / Jefatura Administrativa</v>
      </c>
      <c r="F13" s="226" t="s">
        <v>58</v>
      </c>
      <c r="G13" s="227">
        <v>250</v>
      </c>
    </row>
    <row r="14" spans="1:7" x14ac:dyDescent="0.25">
      <c r="A14" t="s">
        <v>133</v>
      </c>
      <c r="B14" s="149">
        <v>0</v>
      </c>
      <c r="E14" s="226" t="str">
        <f t="shared" si="0"/>
        <v>DAF / Jefatura Administrativa</v>
      </c>
      <c r="F14" s="226" t="s">
        <v>59</v>
      </c>
      <c r="G14" s="227">
        <v>250</v>
      </c>
    </row>
    <row r="15" spans="1:7" x14ac:dyDescent="0.25">
      <c r="A15" t="s">
        <v>76</v>
      </c>
      <c r="B15" s="149">
        <v>7254.36</v>
      </c>
      <c r="E15" s="226" t="str">
        <f t="shared" si="0"/>
        <v>DAF / Jefatura Administrativa</v>
      </c>
      <c r="F15" s="226" t="s">
        <v>156</v>
      </c>
      <c r="G15" s="227">
        <v>76910.31</v>
      </c>
    </row>
    <row r="16" spans="1:7" x14ac:dyDescent="0.25">
      <c r="A16" t="s">
        <v>40</v>
      </c>
      <c r="B16" s="149">
        <v>552907.30000000016</v>
      </c>
      <c r="E16" s="226" t="str">
        <f t="shared" si="0"/>
        <v>DAF / Jefatura Administrativa</v>
      </c>
      <c r="F16" s="226" t="s">
        <v>157</v>
      </c>
      <c r="G16" s="227">
        <v>62640</v>
      </c>
    </row>
    <row r="17" spans="1:7" x14ac:dyDescent="0.25">
      <c r="E17" s="226" t="str">
        <f t="shared" si="0"/>
        <v>DAF / Jefatura Administrativa</v>
      </c>
      <c r="F17" s="226" t="str">
        <f>F16</f>
        <v>Generar la nómina de la EPMGDT (Remuneraciones Unificadas)</v>
      </c>
      <c r="G17" s="227">
        <v>17304.95</v>
      </c>
    </row>
    <row r="18" spans="1:7" x14ac:dyDescent="0.25">
      <c r="E18" s="226" t="str">
        <f t="shared" si="0"/>
        <v>DAF / Jefatura Administrativa</v>
      </c>
      <c r="F18" s="226" t="str">
        <f>F17</f>
        <v>Generar la nómina de la EPMGDT (Remuneraciones Unificadas)</v>
      </c>
      <c r="G18" s="227">
        <v>14841.37</v>
      </c>
    </row>
    <row r="19" spans="1:7" x14ac:dyDescent="0.25">
      <c r="E19" s="226" t="str">
        <f t="shared" si="0"/>
        <v>DAF / Jefatura Administrativa</v>
      </c>
      <c r="F19" s="226" t="str">
        <f>F18</f>
        <v>Generar la nómina de la EPMGDT (Remuneraciones Unificadas)</v>
      </c>
      <c r="G19" s="227">
        <v>8700</v>
      </c>
    </row>
    <row r="20" spans="1:7" x14ac:dyDescent="0.25">
      <c r="A20" s="230" t="s">
        <v>49</v>
      </c>
      <c r="B20" s="230" t="s">
        <v>146</v>
      </c>
      <c r="E20" s="226" t="str">
        <f t="shared" si="0"/>
        <v>DAF / Jefatura Administrativa</v>
      </c>
      <c r="F20" s="226" t="str">
        <f>F19</f>
        <v>Generar la nómina de la EPMGDT (Remuneraciones Unificadas)</v>
      </c>
      <c r="G20" s="227">
        <v>5057.75</v>
      </c>
    </row>
    <row r="21" spans="1:7" x14ac:dyDescent="0.25">
      <c r="A21" s="226" t="s">
        <v>54</v>
      </c>
      <c r="B21" s="227">
        <v>307711.66000000003</v>
      </c>
      <c r="E21" s="226" t="str">
        <f t="shared" si="0"/>
        <v>DAF / Jefatura Administrativa</v>
      </c>
      <c r="F21" s="226" t="s">
        <v>158</v>
      </c>
      <c r="G21" s="227">
        <v>4500</v>
      </c>
    </row>
    <row r="22" spans="1:7" x14ac:dyDescent="0.25">
      <c r="A22" s="226" t="s">
        <v>103</v>
      </c>
      <c r="B22" s="227">
        <v>206806.78</v>
      </c>
      <c r="E22" s="226" t="str">
        <f t="shared" si="0"/>
        <v>DAF / Jefatura Administrativa</v>
      </c>
      <c r="F22" s="226" t="str">
        <f>F21</f>
        <v>Viáticos y subsistencias en el interior y exterior</v>
      </c>
      <c r="G22" s="227">
        <v>4172.1400000000003</v>
      </c>
    </row>
    <row r="23" spans="1:7" x14ac:dyDescent="0.25">
      <c r="A23" s="226" t="s">
        <v>113</v>
      </c>
      <c r="B23" s="227">
        <v>13162.92</v>
      </c>
      <c r="E23" s="226" t="str">
        <f t="shared" si="0"/>
        <v>DAF / Jefatura Administrativa</v>
      </c>
      <c r="F23" s="226" t="s">
        <v>159</v>
      </c>
      <c r="G23" s="227">
        <v>2888</v>
      </c>
    </row>
    <row r="24" spans="1:7" x14ac:dyDescent="0.25">
      <c r="A24" s="226" t="s">
        <v>65</v>
      </c>
      <c r="B24" s="227">
        <v>7688.85</v>
      </c>
      <c r="E24" s="226" t="str">
        <f t="shared" si="0"/>
        <v>DAF / Jefatura Administrativa</v>
      </c>
      <c r="F24" s="226" t="str">
        <f>F23</f>
        <v>Generar la nómina de la EPMGDT (Salarios Unificados)</v>
      </c>
      <c r="G24" s="227">
        <v>2292.34</v>
      </c>
    </row>
    <row r="25" spans="1:7" x14ac:dyDescent="0.25">
      <c r="A25" s="226" t="s">
        <v>76</v>
      </c>
      <c r="B25" s="227">
        <v>7254.36</v>
      </c>
      <c r="E25" s="226" t="str">
        <f t="shared" si="0"/>
        <v>DAF / Jefatura Administrativa</v>
      </c>
      <c r="F25" s="226" t="s">
        <v>160</v>
      </c>
      <c r="G25" s="227">
        <v>1158.9291666666668</v>
      </c>
    </row>
    <row r="26" spans="1:7" x14ac:dyDescent="0.25">
      <c r="A26" s="226" t="s">
        <v>73</v>
      </c>
      <c r="B26" s="227">
        <v>3625</v>
      </c>
      <c r="E26" s="226" t="str">
        <f t="shared" si="0"/>
        <v>DAF / Jefatura Administrativa</v>
      </c>
      <c r="F26" s="226" t="s">
        <v>161</v>
      </c>
      <c r="G26" s="227">
        <v>1150</v>
      </c>
    </row>
    <row r="27" spans="1:7" x14ac:dyDescent="0.25">
      <c r="A27" s="226" t="s">
        <v>63</v>
      </c>
      <c r="B27" s="227">
        <v>3133.33</v>
      </c>
      <c r="E27" s="226" t="str">
        <f t="shared" si="0"/>
        <v>DAF / Jefatura Administrativa</v>
      </c>
      <c r="F27" s="226" t="s">
        <v>162</v>
      </c>
      <c r="G27" s="227">
        <v>1094.02</v>
      </c>
    </row>
    <row r="28" spans="1:7" x14ac:dyDescent="0.25">
      <c r="A28" s="226" t="s">
        <v>70</v>
      </c>
      <c r="B28" s="227">
        <v>2500</v>
      </c>
      <c r="E28" s="226" t="str">
        <f t="shared" si="0"/>
        <v>DAF / Jefatura Administrativa</v>
      </c>
      <c r="F28" s="226" t="s">
        <v>163</v>
      </c>
      <c r="G28" s="227">
        <v>828.99166666666679</v>
      </c>
    </row>
    <row r="29" spans="1:7" x14ac:dyDescent="0.25">
      <c r="A29" s="226" t="s">
        <v>123</v>
      </c>
      <c r="B29" s="227">
        <v>808.4</v>
      </c>
      <c r="E29" s="226" t="str">
        <f t="shared" si="0"/>
        <v>DAF / Jefatura Administrativa</v>
      </c>
      <c r="F29" s="226" t="s">
        <v>164</v>
      </c>
      <c r="G29" s="227">
        <v>828.66250000000002</v>
      </c>
    </row>
    <row r="30" spans="1:7" x14ac:dyDescent="0.25">
      <c r="A30" s="226" t="s">
        <v>67</v>
      </c>
      <c r="B30" s="227">
        <v>216</v>
      </c>
      <c r="E30" s="226" t="s">
        <v>103</v>
      </c>
      <c r="F30" s="226" t="s">
        <v>165</v>
      </c>
      <c r="G30" s="227">
        <v>465</v>
      </c>
    </row>
    <row r="31" spans="1:7" x14ac:dyDescent="0.25">
      <c r="A31" s="230" t="s">
        <v>40</v>
      </c>
      <c r="B31" s="231">
        <v>552907.30000000016</v>
      </c>
      <c r="E31" s="226" t="str">
        <f t="shared" ref="E31:E36" si="1">E30</f>
        <v>DAF / Jefatura de Talento Humano</v>
      </c>
      <c r="F31" s="226" t="s">
        <v>166</v>
      </c>
      <c r="G31" s="227">
        <v>440</v>
      </c>
    </row>
    <row r="32" spans="1:7" x14ac:dyDescent="0.25">
      <c r="E32" s="226" t="str">
        <f t="shared" si="1"/>
        <v>DAF / Jefatura de Talento Humano</v>
      </c>
      <c r="F32" s="226" t="s">
        <v>167</v>
      </c>
      <c r="G32" s="227">
        <v>400</v>
      </c>
    </row>
    <row r="33" spans="5:7" x14ac:dyDescent="0.25">
      <c r="E33" s="226" t="str">
        <f t="shared" si="1"/>
        <v>DAF / Jefatura de Talento Humano</v>
      </c>
      <c r="F33" s="226" t="s">
        <v>168</v>
      </c>
      <c r="G33" s="227">
        <v>397.91666666666669</v>
      </c>
    </row>
    <row r="34" spans="5:7" x14ac:dyDescent="0.25">
      <c r="E34" s="226" t="str">
        <f t="shared" si="1"/>
        <v>DAF / Jefatura de Talento Humano</v>
      </c>
      <c r="F34" s="226" t="s">
        <v>169</v>
      </c>
      <c r="G34" s="227">
        <v>379.7</v>
      </c>
    </row>
    <row r="35" spans="5:7" x14ac:dyDescent="0.25">
      <c r="E35" s="226" t="str">
        <f t="shared" si="1"/>
        <v>DAF / Jefatura de Talento Humano</v>
      </c>
      <c r="F35" s="226" t="s">
        <v>170</v>
      </c>
      <c r="G35" s="227">
        <v>313.2</v>
      </c>
    </row>
    <row r="36" spans="5:7" x14ac:dyDescent="0.25">
      <c r="E36" s="226" t="str">
        <f t="shared" si="1"/>
        <v>DAF / Jefatura de Talento Humano</v>
      </c>
      <c r="F36" s="226" t="s">
        <v>171</v>
      </c>
      <c r="G36" s="227">
        <v>43.5</v>
      </c>
    </row>
    <row r="37" spans="5:7" x14ac:dyDescent="0.25">
      <c r="E37" s="226" t="s">
        <v>63</v>
      </c>
      <c r="F37" s="226" t="s">
        <v>172</v>
      </c>
      <c r="G37" s="227">
        <v>2416.67</v>
      </c>
    </row>
    <row r="38" spans="5:7" x14ac:dyDescent="0.25">
      <c r="E38" s="226" t="str">
        <f>E37</f>
        <v>DAF / Jefatura Financiera</v>
      </c>
      <c r="F38" s="226" t="s">
        <v>173</v>
      </c>
      <c r="G38" s="227">
        <v>466.66</v>
      </c>
    </row>
    <row r="39" spans="5:7" x14ac:dyDescent="0.25">
      <c r="E39" s="226" t="str">
        <f>E38</f>
        <v>DAF / Jefatura Financiera</v>
      </c>
      <c r="F39" s="226" t="s">
        <v>174</v>
      </c>
      <c r="G39" s="227">
        <v>250</v>
      </c>
    </row>
    <row r="40" spans="5:7" x14ac:dyDescent="0.25">
      <c r="E40" s="226" t="str">
        <f>E39</f>
        <v>DAF / Jefatura Financiera</v>
      </c>
      <c r="F40" s="226" t="s">
        <v>175</v>
      </c>
      <c r="G40" s="227">
        <v>4545.45</v>
      </c>
    </row>
    <row r="41" spans="5:7" x14ac:dyDescent="0.25">
      <c r="E41" s="226" t="s">
        <v>65</v>
      </c>
      <c r="F41" s="226" t="s">
        <v>176</v>
      </c>
      <c r="G41" s="227">
        <v>2777.77</v>
      </c>
    </row>
    <row r="42" spans="5:7" x14ac:dyDescent="0.25">
      <c r="E42" s="226" t="str">
        <f>E41</f>
        <v>Dirección de Comercialización</v>
      </c>
      <c r="F42" s="226" t="s">
        <v>177</v>
      </c>
      <c r="G42" s="227">
        <v>272.72000000000003</v>
      </c>
    </row>
    <row r="43" spans="5:7" x14ac:dyDescent="0.25">
      <c r="E43" s="226" t="str">
        <f>E42</f>
        <v>Dirección de Comercialización</v>
      </c>
      <c r="F43" s="226" t="s">
        <v>178</v>
      </c>
      <c r="G43" s="227">
        <v>88.91</v>
      </c>
    </row>
    <row r="44" spans="5:7" x14ac:dyDescent="0.25">
      <c r="E44" s="226" t="str">
        <f>E43</f>
        <v>Dirección de Comercialización</v>
      </c>
      <c r="F44" s="226" t="s">
        <v>179</v>
      </c>
      <c r="G44" s="227">
        <v>4</v>
      </c>
    </row>
    <row r="45" spans="5:7" x14ac:dyDescent="0.25">
      <c r="E45" s="226" t="s">
        <v>67</v>
      </c>
      <c r="F45" s="226" t="s">
        <v>180</v>
      </c>
      <c r="G45" s="227">
        <v>216</v>
      </c>
    </row>
    <row r="46" spans="5:7" x14ac:dyDescent="0.25">
      <c r="E46" s="226" t="s">
        <v>123</v>
      </c>
      <c r="F46" s="226" t="s">
        <v>181</v>
      </c>
      <c r="G46" s="227">
        <v>808.4</v>
      </c>
    </row>
    <row r="47" spans="5:7" x14ac:dyDescent="0.25">
      <c r="E47" s="226" t="s">
        <v>70</v>
      </c>
      <c r="F47" s="226" t="s">
        <v>182</v>
      </c>
      <c r="G47" s="227">
        <v>2500</v>
      </c>
    </row>
    <row r="48" spans="5:7" x14ac:dyDescent="0.25">
      <c r="E48" s="226" t="s">
        <v>73</v>
      </c>
      <c r="F48" s="226" t="s">
        <v>183</v>
      </c>
      <c r="G48" s="227">
        <v>3625</v>
      </c>
    </row>
    <row r="49" spans="5:7" x14ac:dyDescent="0.25">
      <c r="E49" s="226" t="s">
        <v>113</v>
      </c>
      <c r="F49" s="226" t="s">
        <v>184</v>
      </c>
      <c r="G49" s="227">
        <v>8162.92</v>
      </c>
    </row>
    <row r="50" spans="5:7" x14ac:dyDescent="0.25">
      <c r="E50" s="226" t="str">
        <f>E49</f>
        <v>Dirección de Turismo de Negocios y Atracción de Eventos</v>
      </c>
      <c r="F50" s="226" t="s">
        <v>185</v>
      </c>
      <c r="G50" s="227">
        <v>5000</v>
      </c>
    </row>
    <row r="51" spans="5:7" x14ac:dyDescent="0.25">
      <c r="E51" s="226" t="str">
        <f>E50</f>
        <v>Dirección de Turismo de Negocios y Atracción de Eventos</v>
      </c>
      <c r="F51" s="226" t="s">
        <v>82</v>
      </c>
      <c r="G51" s="227">
        <v>3000</v>
      </c>
    </row>
    <row r="52" spans="5:7" x14ac:dyDescent="0.25">
      <c r="E52" s="226" t="str">
        <f>E51</f>
        <v>Dirección de Turismo de Negocios y Atracción de Eventos</v>
      </c>
      <c r="F52" s="226" t="s">
        <v>186</v>
      </c>
      <c r="G52" s="227">
        <v>2026.66</v>
      </c>
    </row>
    <row r="53" spans="5:7" x14ac:dyDescent="0.25">
      <c r="E53" s="226" t="s">
        <v>76</v>
      </c>
      <c r="F53" s="226" t="s">
        <v>81</v>
      </c>
      <c r="G53" s="227">
        <v>2000</v>
      </c>
    </row>
    <row r="54" spans="5:7" x14ac:dyDescent="0.25">
      <c r="E54" s="226" t="str">
        <f>E53</f>
        <v>DPEI / Jefatura de TICS</v>
      </c>
      <c r="F54" s="226" t="s">
        <v>187</v>
      </c>
      <c r="G54" s="227">
        <v>227.7</v>
      </c>
    </row>
    <row r="55" spans="5:7" x14ac:dyDescent="0.25">
      <c r="E55" s="228" t="s">
        <v>40</v>
      </c>
      <c r="F55" s="228"/>
      <c r="G55" s="229">
        <f>SUM(G4:G54)</f>
        <v>552907.30000000005</v>
      </c>
    </row>
    <row r="58" spans="5:7" x14ac:dyDescent="0.25">
      <c r="E58" s="228" t="s">
        <v>49</v>
      </c>
      <c r="F58" s="228" t="s">
        <v>50</v>
      </c>
      <c r="G58" s="228" t="s">
        <v>146</v>
      </c>
    </row>
    <row r="59" spans="5:7" x14ac:dyDescent="0.25">
      <c r="E59" s="226" t="s">
        <v>54</v>
      </c>
      <c r="F59" s="226" t="s">
        <v>147</v>
      </c>
      <c r="G59" s="227">
        <v>242000</v>
      </c>
    </row>
    <row r="60" spans="5:7" x14ac:dyDescent="0.25">
      <c r="E60" s="226" t="s">
        <v>54</v>
      </c>
      <c r="F60" s="226" t="s">
        <v>98</v>
      </c>
      <c r="G60" s="227">
        <v>39850</v>
      </c>
    </row>
    <row r="61" spans="5:7" x14ac:dyDescent="0.25">
      <c r="E61" s="226" t="s">
        <v>54</v>
      </c>
      <c r="F61" s="226" t="s">
        <v>148</v>
      </c>
      <c r="G61" s="227">
        <v>12830</v>
      </c>
    </row>
    <row r="62" spans="5:7" x14ac:dyDescent="0.25">
      <c r="E62" s="226" t="s">
        <v>54</v>
      </c>
      <c r="F62" s="226" t="s">
        <v>150</v>
      </c>
      <c r="G62" s="227">
        <v>5416.66</v>
      </c>
    </row>
    <row r="63" spans="5:7" x14ac:dyDescent="0.25">
      <c r="E63" s="226" t="s">
        <v>54</v>
      </c>
      <c r="F63" s="226" t="s">
        <v>151</v>
      </c>
      <c r="G63" s="227">
        <v>2300</v>
      </c>
    </row>
    <row r="64" spans="5:7" x14ac:dyDescent="0.25">
      <c r="E64" s="226" t="s">
        <v>54</v>
      </c>
      <c r="F64" s="226" t="s">
        <v>152</v>
      </c>
      <c r="G64" s="227">
        <v>2000</v>
      </c>
    </row>
    <row r="65" spans="5:7" x14ac:dyDescent="0.25">
      <c r="E65" s="226" t="s">
        <v>54</v>
      </c>
      <c r="F65" s="226" t="s">
        <v>153</v>
      </c>
      <c r="G65" s="227">
        <v>1500</v>
      </c>
    </row>
    <row r="66" spans="5:7" x14ac:dyDescent="0.25">
      <c r="E66" s="226" t="s">
        <v>54</v>
      </c>
      <c r="F66" s="226" t="s">
        <v>154</v>
      </c>
      <c r="G66" s="227">
        <v>815</v>
      </c>
    </row>
    <row r="67" spans="5:7" x14ac:dyDescent="0.25">
      <c r="E67" s="226" t="s">
        <v>54</v>
      </c>
      <c r="F67" s="226" t="s">
        <v>155</v>
      </c>
      <c r="G67" s="227">
        <v>500</v>
      </c>
    </row>
    <row r="68" spans="5:7" x14ac:dyDescent="0.25">
      <c r="E68" s="226" t="s">
        <v>54</v>
      </c>
      <c r="F68" s="226" t="s">
        <v>58</v>
      </c>
      <c r="G68" s="227">
        <v>250</v>
      </c>
    </row>
    <row r="69" spans="5:7" x14ac:dyDescent="0.25">
      <c r="E69" s="226" t="s">
        <v>54</v>
      </c>
      <c r="F69" s="226" t="s">
        <v>59</v>
      </c>
      <c r="G69" s="227">
        <v>250</v>
      </c>
    </row>
    <row r="70" spans="5:7" x14ac:dyDescent="0.25">
      <c r="E70" s="226" t="s">
        <v>54</v>
      </c>
      <c r="F70" s="226" t="s">
        <v>188</v>
      </c>
      <c r="G70" s="227">
        <v>196519.64</v>
      </c>
    </row>
    <row r="71" spans="5:7" x14ac:dyDescent="0.25">
      <c r="E71" s="226" t="s">
        <v>54</v>
      </c>
      <c r="F71" s="226" t="s">
        <v>158</v>
      </c>
      <c r="G71" s="227">
        <v>4500</v>
      </c>
    </row>
    <row r="72" spans="5:7" x14ac:dyDescent="0.25">
      <c r="E72" s="226" t="s">
        <v>54</v>
      </c>
      <c r="F72" s="226" t="s">
        <v>158</v>
      </c>
      <c r="G72" s="227">
        <v>4172.1400000000003</v>
      </c>
    </row>
    <row r="73" spans="5:7" x14ac:dyDescent="0.25">
      <c r="E73" s="226" t="s">
        <v>54</v>
      </c>
      <c r="F73" s="226" t="s">
        <v>161</v>
      </c>
      <c r="G73" s="227">
        <v>1150</v>
      </c>
    </row>
    <row r="74" spans="5:7" x14ac:dyDescent="0.25">
      <c r="E74" s="226" t="s">
        <v>103</v>
      </c>
      <c r="F74" s="226" t="s">
        <v>165</v>
      </c>
      <c r="G74" s="227">
        <v>465</v>
      </c>
    </row>
    <row r="75" spans="5:7" x14ac:dyDescent="0.25">
      <c r="E75" s="226" t="s">
        <v>63</v>
      </c>
      <c r="F75" s="226" t="s">
        <v>172</v>
      </c>
      <c r="G75" s="227">
        <v>2416.67</v>
      </c>
    </row>
    <row r="76" spans="5:7" x14ac:dyDescent="0.25">
      <c r="E76" s="226" t="s">
        <v>63</v>
      </c>
      <c r="F76" s="226" t="s">
        <v>173</v>
      </c>
      <c r="G76" s="227">
        <v>466.66</v>
      </c>
    </row>
    <row r="77" spans="5:7" x14ac:dyDescent="0.25">
      <c r="E77" s="226" t="s">
        <v>63</v>
      </c>
      <c r="F77" s="226" t="s">
        <v>174</v>
      </c>
      <c r="G77" s="227">
        <v>250</v>
      </c>
    </row>
    <row r="78" spans="5:7" x14ac:dyDescent="0.25">
      <c r="E78" s="226" t="s">
        <v>63</v>
      </c>
      <c r="F78" s="226" t="s">
        <v>175</v>
      </c>
      <c r="G78" s="227">
        <v>4545.45</v>
      </c>
    </row>
    <row r="79" spans="5:7" x14ac:dyDescent="0.25">
      <c r="E79" s="226" t="s">
        <v>65</v>
      </c>
      <c r="F79" s="226" t="s">
        <v>176</v>
      </c>
      <c r="G79" s="227">
        <v>2777.77</v>
      </c>
    </row>
    <row r="80" spans="5:7" x14ac:dyDescent="0.25">
      <c r="E80" s="226" t="s">
        <v>65</v>
      </c>
      <c r="F80" s="226" t="s">
        <v>177</v>
      </c>
      <c r="G80" s="227">
        <v>272.72000000000003</v>
      </c>
    </row>
    <row r="81" spans="5:7" x14ac:dyDescent="0.25">
      <c r="E81" s="226" t="s">
        <v>65</v>
      </c>
      <c r="F81" s="226" t="s">
        <v>178</v>
      </c>
      <c r="G81" s="227">
        <v>88.91</v>
      </c>
    </row>
    <row r="82" spans="5:7" x14ac:dyDescent="0.25">
      <c r="E82" s="226" t="s">
        <v>65</v>
      </c>
      <c r="F82" s="226" t="s">
        <v>179</v>
      </c>
      <c r="G82" s="227">
        <v>4</v>
      </c>
    </row>
    <row r="83" spans="5:7" x14ac:dyDescent="0.25">
      <c r="E83" s="226" t="s">
        <v>67</v>
      </c>
      <c r="F83" s="226" t="s">
        <v>180</v>
      </c>
      <c r="G83" s="227">
        <v>216</v>
      </c>
    </row>
    <row r="84" spans="5:7" x14ac:dyDescent="0.25">
      <c r="E84" s="226" t="s">
        <v>123</v>
      </c>
      <c r="F84" s="226" t="s">
        <v>181</v>
      </c>
      <c r="G84" s="227">
        <v>808.4</v>
      </c>
    </row>
    <row r="85" spans="5:7" x14ac:dyDescent="0.25">
      <c r="E85" s="226" t="s">
        <v>70</v>
      </c>
      <c r="F85" s="226" t="s">
        <v>182</v>
      </c>
      <c r="G85" s="227">
        <v>2500</v>
      </c>
    </row>
    <row r="86" spans="5:7" x14ac:dyDescent="0.25">
      <c r="E86" s="226" t="s">
        <v>73</v>
      </c>
      <c r="F86" s="226" t="s">
        <v>183</v>
      </c>
      <c r="G86" s="227">
        <v>3625</v>
      </c>
    </row>
    <row r="87" spans="5:7" x14ac:dyDescent="0.25">
      <c r="E87" s="226" t="s">
        <v>113</v>
      </c>
      <c r="F87" s="226" t="s">
        <v>184</v>
      </c>
      <c r="G87" s="227">
        <v>8162.92</v>
      </c>
    </row>
    <row r="88" spans="5:7" x14ac:dyDescent="0.25">
      <c r="E88" s="226" t="s">
        <v>113</v>
      </c>
      <c r="F88" s="226" t="s">
        <v>185</v>
      </c>
      <c r="G88" s="227">
        <v>5000</v>
      </c>
    </row>
    <row r="89" spans="5:7" x14ac:dyDescent="0.25">
      <c r="E89" s="226" t="s">
        <v>113</v>
      </c>
      <c r="F89" s="226" t="s">
        <v>82</v>
      </c>
      <c r="G89" s="227">
        <v>3000</v>
      </c>
    </row>
    <row r="90" spans="5:7" x14ac:dyDescent="0.25">
      <c r="E90" s="226" t="s">
        <v>113</v>
      </c>
      <c r="F90" s="226" t="s">
        <v>186</v>
      </c>
      <c r="G90" s="227">
        <v>2026.66</v>
      </c>
    </row>
    <row r="91" spans="5:7" x14ac:dyDescent="0.25">
      <c r="E91" s="226" t="s">
        <v>76</v>
      </c>
      <c r="F91" s="226" t="s">
        <v>81</v>
      </c>
      <c r="G91" s="227">
        <v>2000</v>
      </c>
    </row>
    <row r="92" spans="5:7" x14ac:dyDescent="0.25">
      <c r="E92" s="226" t="s">
        <v>76</v>
      </c>
      <c r="F92" s="226" t="s">
        <v>187</v>
      </c>
      <c r="G92" s="227">
        <v>227.7</v>
      </c>
    </row>
    <row r="93" spans="5:7" x14ac:dyDescent="0.25">
      <c r="E93" s="228" t="s">
        <v>40</v>
      </c>
      <c r="F93" s="228"/>
      <c r="G93" s="229">
        <f>SUM(G59:G92)</f>
        <v>552907.30000000005</v>
      </c>
    </row>
  </sheetData>
  <autoFilter ref="E58:G93" xr:uid="{EE8F1F54-65EF-4EA8-A1A5-3EF48BD4272A}"/>
  <sortState xmlns:xlrd2="http://schemas.microsoft.com/office/spreadsheetml/2017/richdata2" ref="A21:B30">
    <sortCondition descending="1" ref="B21:B30"/>
  </sortState>
  <pageMargins left="0.7" right="0.7" top="0.75" bottom="0.75" header="0.3" footer="0.3"/>
  <pageSetup orientation="portrait" verticalDpi="597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97AB-DEA1-421F-A611-0EB657893AE5}">
  <dimension ref="A3:D10"/>
  <sheetViews>
    <sheetView workbookViewId="0">
      <selection activeCell="D39" sqref="D39"/>
    </sheetView>
  </sheetViews>
  <sheetFormatPr baseColWidth="10" defaultColWidth="20.7109375" defaultRowHeight="15" x14ac:dyDescent="0.25"/>
  <cols>
    <col min="1" max="1" width="35.28515625" customWidth="1"/>
    <col min="5" max="5" width="12.42578125" customWidth="1"/>
  </cols>
  <sheetData>
    <row r="3" spans="1:4" x14ac:dyDescent="0.25">
      <c r="A3" s="75" t="s">
        <v>5</v>
      </c>
      <c r="B3" s="75" t="s">
        <v>189</v>
      </c>
    </row>
    <row r="4" spans="1:4" x14ac:dyDescent="0.25">
      <c r="A4" s="75" t="s">
        <v>139</v>
      </c>
      <c r="B4" t="s">
        <v>190</v>
      </c>
      <c r="C4" t="s">
        <v>191</v>
      </c>
      <c r="D4" t="s">
        <v>40</v>
      </c>
    </row>
    <row r="5" spans="1:4" x14ac:dyDescent="0.25">
      <c r="A5" s="69" t="s">
        <v>192</v>
      </c>
      <c r="C5">
        <v>5871661.8899999997</v>
      </c>
      <c r="D5">
        <v>5871661.8899999997</v>
      </c>
    </row>
    <row r="6" spans="1:4" x14ac:dyDescent="0.25">
      <c r="A6" s="221" t="s">
        <v>7</v>
      </c>
      <c r="C6">
        <v>1646936.2</v>
      </c>
      <c r="D6">
        <v>1646936.2</v>
      </c>
    </row>
    <row r="7" spans="1:4" x14ac:dyDescent="0.25">
      <c r="A7" s="221" t="s">
        <v>11</v>
      </c>
      <c r="C7">
        <v>2001193.93</v>
      </c>
      <c r="D7">
        <v>2001193.93</v>
      </c>
    </row>
    <row r="8" spans="1:4" x14ac:dyDescent="0.25">
      <c r="A8" s="221" t="s">
        <v>15</v>
      </c>
      <c r="C8">
        <v>2223531.7599999998</v>
      </c>
      <c r="D8">
        <v>2223531.7599999998</v>
      </c>
    </row>
    <row r="9" spans="1:4" x14ac:dyDescent="0.25">
      <c r="A9" s="69" t="s">
        <v>193</v>
      </c>
      <c r="B9">
        <v>2830000</v>
      </c>
      <c r="D9">
        <v>2830000</v>
      </c>
    </row>
    <row r="10" spans="1:4" x14ac:dyDescent="0.25">
      <c r="A10" s="69" t="s">
        <v>40</v>
      </c>
      <c r="B10">
        <v>2830000</v>
      </c>
      <c r="C10">
        <v>5871661.8899999997</v>
      </c>
      <c r="D10">
        <v>8701661.8900000006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02F6-940F-4CA8-AC98-2BD4DD7FBA65}">
  <dimension ref="A3:I27"/>
  <sheetViews>
    <sheetView workbookViewId="0">
      <selection activeCell="B4" sqref="B4"/>
    </sheetView>
  </sheetViews>
  <sheetFormatPr baseColWidth="10" defaultColWidth="11.42578125" defaultRowHeight="15" x14ac:dyDescent="0.25"/>
  <cols>
    <col min="1" max="1" width="27.7109375" bestFit="1" customWidth="1"/>
    <col min="2" max="3" width="15.140625" bestFit="1" customWidth="1"/>
    <col min="4" max="4" width="22.28515625" bestFit="1" customWidth="1"/>
    <col min="6" max="6" width="29.5703125" bestFit="1" customWidth="1"/>
    <col min="7" max="8" width="16.5703125" bestFit="1" customWidth="1"/>
  </cols>
  <sheetData>
    <row r="3" spans="1:4" x14ac:dyDescent="0.25">
      <c r="A3" s="75" t="s">
        <v>139</v>
      </c>
      <c r="B3" t="s">
        <v>194</v>
      </c>
      <c r="C3" t="s">
        <v>195</v>
      </c>
      <c r="D3" t="s">
        <v>196</v>
      </c>
    </row>
    <row r="4" spans="1:4" x14ac:dyDescent="0.25">
      <c r="A4" s="69" t="s">
        <v>6</v>
      </c>
      <c r="B4">
        <v>425289.41000000009</v>
      </c>
      <c r="C4">
        <v>289405.26000000007</v>
      </c>
      <c r="D4" s="149">
        <v>302318.81000000006</v>
      </c>
    </row>
    <row r="5" spans="1:4" x14ac:dyDescent="0.25">
      <c r="A5" s="69" t="s">
        <v>25</v>
      </c>
      <c r="B5">
        <v>284602.41666666663</v>
      </c>
      <c r="C5">
        <v>42213.42</v>
      </c>
      <c r="D5" s="149">
        <v>39255.230000000003</v>
      </c>
    </row>
    <row r="6" spans="1:4" x14ac:dyDescent="0.25">
      <c r="A6" s="69" t="s">
        <v>40</v>
      </c>
      <c r="B6" s="242">
        <v>709891.82666666666</v>
      </c>
      <c r="C6">
        <v>331618.68000000005</v>
      </c>
      <c r="D6" s="149">
        <v>341574.04000000004</v>
      </c>
    </row>
    <row r="21" spans="1:9" x14ac:dyDescent="0.25">
      <c r="A21" s="468" t="s">
        <v>197</v>
      </c>
      <c r="B21" s="468"/>
      <c r="C21" s="468"/>
      <c r="F21" s="468" t="s">
        <v>198</v>
      </c>
      <c r="G21" s="468"/>
      <c r="H21" s="468"/>
    </row>
    <row r="22" spans="1:9" x14ac:dyDescent="0.25">
      <c r="A22" s="240" t="s">
        <v>0</v>
      </c>
      <c r="B22" s="240" t="s">
        <v>199</v>
      </c>
      <c r="C22" s="240" t="s">
        <v>200</v>
      </c>
      <c r="F22" s="240" t="s">
        <v>0</v>
      </c>
      <c r="G22" s="240" t="s">
        <v>199</v>
      </c>
      <c r="H22" s="240" t="s">
        <v>200</v>
      </c>
    </row>
    <row r="23" spans="1:9" x14ac:dyDescent="0.25">
      <c r="A23" s="226" t="s">
        <v>6</v>
      </c>
      <c r="B23" s="227">
        <v>289405.26000000007</v>
      </c>
      <c r="C23" s="227">
        <v>302318.81000000006</v>
      </c>
      <c r="F23" s="226" t="s">
        <v>6</v>
      </c>
      <c r="G23" s="227">
        <v>425289.41000000009</v>
      </c>
      <c r="H23" s="227">
        <v>302318.81000000006</v>
      </c>
    </row>
    <row r="24" spans="1:9" x14ac:dyDescent="0.25">
      <c r="A24" s="226" t="s">
        <v>25</v>
      </c>
      <c r="B24" s="227">
        <v>42213.42</v>
      </c>
      <c r="C24" s="227">
        <v>39255.230000000003</v>
      </c>
      <c r="F24" s="226" t="s">
        <v>25</v>
      </c>
      <c r="G24" s="227">
        <v>284602.41666666663</v>
      </c>
      <c r="H24" s="227">
        <v>39255.230000000003</v>
      </c>
    </row>
    <row r="25" spans="1:9" x14ac:dyDescent="0.25">
      <c r="A25" s="230" t="s">
        <v>40</v>
      </c>
      <c r="B25" s="229">
        <v>331618.68000000005</v>
      </c>
      <c r="C25" s="229">
        <v>341574.04000000004</v>
      </c>
      <c r="F25" s="230" t="s">
        <v>40</v>
      </c>
      <c r="G25" s="229">
        <v>709891.82666666666</v>
      </c>
      <c r="H25" s="229">
        <v>341574.04000000004</v>
      </c>
    </row>
    <row r="26" spans="1:9" x14ac:dyDescent="0.25">
      <c r="A26" s="241" t="s">
        <v>201</v>
      </c>
      <c r="B26" s="238">
        <v>3.8109809849208011E-2</v>
      </c>
      <c r="C26" s="238">
        <v>3.9253885558635522E-2</v>
      </c>
      <c r="D26" s="227"/>
      <c r="F26" s="241" t="s">
        <v>201</v>
      </c>
      <c r="G26" s="244">
        <v>8.1581177899187104E-2</v>
      </c>
      <c r="H26" s="244">
        <v>3.9253885558635522E-2</v>
      </c>
      <c r="I26" s="243"/>
    </row>
    <row r="27" spans="1:9" x14ac:dyDescent="0.25">
      <c r="A27" s="241" t="s">
        <v>202</v>
      </c>
      <c r="B27" s="239">
        <v>9.3399999999999997E-2</v>
      </c>
      <c r="C27" s="239">
        <v>9.8500000000000004E-2</v>
      </c>
      <c r="D27" s="227"/>
      <c r="F27" s="241" t="s">
        <v>202</v>
      </c>
      <c r="G27" s="239">
        <v>0.1552</v>
      </c>
      <c r="H27" s="239">
        <v>9.8500000000000004E-2</v>
      </c>
      <c r="I27" s="243"/>
    </row>
  </sheetData>
  <mergeCells count="2">
    <mergeCell ref="A21:C21"/>
    <mergeCell ref="F21:H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79DE-AE6C-4081-A0C7-B0A202E9EA5C}">
  <dimension ref="A1:E7"/>
  <sheetViews>
    <sheetView workbookViewId="0"/>
  </sheetViews>
  <sheetFormatPr baseColWidth="10" defaultColWidth="11.42578125" defaultRowHeight="15" x14ac:dyDescent="0.25"/>
  <cols>
    <col min="1" max="1" width="16.5703125" bestFit="1" customWidth="1"/>
    <col min="2" max="2" width="31.7109375" bestFit="1" customWidth="1"/>
    <col min="3" max="3" width="22.42578125" bestFit="1" customWidth="1"/>
    <col min="4" max="4" width="24.42578125" bestFit="1" customWidth="1"/>
    <col min="5" max="5" width="21" bestFit="1" customWidth="1"/>
    <col min="6" max="12" width="32.28515625" bestFit="1" customWidth="1"/>
    <col min="13" max="13" width="37.140625" bestFit="1" customWidth="1"/>
    <col min="14" max="14" width="27.85546875" bestFit="1" customWidth="1"/>
    <col min="15" max="15" width="29.5703125" bestFit="1" customWidth="1"/>
    <col min="16" max="16" width="26.28515625" bestFit="1" customWidth="1"/>
  </cols>
  <sheetData>
    <row r="1" spans="1:5" x14ac:dyDescent="0.25">
      <c r="A1" s="75" t="s">
        <v>0</v>
      </c>
      <c r="B1" t="s">
        <v>203</v>
      </c>
    </row>
    <row r="3" spans="1:5" x14ac:dyDescent="0.25">
      <c r="A3" s="75" t="s">
        <v>139</v>
      </c>
      <c r="B3" t="s">
        <v>140</v>
      </c>
      <c r="C3" t="s">
        <v>204</v>
      </c>
      <c r="D3" t="s">
        <v>205</v>
      </c>
      <c r="E3" t="s">
        <v>206</v>
      </c>
    </row>
    <row r="4" spans="1:5" x14ac:dyDescent="0.25">
      <c r="A4" s="69" t="s">
        <v>207</v>
      </c>
      <c r="B4" s="149">
        <v>14141.130000000001</v>
      </c>
      <c r="C4" s="149">
        <v>0</v>
      </c>
      <c r="D4" s="149">
        <v>8645.5</v>
      </c>
      <c r="E4" s="149">
        <v>7060</v>
      </c>
    </row>
    <row r="5" spans="1:5" x14ac:dyDescent="0.25">
      <c r="A5" s="69" t="s">
        <v>208</v>
      </c>
      <c r="B5" s="149">
        <v>7583478.2999999998</v>
      </c>
      <c r="C5" s="149">
        <v>2420871.0100000007</v>
      </c>
      <c r="D5" s="149">
        <v>1176769.78</v>
      </c>
      <c r="E5" s="149">
        <v>954426.27</v>
      </c>
    </row>
    <row r="6" spans="1:5" x14ac:dyDescent="0.25">
      <c r="A6" s="69" t="s">
        <v>209</v>
      </c>
      <c r="B6" s="149">
        <v>1104042.46</v>
      </c>
      <c r="C6" s="149">
        <v>277204.57</v>
      </c>
      <c r="D6" s="149">
        <v>825746.29</v>
      </c>
      <c r="E6" s="149">
        <v>274114.60000000003</v>
      </c>
    </row>
    <row r="7" spans="1:5" x14ac:dyDescent="0.25">
      <c r="A7" s="69" t="s">
        <v>40</v>
      </c>
      <c r="B7" s="149">
        <v>8701661.8900000006</v>
      </c>
      <c r="C7" s="149">
        <v>2698075.5800000005</v>
      </c>
      <c r="D7" s="149">
        <v>2011161.57</v>
      </c>
      <c r="E7" s="149">
        <v>1235600.8700000001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258C-AF82-44D2-BB6A-3A2541E80FD5}">
  <dimension ref="A3:M25"/>
  <sheetViews>
    <sheetView topLeftCell="A4" workbookViewId="0">
      <selection activeCell="D27" sqref="D27"/>
    </sheetView>
  </sheetViews>
  <sheetFormatPr baseColWidth="10" defaultColWidth="11.42578125" defaultRowHeight="15" x14ac:dyDescent="0.25"/>
  <cols>
    <col min="1" max="1" width="48.28515625" bestFit="1" customWidth="1"/>
    <col min="2" max="2" width="28.85546875" bestFit="1" customWidth="1"/>
    <col min="3" max="3" width="20.85546875" bestFit="1" customWidth="1"/>
    <col min="4" max="4" width="11.85546875" bestFit="1" customWidth="1"/>
    <col min="5" max="5" width="13.7109375" bestFit="1" customWidth="1"/>
    <col min="6" max="6" width="14.7109375" bestFit="1" customWidth="1"/>
    <col min="7" max="7" width="14.28515625" bestFit="1" customWidth="1"/>
    <col min="8" max="8" width="13.5703125" bestFit="1" customWidth="1"/>
    <col min="9" max="9" width="15.7109375" bestFit="1" customWidth="1"/>
    <col min="10" max="10" width="19.5703125" bestFit="1" customWidth="1"/>
    <col min="11" max="11" width="16.7109375" bestFit="1" customWidth="1"/>
    <col min="12" max="12" width="19.28515625" bestFit="1" customWidth="1"/>
    <col min="13" max="14" width="22.85546875" bestFit="1" customWidth="1"/>
  </cols>
  <sheetData>
    <row r="3" spans="1:4" x14ac:dyDescent="0.25">
      <c r="A3" s="75" t="s">
        <v>210</v>
      </c>
      <c r="B3" s="75" t="s">
        <v>189</v>
      </c>
    </row>
    <row r="4" spans="1:4" x14ac:dyDescent="0.25">
      <c r="A4" s="75" t="s">
        <v>139</v>
      </c>
      <c r="B4" t="s">
        <v>6</v>
      </c>
      <c r="C4" t="s">
        <v>25</v>
      </c>
      <c r="D4" t="s">
        <v>40</v>
      </c>
    </row>
    <row r="5" spans="1:4" x14ac:dyDescent="0.25">
      <c r="A5" s="69" t="s">
        <v>54</v>
      </c>
      <c r="B5" s="149">
        <v>42763.1</v>
      </c>
      <c r="C5" s="149">
        <v>0</v>
      </c>
      <c r="D5" s="149">
        <v>42763.1</v>
      </c>
    </row>
    <row r="6" spans="1:4" x14ac:dyDescent="0.25">
      <c r="A6" s="69" t="s">
        <v>103</v>
      </c>
      <c r="B6" s="149">
        <v>190491.39999999997</v>
      </c>
      <c r="C6" s="149">
        <v>0</v>
      </c>
      <c r="D6" s="149">
        <v>190491.39999999997</v>
      </c>
    </row>
    <row r="7" spans="1:4" x14ac:dyDescent="0.25">
      <c r="A7" s="69" t="s">
        <v>63</v>
      </c>
      <c r="B7" s="149">
        <v>2169.2600000000002</v>
      </c>
      <c r="C7" s="149"/>
      <c r="D7" s="149">
        <v>2169.2600000000002</v>
      </c>
    </row>
    <row r="8" spans="1:4" x14ac:dyDescent="0.25">
      <c r="A8" s="69" t="s">
        <v>149</v>
      </c>
      <c r="B8" s="149">
        <v>0</v>
      </c>
      <c r="C8" s="149"/>
      <c r="D8" s="149">
        <v>0</v>
      </c>
    </row>
    <row r="9" spans="1:4" x14ac:dyDescent="0.25">
      <c r="A9" s="69" t="s">
        <v>65</v>
      </c>
      <c r="B9" s="149">
        <v>6095.8</v>
      </c>
      <c r="C9" s="149">
        <v>0</v>
      </c>
      <c r="D9" s="149">
        <v>6095.8</v>
      </c>
    </row>
    <row r="10" spans="1:4" x14ac:dyDescent="0.25">
      <c r="A10" s="69" t="s">
        <v>67</v>
      </c>
      <c r="B10" s="149">
        <v>14442.02</v>
      </c>
      <c r="C10" s="149"/>
      <c r="D10" s="149">
        <v>14442.02</v>
      </c>
    </row>
    <row r="11" spans="1:4" x14ac:dyDescent="0.25">
      <c r="A11" s="69" t="s">
        <v>123</v>
      </c>
      <c r="B11" s="149">
        <v>5371.34</v>
      </c>
      <c r="C11" s="149">
        <v>51570</v>
      </c>
      <c r="D11" s="149">
        <v>56941.34</v>
      </c>
    </row>
    <row r="12" spans="1:4" x14ac:dyDescent="0.25">
      <c r="A12" s="69" t="s">
        <v>70</v>
      </c>
      <c r="B12" s="149">
        <v>57246.080000000002</v>
      </c>
      <c r="C12" s="149">
        <v>0</v>
      </c>
      <c r="D12" s="149">
        <v>57246.080000000002</v>
      </c>
    </row>
    <row r="13" spans="1:4" x14ac:dyDescent="0.25">
      <c r="A13" s="69" t="s">
        <v>73</v>
      </c>
      <c r="B13" s="149">
        <v>0</v>
      </c>
      <c r="C13" s="149">
        <v>0</v>
      </c>
      <c r="D13" s="149">
        <v>0</v>
      </c>
    </row>
    <row r="14" spans="1:4" x14ac:dyDescent="0.25">
      <c r="A14" s="69" t="s">
        <v>113</v>
      </c>
      <c r="B14" s="149">
        <v>4353.17</v>
      </c>
      <c r="C14" s="149">
        <v>0</v>
      </c>
      <c r="D14" s="149">
        <v>4353.17</v>
      </c>
    </row>
    <row r="15" spans="1:4" x14ac:dyDescent="0.25">
      <c r="A15" s="69" t="s">
        <v>133</v>
      </c>
      <c r="B15" s="149"/>
      <c r="C15" s="149">
        <v>0</v>
      </c>
      <c r="D15" s="149">
        <v>0</v>
      </c>
    </row>
    <row r="16" spans="1:4" x14ac:dyDescent="0.25">
      <c r="A16" s="69" t="s">
        <v>76</v>
      </c>
      <c r="B16" s="149">
        <v>4254.3600000000006</v>
      </c>
      <c r="C16" s="149">
        <v>0</v>
      </c>
      <c r="D16" s="149">
        <v>4254.3600000000006</v>
      </c>
    </row>
    <row r="17" spans="1:13" x14ac:dyDescent="0.25">
      <c r="A17" s="69" t="s">
        <v>40</v>
      </c>
      <c r="B17" s="149">
        <v>327186.52999999991</v>
      </c>
      <c r="C17" s="149">
        <v>51570</v>
      </c>
      <c r="D17" s="149">
        <v>378756.52999999991</v>
      </c>
    </row>
    <row r="21" spans="1:13" x14ac:dyDescent="0.25">
      <c r="A21" s="226" t="s">
        <v>211</v>
      </c>
      <c r="B21" s="226" t="s">
        <v>212</v>
      </c>
      <c r="C21" s="226" t="s">
        <v>213</v>
      </c>
      <c r="D21" s="226" t="s">
        <v>195</v>
      </c>
      <c r="E21" s="226" t="s">
        <v>145</v>
      </c>
      <c r="F21" s="226" t="s">
        <v>214</v>
      </c>
      <c r="G21" s="226" t="s">
        <v>215</v>
      </c>
      <c r="H21" s="226" t="s">
        <v>216</v>
      </c>
      <c r="I21" s="226" t="s">
        <v>217</v>
      </c>
      <c r="J21" s="226" t="s">
        <v>218</v>
      </c>
      <c r="K21" s="226" t="s">
        <v>219</v>
      </c>
      <c r="L21" s="226" t="s">
        <v>220</v>
      </c>
      <c r="M21" s="226" t="s">
        <v>221</v>
      </c>
    </row>
    <row r="22" spans="1:13" x14ac:dyDescent="0.25">
      <c r="A22" s="226" t="s">
        <v>6</v>
      </c>
      <c r="B22" s="227">
        <v>222789</v>
      </c>
      <c r="C22" s="227">
        <v>225387.65000000002</v>
      </c>
      <c r="D22" s="227">
        <v>289405.26000000007</v>
      </c>
      <c r="E22" s="227">
        <v>298710.18</v>
      </c>
      <c r="F22" s="227">
        <v>451736.03</v>
      </c>
      <c r="G22" s="227">
        <v>560408.8600000001</v>
      </c>
      <c r="H22" s="227">
        <v>344055.76666666666</v>
      </c>
      <c r="I22" s="227">
        <v>397871.89666666667</v>
      </c>
      <c r="J22" s="227">
        <v>572078.12666666671</v>
      </c>
      <c r="K22" s="227">
        <v>458926.3066666667</v>
      </c>
      <c r="L22" s="227">
        <v>587550.30666666676</v>
      </c>
      <c r="M22" s="227">
        <v>1462742.507</v>
      </c>
    </row>
    <row r="23" spans="1:13" x14ac:dyDescent="0.25">
      <c r="A23" s="226" t="s">
        <v>25</v>
      </c>
      <c r="B23" s="227">
        <v>12649.41</v>
      </c>
      <c r="C23" s="227">
        <v>20568.41</v>
      </c>
      <c r="D23" s="227">
        <v>42213.42</v>
      </c>
      <c r="E23" s="227">
        <v>254197.12000000002</v>
      </c>
      <c r="F23" s="227">
        <v>55889.49</v>
      </c>
      <c r="G23" s="227">
        <v>58331.619999999995</v>
      </c>
      <c r="H23" s="227">
        <v>201159.94</v>
      </c>
      <c r="I23" s="227">
        <v>34034.199999999997</v>
      </c>
      <c r="J23" s="227">
        <v>230001.44</v>
      </c>
      <c r="K23" s="227">
        <v>184323.79</v>
      </c>
      <c r="L23" s="227">
        <v>499750.57</v>
      </c>
      <c r="M23" s="227">
        <v>1236880.5899999999</v>
      </c>
    </row>
    <row r="24" spans="1:13" x14ac:dyDescent="0.25">
      <c r="A24" s="226" t="s">
        <v>40</v>
      </c>
      <c r="B24" s="229">
        <v>235438.41</v>
      </c>
      <c r="C24" s="229">
        <v>245956.06000000003</v>
      </c>
      <c r="D24" s="229">
        <v>331618.68000000005</v>
      </c>
      <c r="E24" s="229">
        <v>552907.30000000005</v>
      </c>
      <c r="F24" s="229">
        <v>507625.52</v>
      </c>
      <c r="G24" s="229">
        <v>618740.4800000001</v>
      </c>
      <c r="H24" s="229">
        <v>545215.70666666667</v>
      </c>
      <c r="I24" s="229">
        <v>431906.09666666668</v>
      </c>
      <c r="J24" s="229">
        <v>802079.56666666665</v>
      </c>
      <c r="K24" s="229">
        <v>643250.09666666668</v>
      </c>
      <c r="L24" s="229">
        <v>1087300.8766666667</v>
      </c>
      <c r="M24" s="229">
        <v>2699623.0970000001</v>
      </c>
    </row>
    <row r="25" spans="1:13" x14ac:dyDescent="0.25">
      <c r="A25" s="229">
        <v>8701661.894166667</v>
      </c>
      <c r="B25" s="156">
        <f>+B24/$A$25</f>
        <v>2.7056717769950455E-2</v>
      </c>
      <c r="C25" s="156">
        <f t="shared" ref="C25:M25" si="0">+C24/$A$25</f>
        <v>2.8265412169700778E-2</v>
      </c>
      <c r="D25" s="156">
        <f t="shared" si="0"/>
        <v>3.8109809830959678E-2</v>
      </c>
      <c r="E25" s="156">
        <f t="shared" si="0"/>
        <v>6.3540425579009518E-2</v>
      </c>
      <c r="F25" s="156">
        <f t="shared" si="0"/>
        <v>5.8336617323674338E-2</v>
      </c>
      <c r="G25" s="156">
        <f t="shared" si="0"/>
        <v>7.1106012566954035E-2</v>
      </c>
      <c r="H25" s="156">
        <f t="shared" si="0"/>
        <v>6.2656503240164141E-2</v>
      </c>
      <c r="I25" s="156">
        <f t="shared" si="0"/>
        <v>4.9634897554018224E-2</v>
      </c>
      <c r="J25" s="156">
        <f t="shared" si="0"/>
        <v>9.217544607247459E-2</v>
      </c>
      <c r="K25" s="156">
        <f t="shared" si="0"/>
        <v>7.3922671840178283E-2</v>
      </c>
      <c r="L25" s="156">
        <f t="shared" si="0"/>
        <v>0.12495324340233911</v>
      </c>
      <c r="M25" s="156">
        <f t="shared" si="0"/>
        <v>0.31024224221004798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ED35-4F9B-4F90-A87B-2E995BE87878}">
  <dimension ref="A1:O13"/>
  <sheetViews>
    <sheetView workbookViewId="0"/>
  </sheetViews>
  <sheetFormatPr baseColWidth="10" defaultColWidth="11.42578125" defaultRowHeight="15" x14ac:dyDescent="0.25"/>
  <cols>
    <col min="1" max="1" width="15.7109375" customWidth="1"/>
    <col min="2" max="2" width="18.28515625" customWidth="1"/>
    <col min="3" max="3" width="14.7109375" bestFit="1" customWidth="1"/>
    <col min="4" max="4" width="16.7109375" bestFit="1" customWidth="1"/>
    <col min="5" max="5" width="15.140625" bestFit="1" customWidth="1"/>
    <col min="6" max="6" width="13.85546875" bestFit="1" customWidth="1"/>
    <col min="7" max="7" width="14.7109375" bestFit="1" customWidth="1"/>
    <col min="8" max="8" width="14.28515625" bestFit="1" customWidth="1"/>
    <col min="9" max="9" width="13.7109375" bestFit="1" customWidth="1"/>
    <col min="10" max="10" width="15.7109375" bestFit="1" customWidth="1"/>
    <col min="11" max="11" width="20" bestFit="1" customWidth="1"/>
    <col min="12" max="12" width="16.7109375" bestFit="1" customWidth="1"/>
    <col min="13" max="13" width="19.5703125" bestFit="1" customWidth="1"/>
    <col min="14" max="14" width="18.7109375" bestFit="1" customWidth="1"/>
    <col min="15" max="15" width="23.42578125" bestFit="1" customWidth="1"/>
  </cols>
  <sheetData>
    <row r="1" spans="1:15" x14ac:dyDescent="0.25">
      <c r="A1" s="75" t="s">
        <v>1</v>
      </c>
      <c r="B1" t="s">
        <v>203</v>
      </c>
    </row>
    <row r="2" spans="1:15" x14ac:dyDescent="0.25">
      <c r="A2" s="75" t="s">
        <v>222</v>
      </c>
      <c r="B2" t="s">
        <v>223</v>
      </c>
    </row>
    <row r="4" spans="1:15" x14ac:dyDescent="0.25">
      <c r="A4" s="75" t="s">
        <v>139</v>
      </c>
      <c r="B4" t="s">
        <v>140</v>
      </c>
      <c r="C4" t="s">
        <v>212</v>
      </c>
      <c r="D4" t="s">
        <v>213</v>
      </c>
      <c r="E4" t="s">
        <v>195</v>
      </c>
      <c r="F4" t="s">
        <v>145</v>
      </c>
      <c r="G4" t="s">
        <v>214</v>
      </c>
      <c r="H4" t="s">
        <v>215</v>
      </c>
      <c r="I4" t="s">
        <v>216</v>
      </c>
      <c r="J4" t="s">
        <v>217</v>
      </c>
      <c r="K4" t="s">
        <v>218</v>
      </c>
      <c r="L4" t="s">
        <v>219</v>
      </c>
      <c r="M4" t="s">
        <v>220</v>
      </c>
      <c r="N4" t="s">
        <v>221</v>
      </c>
      <c r="O4" t="s">
        <v>224</v>
      </c>
    </row>
    <row r="5" spans="1:15" x14ac:dyDescent="0.25">
      <c r="A5" s="69" t="s">
        <v>14</v>
      </c>
      <c r="B5" s="149">
        <v>194388</v>
      </c>
      <c r="D5">
        <v>88.91</v>
      </c>
      <c r="E5">
        <v>88.91</v>
      </c>
      <c r="F5">
        <v>92.91</v>
      </c>
      <c r="G5">
        <v>8183.16</v>
      </c>
      <c r="H5">
        <v>90.91</v>
      </c>
      <c r="I5">
        <v>9090.91</v>
      </c>
      <c r="J5">
        <v>90.91</v>
      </c>
      <c r="K5">
        <v>74890.91</v>
      </c>
      <c r="L5">
        <v>90.91</v>
      </c>
      <c r="M5">
        <v>90.91</v>
      </c>
      <c r="N5">
        <v>101588.65</v>
      </c>
    </row>
    <row r="6" spans="1:15" x14ac:dyDescent="0.25">
      <c r="A6" s="221">
        <v>530613</v>
      </c>
      <c r="B6" s="149">
        <v>131188</v>
      </c>
      <c r="E6">
        <v>0</v>
      </c>
      <c r="F6">
        <v>0</v>
      </c>
      <c r="G6">
        <v>1492.25</v>
      </c>
      <c r="H6">
        <v>0</v>
      </c>
      <c r="I6">
        <v>0</v>
      </c>
      <c r="J6">
        <v>0</v>
      </c>
      <c r="K6">
        <v>50800</v>
      </c>
      <c r="L6">
        <v>0</v>
      </c>
      <c r="M6">
        <v>0</v>
      </c>
      <c r="N6">
        <v>78895.75</v>
      </c>
    </row>
    <row r="7" spans="1:15" x14ac:dyDescent="0.25">
      <c r="A7" s="221">
        <v>630105</v>
      </c>
      <c r="B7" s="149">
        <v>1000</v>
      </c>
      <c r="D7">
        <v>88.91</v>
      </c>
      <c r="E7">
        <v>88.91</v>
      </c>
      <c r="F7">
        <v>92.91</v>
      </c>
      <c r="G7">
        <v>90.91</v>
      </c>
      <c r="H7">
        <v>90.91</v>
      </c>
      <c r="I7">
        <v>90.91</v>
      </c>
      <c r="J7">
        <v>90.91</v>
      </c>
      <c r="K7">
        <v>90.91</v>
      </c>
      <c r="L7">
        <v>90.91</v>
      </c>
      <c r="M7">
        <v>90.91</v>
      </c>
      <c r="N7">
        <v>92.9</v>
      </c>
    </row>
    <row r="8" spans="1:15" x14ac:dyDescent="0.25">
      <c r="A8" s="221">
        <v>630201</v>
      </c>
      <c r="B8" s="149">
        <v>0</v>
      </c>
      <c r="N8">
        <v>0</v>
      </c>
    </row>
    <row r="9" spans="1:15" x14ac:dyDescent="0.25">
      <c r="A9" s="221">
        <v>630204</v>
      </c>
      <c r="B9" s="149">
        <v>4100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4000</v>
      </c>
      <c r="L9">
        <v>0</v>
      </c>
      <c r="M9">
        <v>0</v>
      </c>
      <c r="N9">
        <v>100</v>
      </c>
    </row>
    <row r="10" spans="1:15" x14ac:dyDescent="0.25">
      <c r="A10" s="221">
        <v>630207</v>
      </c>
      <c r="B10" s="149">
        <v>9000</v>
      </c>
      <c r="I10">
        <v>9000</v>
      </c>
    </row>
    <row r="11" spans="1:15" x14ac:dyDescent="0.25">
      <c r="A11" s="221">
        <v>630601</v>
      </c>
      <c r="B11" s="149">
        <v>42500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20000</v>
      </c>
      <c r="L11">
        <v>0</v>
      </c>
      <c r="M11">
        <v>0</v>
      </c>
      <c r="N11">
        <v>22500</v>
      </c>
    </row>
    <row r="12" spans="1:15" x14ac:dyDescent="0.25">
      <c r="A12" s="221">
        <v>630602</v>
      </c>
      <c r="B12" s="149">
        <v>6600</v>
      </c>
      <c r="G12">
        <v>6600</v>
      </c>
    </row>
    <row r="13" spans="1:15" x14ac:dyDescent="0.25">
      <c r="A13" s="69" t="s">
        <v>40</v>
      </c>
      <c r="B13" s="149">
        <v>194388</v>
      </c>
      <c r="D13">
        <v>88.91</v>
      </c>
      <c r="E13">
        <v>88.91</v>
      </c>
      <c r="F13">
        <v>92.91</v>
      </c>
      <c r="G13">
        <v>8183.16</v>
      </c>
      <c r="H13">
        <v>90.91</v>
      </c>
      <c r="I13">
        <v>9090.91</v>
      </c>
      <c r="J13">
        <v>90.91</v>
      </c>
      <c r="K13">
        <v>74890.91</v>
      </c>
      <c r="L13">
        <v>90.91</v>
      </c>
      <c r="M13">
        <v>90.91</v>
      </c>
      <c r="N13">
        <v>101588.65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6D49-5870-471C-91D6-4AF8E63573BB}">
  <dimension ref="A3:G19"/>
  <sheetViews>
    <sheetView workbookViewId="0">
      <selection activeCell="C13" sqref="C13:C15"/>
    </sheetView>
  </sheetViews>
  <sheetFormatPr baseColWidth="10" defaultColWidth="11.42578125" defaultRowHeight="15" x14ac:dyDescent="0.25"/>
  <cols>
    <col min="1" max="1" width="29.140625" bestFit="1" customWidth="1"/>
    <col min="2" max="2" width="31.7109375" bestFit="1" customWidth="1"/>
    <col min="3" max="3" width="21" bestFit="1" customWidth="1"/>
  </cols>
  <sheetData>
    <row r="3" spans="1:7" x14ac:dyDescent="0.25">
      <c r="A3" s="75" t="s">
        <v>139</v>
      </c>
      <c r="B3" t="s">
        <v>140</v>
      </c>
      <c r="C3" t="s">
        <v>206</v>
      </c>
    </row>
    <row r="4" spans="1:7" x14ac:dyDescent="0.25">
      <c r="A4" s="69" t="s">
        <v>7</v>
      </c>
      <c r="B4" s="149">
        <v>1319706.8500000001</v>
      </c>
      <c r="C4" s="149">
        <v>221247.22999999998</v>
      </c>
      <c r="E4" s="156"/>
    </row>
    <row r="5" spans="1:7" x14ac:dyDescent="0.25">
      <c r="A5" s="69" t="s">
        <v>11</v>
      </c>
      <c r="B5" s="149">
        <v>2243798.96</v>
      </c>
      <c r="C5" s="149">
        <v>99762.770000000019</v>
      </c>
      <c r="E5" s="156"/>
    </row>
    <row r="6" spans="1:7" x14ac:dyDescent="0.25">
      <c r="A6" s="69" t="s">
        <v>15</v>
      </c>
      <c r="B6" s="149">
        <v>2308156.08</v>
      </c>
      <c r="C6" s="149">
        <v>727881.66</v>
      </c>
      <c r="E6" s="156"/>
      <c r="G6" s="156"/>
    </row>
    <row r="7" spans="1:7" x14ac:dyDescent="0.25">
      <c r="A7" s="69" t="s">
        <v>18</v>
      </c>
      <c r="B7" s="149">
        <v>0</v>
      </c>
      <c r="C7" s="149">
        <v>0</v>
      </c>
      <c r="E7" s="156"/>
    </row>
    <row r="8" spans="1:7" x14ac:dyDescent="0.25">
      <c r="A8" s="69" t="s">
        <v>26</v>
      </c>
      <c r="B8" s="149">
        <v>2830000</v>
      </c>
      <c r="C8" s="149">
        <v>186709.21000000002</v>
      </c>
      <c r="E8" s="156"/>
    </row>
    <row r="9" spans="1:7" x14ac:dyDescent="0.25">
      <c r="A9" s="69" t="s">
        <v>40</v>
      </c>
      <c r="B9" s="149">
        <v>8701661.8900000006</v>
      </c>
      <c r="C9" s="149">
        <v>1235600.8700000001</v>
      </c>
      <c r="E9" s="156"/>
    </row>
    <row r="12" spans="1:7" x14ac:dyDescent="0.25">
      <c r="A12" s="150" t="s">
        <v>139</v>
      </c>
      <c r="B12" s="150" t="s">
        <v>140</v>
      </c>
    </row>
    <row r="13" spans="1:7" x14ac:dyDescent="0.25">
      <c r="A13" s="150" t="s">
        <v>7</v>
      </c>
      <c r="B13" s="150">
        <v>1319706.8500000001</v>
      </c>
      <c r="C13" s="156">
        <f>+B13/$B$19</f>
        <v>0.15166147187546034</v>
      </c>
    </row>
    <row r="14" spans="1:7" x14ac:dyDescent="0.25">
      <c r="A14" s="150" t="s">
        <v>11</v>
      </c>
      <c r="B14" s="150">
        <v>2243798.96</v>
      </c>
      <c r="C14" s="156">
        <f t="shared" ref="C14:C19" si="0">+B14/$B$19</f>
        <v>0.25785866979945365</v>
      </c>
    </row>
    <row r="15" spans="1:7" x14ac:dyDescent="0.25">
      <c r="A15" s="150" t="s">
        <v>15</v>
      </c>
      <c r="B15" s="150">
        <v>2308156.08</v>
      </c>
      <c r="C15" s="156">
        <f t="shared" si="0"/>
        <v>0.26525462712502612</v>
      </c>
    </row>
    <row r="16" spans="1:7" x14ac:dyDescent="0.25">
      <c r="A16" s="150"/>
      <c r="B16" s="150">
        <f>SUM(B13:B15)</f>
        <v>5871661.8900000006</v>
      </c>
      <c r="C16" s="156">
        <f t="shared" si="0"/>
        <v>0.67477476879994014</v>
      </c>
    </row>
    <row r="17" spans="1:3" x14ac:dyDescent="0.25">
      <c r="A17" s="150" t="s">
        <v>18</v>
      </c>
      <c r="B17" s="150">
        <v>0</v>
      </c>
      <c r="C17" s="156">
        <f t="shared" si="0"/>
        <v>0</v>
      </c>
    </row>
    <row r="18" spans="1:3" x14ac:dyDescent="0.25">
      <c r="A18" s="150" t="s">
        <v>26</v>
      </c>
      <c r="B18" s="150">
        <v>2830000</v>
      </c>
      <c r="C18" s="156">
        <f t="shared" si="0"/>
        <v>0.32522523120005986</v>
      </c>
    </row>
    <row r="19" spans="1:3" x14ac:dyDescent="0.25">
      <c r="A19" s="150" t="s">
        <v>40</v>
      </c>
      <c r="B19" s="150">
        <v>8701661.8900000006</v>
      </c>
      <c r="C19" s="156">
        <f t="shared" si="0"/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EAED-31B6-49F9-AD88-3BA6CCCE2135}">
  <dimension ref="A3:M6"/>
  <sheetViews>
    <sheetView workbookViewId="0">
      <selection activeCell="L17" sqref="L17"/>
    </sheetView>
  </sheetViews>
  <sheetFormatPr baseColWidth="10" defaultColWidth="11.42578125" defaultRowHeight="15" x14ac:dyDescent="0.25"/>
  <cols>
    <col min="1" max="1" width="29.5703125" bestFit="1" customWidth="1"/>
    <col min="2" max="2" width="14.7109375" bestFit="1" customWidth="1"/>
    <col min="3" max="3" width="16.7109375" bestFit="1" customWidth="1"/>
    <col min="4" max="4" width="15.140625" bestFit="1" customWidth="1"/>
    <col min="5" max="5" width="13.85546875" bestFit="1" customWidth="1"/>
    <col min="6" max="6" width="14.7109375" bestFit="1" customWidth="1"/>
    <col min="7" max="7" width="14.28515625" bestFit="1" customWidth="1"/>
    <col min="8" max="8" width="13.7109375" bestFit="1" customWidth="1"/>
    <col min="9" max="9" width="15.7109375" bestFit="1" customWidth="1"/>
    <col min="10" max="10" width="20" bestFit="1" customWidth="1"/>
    <col min="11" max="11" width="16.7109375" bestFit="1" customWidth="1"/>
    <col min="12" max="12" width="19.5703125" bestFit="1" customWidth="1"/>
    <col min="13" max="13" width="18.7109375" bestFit="1" customWidth="1"/>
    <col min="14" max="14" width="23.42578125" bestFit="1" customWidth="1"/>
  </cols>
  <sheetData>
    <row r="3" spans="1:13" x14ac:dyDescent="0.25">
      <c r="A3" s="75" t="s">
        <v>0</v>
      </c>
      <c r="B3" t="s">
        <v>225</v>
      </c>
      <c r="C3" t="s">
        <v>226</v>
      </c>
      <c r="D3" t="s">
        <v>194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</row>
    <row r="4" spans="1:13" x14ac:dyDescent="0.25">
      <c r="A4" t="s">
        <v>6</v>
      </c>
      <c r="B4">
        <v>249940.33000000002</v>
      </c>
      <c r="C4">
        <v>344649.41</v>
      </c>
      <c r="D4">
        <v>425289.41000000009</v>
      </c>
      <c r="E4">
        <v>449042.3600000001</v>
      </c>
      <c r="F4">
        <v>424883.18000000011</v>
      </c>
      <c r="G4">
        <v>559389.66</v>
      </c>
      <c r="H4">
        <v>781268.74</v>
      </c>
      <c r="I4">
        <v>527832.19000000006</v>
      </c>
      <c r="J4">
        <v>420758.93333333335</v>
      </c>
      <c r="K4">
        <v>527574.29333333333</v>
      </c>
      <c r="L4">
        <v>515861.1133333334</v>
      </c>
      <c r="M4">
        <v>645172.27000000014</v>
      </c>
    </row>
    <row r="5" spans="1:13" x14ac:dyDescent="0.25">
      <c r="A5" t="s">
        <v>25</v>
      </c>
      <c r="B5">
        <v>13602.416666666668</v>
      </c>
      <c r="C5">
        <v>32602.416666666668</v>
      </c>
      <c r="D5">
        <v>284602.41666666663</v>
      </c>
      <c r="E5">
        <v>100257.41666666667</v>
      </c>
      <c r="F5">
        <v>35257.416666666672</v>
      </c>
      <c r="G5">
        <v>305257.41666666669</v>
      </c>
      <c r="H5">
        <v>353757.41666666663</v>
      </c>
      <c r="I5">
        <v>252757.41666666666</v>
      </c>
      <c r="J5">
        <v>362757.41666666663</v>
      </c>
      <c r="K5">
        <v>271528.41666666663</v>
      </c>
      <c r="L5">
        <v>225517.41666666666</v>
      </c>
      <c r="M5">
        <v>592102.41666666674</v>
      </c>
    </row>
    <row r="6" spans="1:13" x14ac:dyDescent="0.25">
      <c r="A6" t="s">
        <v>40</v>
      </c>
      <c r="B6">
        <v>263542.7466666667</v>
      </c>
      <c r="C6">
        <v>377251.82666666666</v>
      </c>
      <c r="D6">
        <v>709891.82666666666</v>
      </c>
      <c r="E6">
        <v>549299.77666666673</v>
      </c>
      <c r="F6">
        <v>460140.5966666668</v>
      </c>
      <c r="G6">
        <v>864647.07666666666</v>
      </c>
      <c r="H6">
        <v>1135026.1566666667</v>
      </c>
      <c r="I6">
        <v>780589.60666666669</v>
      </c>
      <c r="J6">
        <v>783516.35</v>
      </c>
      <c r="K6">
        <v>799102.71</v>
      </c>
      <c r="L6">
        <v>741378.53</v>
      </c>
      <c r="M6">
        <v>1237274.686666667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B5A0-9280-4885-B86B-EE1295D6C20D}">
  <dimension ref="A1:BR67"/>
  <sheetViews>
    <sheetView tabSelected="1" topLeftCell="C1" zoomScale="85" zoomScaleNormal="85" workbookViewId="0">
      <selection activeCell="X4" sqref="X4"/>
    </sheetView>
  </sheetViews>
  <sheetFormatPr baseColWidth="10" defaultColWidth="11.5703125" defaultRowHeight="18" x14ac:dyDescent="0.35"/>
  <cols>
    <col min="1" max="1" width="54.7109375" style="417" customWidth="1"/>
    <col min="2" max="2" width="255.7109375" style="417" bestFit="1" customWidth="1"/>
    <col min="3" max="3" width="31.140625" style="417" bestFit="1" customWidth="1"/>
    <col min="4" max="4" width="31" style="417" customWidth="1"/>
    <col min="5" max="5" width="15.85546875" style="417" bestFit="1" customWidth="1"/>
    <col min="6" max="6" width="35.28515625" style="417" bestFit="1" customWidth="1"/>
    <col min="7" max="18" width="16.7109375" style="417" hidden="1" customWidth="1"/>
    <col min="19" max="19" width="11.140625" style="417" customWidth="1"/>
    <col min="20" max="20" width="9.42578125" style="417" customWidth="1"/>
    <col min="21" max="21" width="14.5703125" style="417" customWidth="1"/>
    <col min="22" max="22" width="27.85546875" style="417" bestFit="1" customWidth="1"/>
    <col min="23" max="23" width="16" style="417" bestFit="1" customWidth="1"/>
    <col min="24" max="24" width="38.5703125" style="399" bestFit="1" customWidth="1"/>
    <col min="25" max="25" width="36.28515625" style="417" bestFit="1" customWidth="1"/>
    <col min="26" max="26" width="21.140625" style="417" customWidth="1"/>
    <col min="27" max="27" width="21.140625" style="403" hidden="1" customWidth="1"/>
    <col min="28" max="28" width="20" style="399" hidden="1" customWidth="1"/>
    <col min="29" max="33" width="20.7109375" style="417" hidden="1" customWidth="1"/>
    <col min="34" max="34" width="20.7109375" style="417" customWidth="1"/>
    <col min="35" max="43" width="20.7109375" style="417" hidden="1" customWidth="1"/>
    <col min="44" max="44" width="22.28515625" style="417" hidden="1" customWidth="1"/>
    <col min="45" max="58" width="20.7109375" style="417" hidden="1" customWidth="1"/>
    <col min="59" max="59" width="20.7109375" style="417" customWidth="1"/>
    <col min="60" max="60" width="20.7109375" style="417" hidden="1" customWidth="1"/>
    <col min="61" max="62" width="20.7109375" style="417" customWidth="1"/>
    <col min="63" max="63" width="20.7109375" style="417" hidden="1" customWidth="1"/>
    <col min="64" max="64" width="20.7109375" style="417" customWidth="1"/>
    <col min="65" max="65" width="20.7109375" style="417" hidden="1" customWidth="1"/>
    <col min="66" max="66" width="20.7109375" style="428" customWidth="1"/>
    <col min="67" max="67" width="20.7109375" style="417" customWidth="1"/>
    <col min="68" max="68" width="113.5703125" style="417" bestFit="1" customWidth="1"/>
    <col min="69" max="16384" width="11.5703125" style="417"/>
  </cols>
  <sheetData>
    <row r="1" spans="1:70" ht="24" x14ac:dyDescent="0.45">
      <c r="A1" s="460" t="s">
        <v>236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  <c r="R1" s="460"/>
      <c r="S1" s="460"/>
      <c r="T1" s="460"/>
      <c r="U1" s="461" t="s">
        <v>95</v>
      </c>
      <c r="V1" s="461"/>
      <c r="W1" s="461"/>
      <c r="X1" s="461"/>
      <c r="Y1" s="461"/>
      <c r="Z1" s="461"/>
      <c r="AA1" s="462"/>
      <c r="AB1" s="461"/>
      <c r="AC1" s="461"/>
      <c r="AD1" s="461"/>
      <c r="AE1" s="461"/>
      <c r="AF1" s="461"/>
      <c r="AG1" s="461"/>
      <c r="AH1" s="461"/>
      <c r="AI1" s="461"/>
      <c r="AJ1" s="461"/>
      <c r="AK1" s="461"/>
      <c r="AL1" s="461"/>
      <c r="AM1" s="461"/>
      <c r="AN1" s="461"/>
      <c r="AO1" s="461"/>
      <c r="AP1" s="461"/>
      <c r="AQ1" s="461"/>
      <c r="AR1" s="461"/>
      <c r="AS1" s="461"/>
      <c r="AT1" s="461"/>
      <c r="AU1" s="461"/>
      <c r="AV1" s="461"/>
      <c r="AW1" s="461"/>
      <c r="AX1" s="461"/>
      <c r="AY1" s="461"/>
      <c r="AZ1" s="461"/>
      <c r="BA1" s="461"/>
      <c r="BB1" s="461"/>
      <c r="BC1" s="461"/>
      <c r="BD1" s="461"/>
      <c r="BE1" s="461"/>
      <c r="BF1" s="461"/>
      <c r="BG1" s="461"/>
      <c r="BH1" s="461"/>
      <c r="BI1" s="461"/>
      <c r="BJ1" s="461"/>
      <c r="BK1" s="461"/>
      <c r="BL1" s="461"/>
      <c r="BM1" s="461"/>
      <c r="BN1" s="461"/>
      <c r="BO1" s="461"/>
    </row>
    <row r="2" spans="1:70" ht="48.75" customHeight="1" x14ac:dyDescent="0.45">
      <c r="A2" s="430" t="s">
        <v>49</v>
      </c>
      <c r="B2" s="405" t="s">
        <v>50</v>
      </c>
      <c r="C2" s="431" t="s">
        <v>237</v>
      </c>
      <c r="D2" s="432" t="s">
        <v>238</v>
      </c>
      <c r="E2" s="432" t="s">
        <v>239</v>
      </c>
      <c r="F2" s="433" t="s">
        <v>51</v>
      </c>
      <c r="G2" s="434" t="s">
        <v>240</v>
      </c>
      <c r="H2" s="434"/>
      <c r="I2" s="434"/>
      <c r="J2" s="434"/>
      <c r="K2" s="434"/>
      <c r="L2" s="434"/>
      <c r="M2" s="434"/>
      <c r="N2" s="434"/>
      <c r="O2" s="434"/>
      <c r="P2" s="434"/>
      <c r="Q2" s="434"/>
      <c r="R2" s="434"/>
      <c r="S2" s="434"/>
      <c r="T2" s="434"/>
      <c r="U2" s="435" t="s">
        <v>254</v>
      </c>
      <c r="V2" s="435" t="s">
        <v>255</v>
      </c>
      <c r="W2" s="436" t="s">
        <v>1441</v>
      </c>
      <c r="X2" s="436" t="s">
        <v>257</v>
      </c>
      <c r="Y2" s="430" t="s">
        <v>259</v>
      </c>
      <c r="Z2" s="431" t="s">
        <v>261</v>
      </c>
      <c r="AA2" s="437"/>
      <c r="AB2" s="437" t="s">
        <v>262</v>
      </c>
      <c r="AC2" s="438" t="s">
        <v>263</v>
      </c>
      <c r="AD2" s="438" t="s">
        <v>264</v>
      </c>
      <c r="AE2" s="438" t="s">
        <v>265</v>
      </c>
      <c r="AF2" s="438" t="s">
        <v>266</v>
      </c>
      <c r="AG2" s="438" t="s">
        <v>267</v>
      </c>
      <c r="AH2" s="438" t="s">
        <v>268</v>
      </c>
      <c r="AI2" s="438" t="s">
        <v>269</v>
      </c>
      <c r="AJ2" s="438" t="s">
        <v>270</v>
      </c>
      <c r="AK2" s="438" t="s">
        <v>271</v>
      </c>
      <c r="AL2" s="438" t="s">
        <v>272</v>
      </c>
      <c r="AM2" s="438" t="s">
        <v>273</v>
      </c>
      <c r="AN2" s="438" t="s">
        <v>274</v>
      </c>
      <c r="AO2" s="438" t="s">
        <v>275</v>
      </c>
      <c r="AP2" s="438" t="s">
        <v>276</v>
      </c>
      <c r="AQ2" s="438" t="s">
        <v>277</v>
      </c>
      <c r="AR2" s="438" t="s">
        <v>278</v>
      </c>
      <c r="AS2" s="438" t="s">
        <v>279</v>
      </c>
      <c r="AT2" s="438" t="s">
        <v>280</v>
      </c>
      <c r="AU2" s="438" t="s">
        <v>281</v>
      </c>
      <c r="AV2" s="438" t="s">
        <v>282</v>
      </c>
      <c r="AW2" s="438" t="s">
        <v>283</v>
      </c>
      <c r="AX2" s="438" t="s">
        <v>284</v>
      </c>
      <c r="AY2" s="438" t="s">
        <v>285</v>
      </c>
      <c r="AZ2" s="438" t="s">
        <v>286</v>
      </c>
      <c r="BA2" s="438" t="s">
        <v>287</v>
      </c>
      <c r="BB2" s="438" t="s">
        <v>288</v>
      </c>
      <c r="BC2" s="438" t="s">
        <v>289</v>
      </c>
      <c r="BD2" s="438" t="s">
        <v>290</v>
      </c>
      <c r="BE2" s="438" t="s">
        <v>291</v>
      </c>
      <c r="BF2" s="438" t="s">
        <v>292</v>
      </c>
      <c r="BG2" s="439" t="s">
        <v>293</v>
      </c>
      <c r="BH2" s="439" t="s">
        <v>294</v>
      </c>
      <c r="BI2" s="439" t="s">
        <v>295</v>
      </c>
      <c r="BJ2" s="440" t="s">
        <v>296</v>
      </c>
      <c r="BK2" s="439" t="s">
        <v>297</v>
      </c>
      <c r="BL2" s="439" t="s">
        <v>48</v>
      </c>
      <c r="BM2" s="441" t="s">
        <v>298</v>
      </c>
      <c r="BN2" s="442" t="s">
        <v>299</v>
      </c>
      <c r="BO2" s="443" t="s">
        <v>300</v>
      </c>
      <c r="BP2" s="444" t="s">
        <v>301</v>
      </c>
    </row>
    <row r="3" spans="1:70" s="459" customFormat="1" ht="22.9" customHeight="1" x14ac:dyDescent="0.35">
      <c r="A3" s="446" t="s">
        <v>103</v>
      </c>
      <c r="B3" s="446" t="s">
        <v>104</v>
      </c>
      <c r="C3" s="446" t="s">
        <v>322</v>
      </c>
      <c r="D3" s="447" t="s">
        <v>191</v>
      </c>
      <c r="E3" s="448">
        <v>676</v>
      </c>
      <c r="F3" s="449">
        <v>676</v>
      </c>
      <c r="G3" s="450"/>
      <c r="H3" s="450"/>
      <c r="I3" s="451">
        <v>0</v>
      </c>
      <c r="J3" s="450">
        <v>0</v>
      </c>
      <c r="K3" s="450">
        <v>0</v>
      </c>
      <c r="L3" s="450">
        <v>0</v>
      </c>
      <c r="M3" s="450">
        <v>0</v>
      </c>
      <c r="N3" s="450">
        <v>0</v>
      </c>
      <c r="O3" s="450">
        <v>0</v>
      </c>
      <c r="P3" s="452">
        <v>676</v>
      </c>
      <c r="Q3" s="450">
        <v>0</v>
      </c>
      <c r="R3" s="450">
        <v>0</v>
      </c>
      <c r="S3" s="450"/>
      <c r="T3" s="452">
        <v>0</v>
      </c>
      <c r="U3" s="450" t="s">
        <v>303</v>
      </c>
      <c r="V3" s="450" t="s">
        <v>303</v>
      </c>
      <c r="W3" s="453">
        <v>676</v>
      </c>
      <c r="X3" s="454">
        <v>3</v>
      </c>
      <c r="Y3" s="447" t="s">
        <v>323</v>
      </c>
      <c r="Z3" s="447" t="s">
        <v>315</v>
      </c>
      <c r="AA3" s="454"/>
      <c r="AB3" s="454"/>
      <c r="AC3" s="455"/>
      <c r="AD3" s="455"/>
      <c r="AE3" s="455"/>
      <c r="AF3" s="455"/>
      <c r="AG3" s="455"/>
      <c r="AH3" s="455">
        <v>46258</v>
      </c>
      <c r="AI3" s="455"/>
      <c r="AJ3" s="455"/>
      <c r="AK3" s="455"/>
      <c r="AL3" s="455"/>
      <c r="AM3" s="455"/>
      <c r="AN3" s="455"/>
      <c r="AO3" s="455"/>
      <c r="AP3" s="455"/>
      <c r="AQ3" s="455"/>
      <c r="AR3" s="455"/>
      <c r="AS3" s="455"/>
      <c r="AT3" s="455"/>
      <c r="AU3" s="455"/>
      <c r="AV3" s="455"/>
      <c r="AW3" s="455"/>
      <c r="AX3" s="455"/>
      <c r="AY3" s="455"/>
      <c r="AZ3" s="455"/>
      <c r="BA3" s="455"/>
      <c r="BB3" s="455"/>
      <c r="BC3" s="455"/>
      <c r="BD3" s="455"/>
      <c r="BE3" s="455"/>
      <c r="BF3" s="455"/>
      <c r="BG3" s="455">
        <v>46296</v>
      </c>
      <c r="BH3" s="455"/>
      <c r="BI3" s="455">
        <v>46303</v>
      </c>
      <c r="BJ3" s="455">
        <v>46308</v>
      </c>
      <c r="BK3" s="456"/>
      <c r="BL3" s="456" t="s">
        <v>95</v>
      </c>
      <c r="BM3" s="457"/>
      <c r="BN3" s="458"/>
      <c r="BO3" s="457" t="s">
        <v>308</v>
      </c>
      <c r="BP3" s="446"/>
      <c r="BQ3" s="446"/>
    </row>
    <row r="4" spans="1:70" s="415" customFormat="1" ht="22.9" customHeight="1" x14ac:dyDescent="0.35">
      <c r="A4" s="385" t="s">
        <v>54</v>
      </c>
      <c r="B4" s="408" t="s">
        <v>98</v>
      </c>
      <c r="C4" s="385" t="s">
        <v>335</v>
      </c>
      <c r="D4" s="386" t="s">
        <v>191</v>
      </c>
      <c r="E4" s="387">
        <v>40000</v>
      </c>
      <c r="F4" s="406">
        <v>39850</v>
      </c>
      <c r="G4" s="388"/>
      <c r="H4" s="388"/>
      <c r="I4" s="389">
        <v>0</v>
      </c>
      <c r="J4" s="389">
        <v>39850</v>
      </c>
      <c r="K4" s="388">
        <v>0</v>
      </c>
      <c r="L4" s="388">
        <v>0</v>
      </c>
      <c r="M4" s="388">
        <v>0</v>
      </c>
      <c r="N4" s="388">
        <v>0</v>
      </c>
      <c r="O4" s="388">
        <v>0</v>
      </c>
      <c r="P4" s="388">
        <v>0</v>
      </c>
      <c r="Q4" s="388">
        <v>0</v>
      </c>
      <c r="R4" s="388">
        <v>0</v>
      </c>
      <c r="S4" s="388"/>
      <c r="T4" s="390">
        <v>0</v>
      </c>
      <c r="U4" s="388" t="s">
        <v>303</v>
      </c>
      <c r="V4" s="388" t="s">
        <v>307</v>
      </c>
      <c r="W4" s="395">
        <v>39850</v>
      </c>
      <c r="X4" s="398">
        <v>1</v>
      </c>
      <c r="Y4" s="386" t="s">
        <v>336</v>
      </c>
      <c r="Z4" s="401" t="s">
        <v>315</v>
      </c>
      <c r="AA4" s="402"/>
      <c r="AB4" s="391"/>
      <c r="AC4" s="400"/>
      <c r="AD4" s="400"/>
      <c r="AE4" s="400"/>
      <c r="AF4" s="400"/>
      <c r="AG4" s="400"/>
      <c r="AH4" s="400"/>
      <c r="AI4" s="400"/>
      <c r="AJ4" s="400"/>
      <c r="AK4" s="400"/>
      <c r="AL4" s="400"/>
      <c r="AM4" s="400"/>
      <c r="AN4" s="400"/>
      <c r="AO4" s="400"/>
      <c r="AP4" s="400"/>
      <c r="AQ4" s="400"/>
      <c r="AR4" s="400"/>
      <c r="AS4" s="400"/>
      <c r="AT4" s="400"/>
      <c r="AU4" s="400"/>
      <c r="AV4" s="400"/>
      <c r="AW4" s="400"/>
      <c r="AX4" s="400"/>
      <c r="AY4" s="400"/>
      <c r="AZ4" s="400"/>
      <c r="BA4" s="400"/>
      <c r="BB4" s="400"/>
      <c r="BC4" s="400"/>
      <c r="BD4" s="400"/>
      <c r="BE4" s="400"/>
      <c r="BF4" s="400"/>
      <c r="BG4" s="400">
        <v>46122</v>
      </c>
      <c r="BH4" s="400"/>
      <c r="BI4" s="400">
        <v>46153</v>
      </c>
      <c r="BJ4" s="400">
        <v>46171</v>
      </c>
      <c r="BK4" s="393"/>
      <c r="BL4" s="397" t="s">
        <v>95</v>
      </c>
      <c r="BM4" s="385"/>
      <c r="BN4" s="425"/>
      <c r="BO4" s="385" t="s">
        <v>337</v>
      </c>
      <c r="BP4" s="385" t="s">
        <v>1442</v>
      </c>
      <c r="BQ4" s="385" t="s">
        <v>251</v>
      </c>
    </row>
    <row r="5" spans="1:70" s="415" customFormat="1" ht="22.9" customHeight="1" x14ac:dyDescent="0.35">
      <c r="A5" s="385" t="s">
        <v>54</v>
      </c>
      <c r="B5" s="385" t="s">
        <v>57</v>
      </c>
      <c r="C5" s="385" t="s">
        <v>343</v>
      </c>
      <c r="D5" s="386" t="s">
        <v>191</v>
      </c>
      <c r="E5" s="387">
        <v>6000</v>
      </c>
      <c r="F5" s="406">
        <v>23440.7</v>
      </c>
      <c r="G5" s="388"/>
      <c r="H5" s="388"/>
      <c r="I5" s="389">
        <v>0</v>
      </c>
      <c r="J5" s="388">
        <v>0</v>
      </c>
      <c r="K5" s="388">
        <v>0</v>
      </c>
      <c r="L5" s="388">
        <v>0</v>
      </c>
      <c r="M5" s="388">
        <v>0</v>
      </c>
      <c r="N5" s="388">
        <v>0</v>
      </c>
      <c r="O5" s="388">
        <v>0</v>
      </c>
      <c r="P5" s="390"/>
      <c r="Q5" s="388">
        <v>0</v>
      </c>
      <c r="R5" s="388">
        <v>23440.7</v>
      </c>
      <c r="S5" s="388"/>
      <c r="T5" s="390">
        <v>0</v>
      </c>
      <c r="U5" s="388" t="s">
        <v>303</v>
      </c>
      <c r="V5" s="388" t="s">
        <v>303</v>
      </c>
      <c r="W5" s="395">
        <v>13440.7</v>
      </c>
      <c r="X5" s="398">
        <v>2</v>
      </c>
      <c r="Y5" s="386" t="s">
        <v>336</v>
      </c>
      <c r="Z5" s="401" t="s">
        <v>306</v>
      </c>
      <c r="AA5" s="402"/>
      <c r="AB5" s="391"/>
      <c r="AC5" s="400"/>
      <c r="AD5" s="400"/>
      <c r="AE5" s="400"/>
      <c r="AF5" s="400"/>
      <c r="AG5" s="400"/>
      <c r="AH5" s="400">
        <v>46206</v>
      </c>
      <c r="AI5" s="400"/>
      <c r="AJ5" s="400"/>
      <c r="AK5" s="400"/>
      <c r="AL5" s="400"/>
      <c r="AM5" s="400"/>
      <c r="AN5" s="400"/>
      <c r="AO5" s="400"/>
      <c r="AP5" s="400"/>
      <c r="AQ5" s="400"/>
      <c r="AR5" s="400"/>
      <c r="AS5" s="400"/>
      <c r="AT5" s="400"/>
      <c r="AU5" s="400"/>
      <c r="AV5" s="400"/>
      <c r="AW5" s="400"/>
      <c r="AX5" s="400"/>
      <c r="AY5" s="400"/>
      <c r="AZ5" s="400"/>
      <c r="BA5" s="400"/>
      <c r="BB5" s="400"/>
      <c r="BC5" s="400"/>
      <c r="BD5" s="400"/>
      <c r="BE5" s="400"/>
      <c r="BF5" s="400"/>
      <c r="BG5" s="400">
        <v>46245</v>
      </c>
      <c r="BH5" s="400"/>
      <c r="BI5" s="400">
        <v>46276</v>
      </c>
      <c r="BJ5" s="400">
        <v>46281</v>
      </c>
      <c r="BK5" s="393"/>
      <c r="BL5" s="397" t="s">
        <v>95</v>
      </c>
      <c r="BM5" s="394"/>
      <c r="BN5" s="425" t="s">
        <v>1447</v>
      </c>
      <c r="BO5" s="394" t="s">
        <v>308</v>
      </c>
      <c r="BP5" s="385"/>
      <c r="BQ5" s="385" t="s">
        <v>251</v>
      </c>
    </row>
    <row r="6" spans="1:70" s="415" customFormat="1" ht="22.9" customHeight="1" x14ac:dyDescent="0.35">
      <c r="A6" s="385" t="s">
        <v>54</v>
      </c>
      <c r="B6" s="385" t="s">
        <v>100</v>
      </c>
      <c r="C6" s="385" t="s">
        <v>344</v>
      </c>
      <c r="D6" s="386" t="s">
        <v>191</v>
      </c>
      <c r="E6" s="387">
        <v>10000</v>
      </c>
      <c r="F6" s="406">
        <v>9089.2999999999993</v>
      </c>
      <c r="G6" s="388"/>
      <c r="H6" s="388"/>
      <c r="I6" s="390"/>
      <c r="J6" s="389"/>
      <c r="K6" s="390"/>
      <c r="L6" s="390"/>
      <c r="M6" s="390"/>
      <c r="N6" s="390"/>
      <c r="O6" s="390"/>
      <c r="P6" s="390"/>
      <c r="Q6" s="390"/>
      <c r="R6" s="390">
        <v>9031</v>
      </c>
      <c r="S6" s="390">
        <v>58.3</v>
      </c>
      <c r="T6" s="390">
        <v>0</v>
      </c>
      <c r="U6" s="388" t="s">
        <v>303</v>
      </c>
      <c r="V6" s="388" t="s">
        <v>303</v>
      </c>
      <c r="W6" s="395">
        <v>10000</v>
      </c>
      <c r="X6" s="398">
        <v>1</v>
      </c>
      <c r="Y6" s="386" t="s">
        <v>345</v>
      </c>
      <c r="Z6" s="401" t="s">
        <v>315</v>
      </c>
      <c r="AA6" s="402"/>
      <c r="AB6" s="391"/>
      <c r="AC6" s="400"/>
      <c r="AD6" s="400"/>
      <c r="AE6" s="400"/>
      <c r="AF6" s="400"/>
      <c r="AG6" s="400"/>
      <c r="AH6" s="400"/>
      <c r="AI6" s="400"/>
      <c r="AJ6" s="400"/>
      <c r="AK6" s="400"/>
      <c r="AL6" s="400"/>
      <c r="AM6" s="400"/>
      <c r="AN6" s="400"/>
      <c r="AO6" s="400"/>
      <c r="AP6" s="400"/>
      <c r="AQ6" s="400"/>
      <c r="AR6" s="400"/>
      <c r="AS6" s="400"/>
      <c r="AT6" s="400"/>
      <c r="AU6" s="400"/>
      <c r="AV6" s="400"/>
      <c r="AW6" s="400"/>
      <c r="AX6" s="400"/>
      <c r="AY6" s="400"/>
      <c r="AZ6" s="400"/>
      <c r="BA6" s="400"/>
      <c r="BB6" s="400"/>
      <c r="BC6" s="400"/>
      <c r="BD6" s="400"/>
      <c r="BE6" s="400"/>
      <c r="BF6" s="400"/>
      <c r="BG6" s="400">
        <v>46108</v>
      </c>
      <c r="BH6" s="400"/>
      <c r="BI6" s="400">
        <v>46133</v>
      </c>
      <c r="BJ6" s="400">
        <v>46162</v>
      </c>
      <c r="BK6" s="393"/>
      <c r="BL6" s="397" t="s">
        <v>95</v>
      </c>
      <c r="BM6" s="385"/>
      <c r="BN6" s="425"/>
      <c r="BO6" s="385" t="s">
        <v>337</v>
      </c>
      <c r="BP6" s="385" t="s">
        <v>1442</v>
      </c>
      <c r="BQ6" s="385" t="s">
        <v>251</v>
      </c>
    </row>
    <row r="7" spans="1:70" s="415" customFormat="1" ht="22.9" customHeight="1" x14ac:dyDescent="0.35">
      <c r="A7" s="385" t="s">
        <v>76</v>
      </c>
      <c r="B7" s="385" t="s">
        <v>116</v>
      </c>
      <c r="C7" s="385" t="s">
        <v>316</v>
      </c>
      <c r="D7" s="386" t="s">
        <v>191</v>
      </c>
      <c r="E7" s="387">
        <v>5000</v>
      </c>
      <c r="F7" s="388">
        <v>2740</v>
      </c>
      <c r="G7" s="388"/>
      <c r="H7" s="388"/>
      <c r="I7" s="389">
        <v>0</v>
      </c>
      <c r="J7" s="388">
        <v>0</v>
      </c>
      <c r="K7" s="388">
        <v>0</v>
      </c>
      <c r="L7" s="388">
        <v>0</v>
      </c>
      <c r="M7" s="388">
        <v>0</v>
      </c>
      <c r="N7" s="390">
        <v>2740</v>
      </c>
      <c r="O7" s="388">
        <v>0</v>
      </c>
      <c r="P7" s="388">
        <v>0</v>
      </c>
      <c r="Q7" s="388">
        <v>0</v>
      </c>
      <c r="R7" s="388">
        <v>0</v>
      </c>
      <c r="S7" s="388"/>
      <c r="T7" s="390">
        <v>0</v>
      </c>
      <c r="U7" s="388" t="s">
        <v>303</v>
      </c>
      <c r="V7" s="388" t="s">
        <v>303</v>
      </c>
      <c r="W7" s="395">
        <v>2740</v>
      </c>
      <c r="X7" s="398">
        <v>1</v>
      </c>
      <c r="Y7" s="386" t="s">
        <v>317</v>
      </c>
      <c r="Z7" s="401" t="s">
        <v>315</v>
      </c>
      <c r="AA7" s="402" t="s">
        <v>307</v>
      </c>
      <c r="AB7" s="391" t="s">
        <v>318</v>
      </c>
      <c r="AC7" s="400"/>
      <c r="AD7" s="400"/>
      <c r="AE7" s="400"/>
      <c r="AF7" s="400"/>
      <c r="AG7" s="400"/>
      <c r="AH7" s="400">
        <v>46197</v>
      </c>
      <c r="AI7" s="400"/>
      <c r="AJ7" s="400"/>
      <c r="AK7" s="400"/>
      <c r="AL7" s="400"/>
      <c r="AM7" s="400"/>
      <c r="AN7" s="400"/>
      <c r="AO7" s="400"/>
      <c r="AP7" s="400"/>
      <c r="AQ7" s="400"/>
      <c r="AR7" s="400"/>
      <c r="AS7" s="400"/>
      <c r="AT7" s="400"/>
      <c r="AU7" s="400"/>
      <c r="AV7" s="400"/>
      <c r="AW7" s="400"/>
      <c r="AX7" s="400"/>
      <c r="AY7" s="400"/>
      <c r="AZ7" s="400"/>
      <c r="BA7" s="400"/>
      <c r="BB7" s="400"/>
      <c r="BC7" s="400"/>
      <c r="BD7" s="400"/>
      <c r="BE7" s="400"/>
      <c r="BF7" s="400"/>
      <c r="BG7" s="400">
        <v>46216</v>
      </c>
      <c r="BH7" s="400"/>
      <c r="BI7" s="400">
        <v>46219</v>
      </c>
      <c r="BJ7" s="400">
        <v>46219</v>
      </c>
      <c r="BK7" s="393"/>
      <c r="BL7" s="397" t="s">
        <v>95</v>
      </c>
      <c r="BM7" s="394"/>
      <c r="BN7" s="425"/>
      <c r="BO7" s="394" t="s">
        <v>308</v>
      </c>
      <c r="BP7" s="385"/>
      <c r="BQ7" s="385"/>
    </row>
    <row r="8" spans="1:70" s="415" customFormat="1" ht="22.9" customHeight="1" x14ac:dyDescent="0.35">
      <c r="A8" s="385" t="s">
        <v>54</v>
      </c>
      <c r="B8" s="385" t="s">
        <v>102</v>
      </c>
      <c r="C8" s="385" t="s">
        <v>382</v>
      </c>
      <c r="D8" s="386" t="s">
        <v>191</v>
      </c>
      <c r="E8" s="387">
        <v>76980</v>
      </c>
      <c r="F8" s="406">
        <v>125000</v>
      </c>
      <c r="G8" s="388"/>
      <c r="H8" s="388"/>
      <c r="I8" s="389"/>
      <c r="J8" s="388"/>
      <c r="K8" s="388"/>
      <c r="L8" s="390"/>
      <c r="M8" s="388"/>
      <c r="N8" s="388"/>
      <c r="O8" s="388"/>
      <c r="P8" s="388"/>
      <c r="Q8" s="388"/>
      <c r="R8" s="388">
        <v>125000</v>
      </c>
      <c r="S8" s="388"/>
      <c r="T8" s="390">
        <v>0</v>
      </c>
      <c r="U8" s="388" t="s">
        <v>303</v>
      </c>
      <c r="V8" s="388" t="s">
        <v>303</v>
      </c>
      <c r="W8" s="395">
        <v>254346</v>
      </c>
      <c r="X8" s="398">
        <v>2</v>
      </c>
      <c r="Y8" s="386" t="s">
        <v>323</v>
      </c>
      <c r="Z8" s="401" t="s">
        <v>315</v>
      </c>
      <c r="AA8" s="402"/>
      <c r="AB8" s="391"/>
      <c r="AC8" s="400"/>
      <c r="AD8" s="400"/>
      <c r="AE8" s="400"/>
      <c r="AF8" s="400"/>
      <c r="AG8" s="400"/>
      <c r="AH8" s="400"/>
      <c r="AI8" s="400"/>
      <c r="AJ8" s="400"/>
      <c r="AK8" s="400"/>
      <c r="AL8" s="400"/>
      <c r="AM8" s="400"/>
      <c r="AN8" s="400"/>
      <c r="AO8" s="400"/>
      <c r="AP8" s="400"/>
      <c r="AQ8" s="400"/>
      <c r="AR8" s="400"/>
      <c r="AS8" s="400"/>
      <c r="AT8" s="400"/>
      <c r="AU8" s="400"/>
      <c r="AV8" s="400"/>
      <c r="AW8" s="400"/>
      <c r="AX8" s="400"/>
      <c r="AY8" s="400"/>
      <c r="AZ8" s="400"/>
      <c r="BA8" s="400"/>
      <c r="BB8" s="400"/>
      <c r="BC8" s="400"/>
      <c r="BD8" s="400"/>
      <c r="BE8" s="400"/>
      <c r="BF8" s="400"/>
      <c r="BG8" s="400">
        <v>46198</v>
      </c>
      <c r="BH8" s="400"/>
      <c r="BI8" s="400">
        <v>46202</v>
      </c>
      <c r="BJ8" s="400">
        <v>46203</v>
      </c>
      <c r="BK8" s="393"/>
      <c r="BL8" s="397" t="s">
        <v>95</v>
      </c>
      <c r="BM8" s="394"/>
      <c r="BN8" s="425" t="s">
        <v>1452</v>
      </c>
      <c r="BO8" s="394" t="s">
        <v>324</v>
      </c>
      <c r="BP8" s="385" t="s">
        <v>1450</v>
      </c>
      <c r="BQ8" s="385" t="s">
        <v>251</v>
      </c>
    </row>
    <row r="9" spans="1:70" s="415" customFormat="1" ht="22.9" customHeight="1" x14ac:dyDescent="0.35">
      <c r="A9" s="385" t="s">
        <v>76</v>
      </c>
      <c r="B9" s="385" t="s">
        <v>120</v>
      </c>
      <c r="C9" s="385" t="s">
        <v>377</v>
      </c>
      <c r="D9" s="386" t="s">
        <v>191</v>
      </c>
      <c r="E9" s="387">
        <v>12500</v>
      </c>
      <c r="F9" s="388">
        <v>12500</v>
      </c>
      <c r="G9" s="388"/>
      <c r="H9" s="388"/>
      <c r="I9" s="389">
        <v>0</v>
      </c>
      <c r="J9" s="388">
        <v>0</v>
      </c>
      <c r="K9" s="388">
        <v>0</v>
      </c>
      <c r="L9" s="388">
        <v>0</v>
      </c>
      <c r="M9" s="388">
        <v>0</v>
      </c>
      <c r="N9" s="390">
        <v>2500</v>
      </c>
      <c r="O9" s="390">
        <v>2500</v>
      </c>
      <c r="P9" s="390">
        <v>2500</v>
      </c>
      <c r="Q9" s="390">
        <v>2500</v>
      </c>
      <c r="R9" s="390">
        <v>2500</v>
      </c>
      <c r="S9" s="390"/>
      <c r="T9" s="390">
        <v>0</v>
      </c>
      <c r="U9" s="388" t="s">
        <v>303</v>
      </c>
      <c r="V9" s="388" t="s">
        <v>303</v>
      </c>
      <c r="W9" s="395">
        <v>12500</v>
      </c>
      <c r="X9" s="398">
        <v>2</v>
      </c>
      <c r="Y9" s="386" t="s">
        <v>304</v>
      </c>
      <c r="Z9" s="401" t="s">
        <v>315</v>
      </c>
      <c r="AA9" s="402" t="s">
        <v>307</v>
      </c>
      <c r="AB9" s="391" t="s">
        <v>307</v>
      </c>
      <c r="AC9" s="400"/>
      <c r="AD9" s="400"/>
      <c r="AE9" s="400"/>
      <c r="AF9" s="400"/>
      <c r="AG9" s="400"/>
      <c r="AH9" s="400"/>
      <c r="AI9" s="400"/>
      <c r="AJ9" s="400"/>
      <c r="AK9" s="400"/>
      <c r="AL9" s="400"/>
      <c r="AM9" s="400"/>
      <c r="AN9" s="400"/>
      <c r="AO9" s="400"/>
      <c r="AP9" s="400"/>
      <c r="AQ9" s="400"/>
      <c r="AR9" s="400"/>
      <c r="AS9" s="400"/>
      <c r="AT9" s="400"/>
      <c r="AU9" s="400"/>
      <c r="AV9" s="400"/>
      <c r="AW9" s="400"/>
      <c r="AX9" s="400"/>
      <c r="AY9" s="400"/>
      <c r="AZ9" s="400"/>
      <c r="BA9" s="400"/>
      <c r="BB9" s="400"/>
      <c r="BC9" s="400"/>
      <c r="BD9" s="400"/>
      <c r="BE9" s="400"/>
      <c r="BF9" s="400"/>
      <c r="BG9" s="400">
        <v>46204</v>
      </c>
      <c r="BH9" s="400"/>
      <c r="BI9" s="400"/>
      <c r="BJ9" s="400">
        <v>46241</v>
      </c>
      <c r="BK9" s="393"/>
      <c r="BL9" s="397" t="s">
        <v>95</v>
      </c>
      <c r="BM9" s="394"/>
      <c r="BN9" s="425"/>
      <c r="BO9" s="394" t="s">
        <v>308</v>
      </c>
      <c r="BP9" s="385"/>
      <c r="BQ9" s="385"/>
    </row>
    <row r="10" spans="1:70" s="415" customFormat="1" ht="22.9" customHeight="1" x14ac:dyDescent="0.35">
      <c r="A10" s="385" t="s">
        <v>76</v>
      </c>
      <c r="B10" s="385" t="s">
        <v>119</v>
      </c>
      <c r="C10" s="385" t="s">
        <v>362</v>
      </c>
      <c r="D10" s="386" t="s">
        <v>191</v>
      </c>
      <c r="E10" s="387">
        <v>0</v>
      </c>
      <c r="F10" s="388">
        <v>60000</v>
      </c>
      <c r="G10" s="388"/>
      <c r="H10" s="388"/>
      <c r="I10" s="389"/>
      <c r="J10" s="388"/>
      <c r="K10" s="388"/>
      <c r="L10" s="388"/>
      <c r="M10" s="388"/>
      <c r="N10" s="388">
        <v>60000</v>
      </c>
      <c r="O10" s="390"/>
      <c r="P10" s="388"/>
      <c r="Q10" s="388"/>
      <c r="R10" s="388"/>
      <c r="S10" s="388"/>
      <c r="T10" s="390">
        <v>0</v>
      </c>
      <c r="U10" s="388" t="s">
        <v>303</v>
      </c>
      <c r="V10" s="388" t="s">
        <v>303</v>
      </c>
      <c r="W10" s="395">
        <v>60000</v>
      </c>
      <c r="X10" s="398">
        <v>2</v>
      </c>
      <c r="Y10" s="386" t="s">
        <v>363</v>
      </c>
      <c r="Z10" s="401" t="s">
        <v>306</v>
      </c>
      <c r="AA10" s="402" t="s">
        <v>307</v>
      </c>
      <c r="AB10" s="391" t="s">
        <v>307</v>
      </c>
      <c r="AC10" s="400"/>
      <c r="AD10" s="400"/>
      <c r="AE10" s="400"/>
      <c r="AF10" s="400"/>
      <c r="AG10" s="400"/>
      <c r="AH10" s="400">
        <v>46198</v>
      </c>
      <c r="AI10" s="400"/>
      <c r="AJ10" s="400"/>
      <c r="AK10" s="400"/>
      <c r="AL10" s="400"/>
      <c r="AM10" s="400"/>
      <c r="AN10" s="400"/>
      <c r="AO10" s="400"/>
      <c r="AP10" s="400"/>
      <c r="AQ10" s="400"/>
      <c r="AR10" s="400"/>
      <c r="AS10" s="400"/>
      <c r="AT10" s="400"/>
      <c r="AU10" s="400"/>
      <c r="AV10" s="400"/>
      <c r="AW10" s="400"/>
      <c r="AX10" s="400"/>
      <c r="AY10" s="400"/>
      <c r="AZ10" s="400"/>
      <c r="BA10" s="400"/>
      <c r="BB10" s="400"/>
      <c r="BC10" s="400"/>
      <c r="BD10" s="400"/>
      <c r="BE10" s="400"/>
      <c r="BF10" s="400"/>
      <c r="BG10" s="400">
        <v>46237</v>
      </c>
      <c r="BH10" s="400"/>
      <c r="BI10" s="400">
        <v>46275</v>
      </c>
      <c r="BJ10" s="400">
        <v>46279</v>
      </c>
      <c r="BK10" s="393"/>
      <c r="BL10" s="397" t="s">
        <v>95</v>
      </c>
      <c r="BM10" s="385"/>
      <c r="BN10" s="425"/>
      <c r="BO10" s="394" t="s">
        <v>308</v>
      </c>
      <c r="BP10" s="385"/>
      <c r="BQ10" s="385" t="s">
        <v>1457</v>
      </c>
    </row>
    <row r="11" spans="1:70" s="415" customFormat="1" ht="22.9" customHeight="1" x14ac:dyDescent="0.35">
      <c r="A11" s="385" t="s">
        <v>76</v>
      </c>
      <c r="B11" s="385" t="s">
        <v>121</v>
      </c>
      <c r="C11" s="385" t="s">
        <v>383</v>
      </c>
      <c r="D11" s="386" t="s">
        <v>191</v>
      </c>
      <c r="E11" s="387">
        <v>0</v>
      </c>
      <c r="F11" s="388">
        <v>40000</v>
      </c>
      <c r="G11" s="388"/>
      <c r="H11" s="388"/>
      <c r="I11" s="389"/>
      <c r="J11" s="388"/>
      <c r="K11" s="388"/>
      <c r="L11" s="388"/>
      <c r="M11" s="388"/>
      <c r="N11" s="390"/>
      <c r="O11" s="388"/>
      <c r="P11" s="388"/>
      <c r="Q11" s="388">
        <v>40000</v>
      </c>
      <c r="R11" s="388"/>
      <c r="S11" s="388"/>
      <c r="T11" s="390">
        <v>0</v>
      </c>
      <c r="U11" s="388" t="s">
        <v>303</v>
      </c>
      <c r="V11" s="388" t="s">
        <v>303</v>
      </c>
      <c r="W11" s="395">
        <v>40000</v>
      </c>
      <c r="X11" s="398">
        <v>2</v>
      </c>
      <c r="Y11" s="386" t="s">
        <v>310</v>
      </c>
      <c r="Z11" s="401" t="s">
        <v>306</v>
      </c>
      <c r="AA11" s="402" t="s">
        <v>307</v>
      </c>
      <c r="AB11" s="391" t="s">
        <v>307</v>
      </c>
      <c r="AC11" s="400"/>
      <c r="AD11" s="400"/>
      <c r="AE11" s="400"/>
      <c r="AF11" s="400"/>
      <c r="AG11" s="400"/>
      <c r="AH11" s="400">
        <v>46199</v>
      </c>
      <c r="AI11" s="400"/>
      <c r="AJ11" s="400"/>
      <c r="AK11" s="400"/>
      <c r="AL11" s="400"/>
      <c r="AM11" s="400"/>
      <c r="AN11" s="400"/>
      <c r="AO11" s="400"/>
      <c r="AP11" s="400"/>
      <c r="AQ11" s="400"/>
      <c r="AR11" s="400"/>
      <c r="AS11" s="400"/>
      <c r="AT11" s="400"/>
      <c r="AU11" s="400"/>
      <c r="AV11" s="400"/>
      <c r="AW11" s="400"/>
      <c r="AX11" s="400"/>
      <c r="AY11" s="400"/>
      <c r="AZ11" s="400"/>
      <c r="BA11" s="400"/>
      <c r="BB11" s="400"/>
      <c r="BC11" s="400"/>
      <c r="BD11" s="400"/>
      <c r="BE11" s="400"/>
      <c r="BF11" s="400"/>
      <c r="BG11" s="400">
        <v>46248</v>
      </c>
      <c r="BH11" s="400"/>
      <c r="BI11" s="400">
        <v>46283</v>
      </c>
      <c r="BJ11" s="400">
        <v>46288</v>
      </c>
      <c r="BK11" s="393"/>
      <c r="BL11" s="397" t="s">
        <v>95</v>
      </c>
      <c r="BM11" s="385"/>
      <c r="BN11" s="425"/>
      <c r="BO11" s="394" t="s">
        <v>308</v>
      </c>
      <c r="BP11" s="385" t="s">
        <v>1463</v>
      </c>
      <c r="BQ11" s="385"/>
    </row>
    <row r="12" spans="1:70" s="415" customFormat="1" ht="22.9" customHeight="1" x14ac:dyDescent="0.35">
      <c r="A12" s="385" t="s">
        <v>73</v>
      </c>
      <c r="B12" s="385" t="s">
        <v>110</v>
      </c>
      <c r="C12" s="385" t="s">
        <v>374</v>
      </c>
      <c r="D12" s="386" t="s">
        <v>191</v>
      </c>
      <c r="E12" s="387">
        <v>77339.55</v>
      </c>
      <c r="F12" s="406">
        <v>129695.75</v>
      </c>
      <c r="G12" s="388"/>
      <c r="H12" s="388"/>
      <c r="I12" s="389">
        <v>0</v>
      </c>
      <c r="J12" s="388">
        <v>0</v>
      </c>
      <c r="K12" s="388">
        <v>0</v>
      </c>
      <c r="L12" s="388">
        <v>0</v>
      </c>
      <c r="M12" s="388">
        <v>0</v>
      </c>
      <c r="N12" s="390">
        <v>0</v>
      </c>
      <c r="O12" s="388">
        <v>50800</v>
      </c>
      <c r="P12" s="388">
        <v>0</v>
      </c>
      <c r="Q12" s="388">
        <v>0</v>
      </c>
      <c r="R12" s="390">
        <v>78895.75</v>
      </c>
      <c r="S12" s="390"/>
      <c r="T12" s="390">
        <v>0</v>
      </c>
      <c r="U12" s="388" t="s">
        <v>303</v>
      </c>
      <c r="V12" s="388" t="s">
        <v>303</v>
      </c>
      <c r="W12" s="395">
        <v>129695.75</v>
      </c>
      <c r="X12" s="398">
        <v>2</v>
      </c>
      <c r="Y12" s="386" t="s">
        <v>336</v>
      </c>
      <c r="Z12" s="401" t="s">
        <v>315</v>
      </c>
      <c r="AA12" s="402"/>
      <c r="AB12" s="391"/>
      <c r="AC12" s="400"/>
      <c r="AD12" s="400"/>
      <c r="AE12" s="400"/>
      <c r="AF12" s="400"/>
      <c r="AG12" s="400"/>
      <c r="AH12" s="400"/>
      <c r="AI12" s="400"/>
      <c r="AJ12" s="400"/>
      <c r="AK12" s="400"/>
      <c r="AL12" s="400"/>
      <c r="AM12" s="400"/>
      <c r="AN12" s="400"/>
      <c r="AO12" s="400"/>
      <c r="AP12" s="400"/>
      <c r="AQ12" s="400"/>
      <c r="AR12" s="400"/>
      <c r="AS12" s="400"/>
      <c r="AT12" s="400"/>
      <c r="AU12" s="400"/>
      <c r="AV12" s="400"/>
      <c r="AW12" s="400"/>
      <c r="AX12" s="400"/>
      <c r="AY12" s="400"/>
      <c r="AZ12" s="400"/>
      <c r="BA12" s="400"/>
      <c r="BB12" s="400"/>
      <c r="BC12" s="400"/>
      <c r="BD12" s="400"/>
      <c r="BE12" s="400"/>
      <c r="BF12" s="400"/>
      <c r="BG12" s="400">
        <v>46216</v>
      </c>
      <c r="BH12" s="400"/>
      <c r="BI12" s="400">
        <v>46251</v>
      </c>
      <c r="BJ12" s="400">
        <v>46258</v>
      </c>
      <c r="BK12" s="393"/>
      <c r="BL12" s="397" t="s">
        <v>95</v>
      </c>
      <c r="BM12" s="385"/>
      <c r="BN12" s="425" t="s">
        <v>1472</v>
      </c>
      <c r="BO12" s="394" t="s">
        <v>308</v>
      </c>
      <c r="BP12" s="385" t="s">
        <v>1473</v>
      </c>
      <c r="BQ12" s="385"/>
    </row>
    <row r="13" spans="1:70" s="415" customFormat="1" ht="22.9" customHeight="1" x14ac:dyDescent="0.35">
      <c r="A13" s="385" t="s">
        <v>113</v>
      </c>
      <c r="B13" s="385" t="s">
        <v>114</v>
      </c>
      <c r="C13" s="385" t="s">
        <v>314</v>
      </c>
      <c r="D13" s="386" t="s">
        <v>191</v>
      </c>
      <c r="E13" s="387">
        <v>27795</v>
      </c>
      <c r="F13" s="406">
        <v>48775</v>
      </c>
      <c r="G13" s="388"/>
      <c r="H13" s="388"/>
      <c r="I13" s="389"/>
      <c r="J13" s="388"/>
      <c r="K13" s="388"/>
      <c r="L13" s="390"/>
      <c r="M13" s="388">
        <v>10000</v>
      </c>
      <c r="N13" s="390">
        <v>10000</v>
      </c>
      <c r="O13" s="388">
        <v>10000</v>
      </c>
      <c r="P13" s="390"/>
      <c r="Q13" s="388"/>
      <c r="R13" s="388">
        <v>18775</v>
      </c>
      <c r="S13" s="388"/>
      <c r="T13" s="390">
        <v>0</v>
      </c>
      <c r="U13" s="388" t="s">
        <v>303</v>
      </c>
      <c r="V13" s="388" t="s">
        <v>303</v>
      </c>
      <c r="W13" s="395">
        <v>48775</v>
      </c>
      <c r="X13" s="398">
        <v>2</v>
      </c>
      <c r="Y13" s="386" t="s">
        <v>304</v>
      </c>
      <c r="Z13" s="401" t="s">
        <v>315</v>
      </c>
      <c r="AA13" s="402" t="s">
        <v>307</v>
      </c>
      <c r="AB13" s="391" t="s">
        <v>307</v>
      </c>
      <c r="AC13" s="400"/>
      <c r="AD13" s="400"/>
      <c r="AE13" s="400"/>
      <c r="AF13" s="400"/>
      <c r="AG13" s="400"/>
      <c r="AH13" s="400"/>
      <c r="AI13" s="400"/>
      <c r="AJ13" s="400"/>
      <c r="AK13" s="400"/>
      <c r="AL13" s="400"/>
      <c r="AM13" s="400"/>
      <c r="AN13" s="400"/>
      <c r="AO13" s="400"/>
      <c r="AP13" s="400"/>
      <c r="AQ13" s="400"/>
      <c r="AR13" s="400"/>
      <c r="AS13" s="400"/>
      <c r="AT13" s="400"/>
      <c r="AU13" s="400"/>
      <c r="AV13" s="400"/>
      <c r="AW13" s="400"/>
      <c r="AX13" s="400"/>
      <c r="AY13" s="400"/>
      <c r="AZ13" s="400"/>
      <c r="BA13" s="400"/>
      <c r="BB13" s="400"/>
      <c r="BC13" s="400"/>
      <c r="BD13" s="400"/>
      <c r="BE13" s="400"/>
      <c r="BF13" s="400"/>
      <c r="BG13" s="400">
        <v>46233</v>
      </c>
      <c r="BH13" s="400"/>
      <c r="BI13" s="400">
        <v>46268</v>
      </c>
      <c r="BJ13" s="400">
        <v>46275</v>
      </c>
      <c r="BK13" s="393"/>
      <c r="BL13" s="397" t="s">
        <v>95</v>
      </c>
      <c r="BM13" s="394"/>
      <c r="BN13" s="425" t="s">
        <v>419</v>
      </c>
      <c r="BO13" s="394" t="s">
        <v>308</v>
      </c>
      <c r="BP13" s="385" t="s">
        <v>1494</v>
      </c>
      <c r="BQ13" s="385"/>
    </row>
    <row r="14" spans="1:70" s="415" customFormat="1" ht="22.9" customHeight="1" x14ac:dyDescent="0.35">
      <c r="A14" s="385" t="s">
        <v>113</v>
      </c>
      <c r="B14" s="385" t="s">
        <v>368</v>
      </c>
      <c r="C14" s="76" t="s">
        <v>369</v>
      </c>
      <c r="D14" s="386" t="s">
        <v>191</v>
      </c>
      <c r="E14" s="387">
        <v>50000</v>
      </c>
      <c r="F14" s="406">
        <v>100000</v>
      </c>
      <c r="G14" s="388"/>
      <c r="H14" s="388"/>
      <c r="I14" s="390"/>
      <c r="J14" s="389"/>
      <c r="K14" s="388"/>
      <c r="L14" s="388"/>
      <c r="M14" s="388"/>
      <c r="N14" s="388"/>
      <c r="O14" s="388"/>
      <c r="P14" s="388"/>
      <c r="Q14" s="388"/>
      <c r="R14" s="388"/>
      <c r="S14" s="388"/>
      <c r="T14" s="390">
        <v>0</v>
      </c>
      <c r="U14" s="388" t="s">
        <v>303</v>
      </c>
      <c r="V14" s="388" t="s">
        <v>303</v>
      </c>
      <c r="W14" s="395">
        <v>100000</v>
      </c>
      <c r="X14" s="398">
        <v>2</v>
      </c>
      <c r="Y14" s="386" t="s">
        <v>336</v>
      </c>
      <c r="Z14" s="401" t="s">
        <v>315</v>
      </c>
      <c r="AA14" s="402" t="s">
        <v>307</v>
      </c>
      <c r="AB14" s="391" t="s">
        <v>303</v>
      </c>
      <c r="AC14" s="400"/>
      <c r="AD14" s="400"/>
      <c r="AE14" s="400"/>
      <c r="AF14" s="400"/>
      <c r="AG14" s="400"/>
      <c r="AH14" s="400">
        <v>46197</v>
      </c>
      <c r="AI14" s="400"/>
      <c r="AJ14" s="400"/>
      <c r="AK14" s="400"/>
      <c r="AL14" s="400"/>
      <c r="AM14" s="400"/>
      <c r="AN14" s="400"/>
      <c r="AO14" s="400"/>
      <c r="AP14" s="400"/>
      <c r="AQ14" s="400"/>
      <c r="AR14" s="400"/>
      <c r="AS14" s="400"/>
      <c r="AT14" s="400"/>
      <c r="AU14" s="400"/>
      <c r="AV14" s="400"/>
      <c r="AW14" s="400"/>
      <c r="AX14" s="400"/>
      <c r="AY14" s="400"/>
      <c r="AZ14" s="400"/>
      <c r="BA14" s="400"/>
      <c r="BB14" s="400"/>
      <c r="BC14" s="400"/>
      <c r="BD14" s="400"/>
      <c r="BE14" s="400"/>
      <c r="BF14" s="400"/>
      <c r="BG14" s="400">
        <v>46230</v>
      </c>
      <c r="BH14" s="400"/>
      <c r="BI14" s="400">
        <v>46241</v>
      </c>
      <c r="BJ14" s="400">
        <v>46245</v>
      </c>
      <c r="BK14" s="392"/>
      <c r="BL14" s="407" t="s">
        <v>95</v>
      </c>
      <c r="BM14" s="385"/>
      <c r="BN14" s="426" t="s">
        <v>1493</v>
      </c>
      <c r="BO14" s="394" t="s">
        <v>308</v>
      </c>
      <c r="BP14" s="385"/>
      <c r="BQ14" s="385"/>
    </row>
    <row r="15" spans="1:70" s="415" customFormat="1" ht="22.9" customHeight="1" x14ac:dyDescent="0.35">
      <c r="A15" s="385" t="s">
        <v>70</v>
      </c>
      <c r="B15" s="385" t="s">
        <v>128</v>
      </c>
      <c r="C15" s="385" t="s">
        <v>381</v>
      </c>
      <c r="D15" s="386" t="s">
        <v>191</v>
      </c>
      <c r="E15" s="445">
        <v>0</v>
      </c>
      <c r="F15" s="406">
        <v>88500</v>
      </c>
      <c r="G15" s="388"/>
      <c r="H15" s="390"/>
      <c r="I15" s="390"/>
      <c r="J15" s="389"/>
      <c r="K15" s="390"/>
      <c r="L15" s="388">
        <v>8000</v>
      </c>
      <c r="M15" s="390">
        <v>8000</v>
      </c>
      <c r="N15" s="390">
        <v>8000</v>
      </c>
      <c r="O15" s="390">
        <v>8000</v>
      </c>
      <c r="P15" s="390">
        <v>8000</v>
      </c>
      <c r="Q15" s="390">
        <v>8000</v>
      </c>
      <c r="R15" s="390">
        <v>40500</v>
      </c>
      <c r="S15" s="390"/>
      <c r="T15" s="390">
        <v>0</v>
      </c>
      <c r="U15" s="388"/>
      <c r="V15" s="388"/>
      <c r="W15" s="395">
        <v>88500</v>
      </c>
      <c r="X15" s="398">
        <v>1</v>
      </c>
      <c r="Y15" s="386" t="s">
        <v>336</v>
      </c>
      <c r="Z15" s="401" t="s">
        <v>306</v>
      </c>
      <c r="AA15" s="402" t="s">
        <v>307</v>
      </c>
      <c r="AB15" s="391" t="s">
        <v>307</v>
      </c>
      <c r="AC15" s="400"/>
      <c r="AD15" s="400"/>
      <c r="AE15" s="400"/>
      <c r="AF15" s="400"/>
      <c r="AG15" s="400"/>
      <c r="AH15" s="400"/>
      <c r="AI15" s="400"/>
      <c r="AJ15" s="400"/>
      <c r="AK15" s="400"/>
      <c r="AL15" s="400"/>
      <c r="AM15" s="400"/>
      <c r="AN15" s="400"/>
      <c r="AO15" s="400"/>
      <c r="AP15" s="400"/>
      <c r="AQ15" s="400"/>
      <c r="AR15" s="400"/>
      <c r="AS15" s="400"/>
      <c r="AT15" s="400"/>
      <c r="AU15" s="400"/>
      <c r="AV15" s="400"/>
      <c r="AW15" s="400"/>
      <c r="AX15" s="400"/>
      <c r="AY15" s="400"/>
      <c r="AZ15" s="400"/>
      <c r="BA15" s="400"/>
      <c r="BB15" s="400"/>
      <c r="BC15" s="400"/>
      <c r="BD15" s="400"/>
      <c r="BE15" s="400"/>
      <c r="BF15" s="400"/>
      <c r="BG15" s="400"/>
      <c r="BH15" s="400"/>
      <c r="BI15" s="400"/>
      <c r="BJ15" s="400"/>
      <c r="BK15" s="393"/>
      <c r="BL15" s="397"/>
      <c r="BM15" s="385"/>
      <c r="BN15" s="425"/>
      <c r="BO15" s="394" t="s">
        <v>324</v>
      </c>
      <c r="BP15" s="418" t="s">
        <v>1492</v>
      </c>
      <c r="BQ15" s="385"/>
    </row>
    <row r="16" spans="1:70" s="415" customFormat="1" ht="22.9" customHeight="1" x14ac:dyDescent="0.35">
      <c r="A16" s="385" t="s">
        <v>65</v>
      </c>
      <c r="B16" s="385" t="s">
        <v>320</v>
      </c>
      <c r="C16" s="385" t="s">
        <v>321</v>
      </c>
      <c r="D16" s="386" t="s">
        <v>191</v>
      </c>
      <c r="E16" s="412">
        <v>0</v>
      </c>
      <c r="F16" s="388">
        <v>7500</v>
      </c>
      <c r="G16" s="388"/>
      <c r="H16" s="388"/>
      <c r="I16" s="389"/>
      <c r="J16" s="388"/>
      <c r="K16" s="388"/>
      <c r="L16" s="388">
        <v>7500</v>
      </c>
      <c r="M16" s="390"/>
      <c r="N16" s="390"/>
      <c r="O16" s="388"/>
      <c r="P16" s="388"/>
      <c r="Q16" s="388"/>
      <c r="R16" s="388"/>
      <c r="S16" s="388"/>
      <c r="T16" s="390">
        <v>0</v>
      </c>
      <c r="U16" s="388"/>
      <c r="V16" s="388"/>
      <c r="W16" s="395">
        <v>7500</v>
      </c>
      <c r="X16" s="398">
        <v>2</v>
      </c>
      <c r="Y16" s="386" t="s">
        <v>317</v>
      </c>
      <c r="Z16" s="401" t="s">
        <v>306</v>
      </c>
      <c r="AA16" s="402" t="s">
        <v>307</v>
      </c>
      <c r="AB16" s="391" t="s">
        <v>307</v>
      </c>
      <c r="AC16" s="400"/>
      <c r="AD16" s="400"/>
      <c r="AE16" s="400"/>
      <c r="AF16" s="400"/>
      <c r="AG16" s="400"/>
      <c r="AH16" s="400">
        <v>46196</v>
      </c>
      <c r="AI16" s="400"/>
      <c r="AJ16" s="400"/>
      <c r="AK16" s="400"/>
      <c r="AL16" s="400"/>
      <c r="AM16" s="400"/>
      <c r="AN16" s="400"/>
      <c r="AO16" s="400"/>
      <c r="AP16" s="400"/>
      <c r="AQ16" s="400"/>
      <c r="AR16" s="400"/>
      <c r="AS16" s="400"/>
      <c r="AT16" s="400"/>
      <c r="AU16" s="400"/>
      <c r="AV16" s="400"/>
      <c r="AW16" s="400"/>
      <c r="AX16" s="400"/>
      <c r="AY16" s="400"/>
      <c r="AZ16" s="400"/>
      <c r="BA16" s="400"/>
      <c r="BB16" s="400"/>
      <c r="BC16" s="400"/>
      <c r="BD16" s="400"/>
      <c r="BE16" s="400"/>
      <c r="BF16" s="400"/>
      <c r="BG16" s="413">
        <v>46223</v>
      </c>
      <c r="BH16" s="400"/>
      <c r="BI16" s="404"/>
      <c r="BJ16" s="413">
        <v>46225</v>
      </c>
      <c r="BK16" s="391"/>
      <c r="BL16" s="407" t="s">
        <v>95</v>
      </c>
      <c r="BM16" s="385"/>
      <c r="BN16" s="426"/>
      <c r="BO16" s="385" t="s">
        <v>308</v>
      </c>
      <c r="BP16" s="385"/>
      <c r="BQ16" s="385" t="s">
        <v>247</v>
      </c>
      <c r="BR16" s="415" t="s">
        <v>1457</v>
      </c>
    </row>
    <row r="17" spans="1:70" s="415" customFormat="1" ht="22.9" customHeight="1" x14ac:dyDescent="0.35">
      <c r="A17" s="385" t="s">
        <v>65</v>
      </c>
      <c r="B17" s="385" t="s">
        <v>331</v>
      </c>
      <c r="C17" s="385" t="s">
        <v>1432</v>
      </c>
      <c r="D17" s="386" t="s">
        <v>191</v>
      </c>
      <c r="E17" s="412">
        <v>0</v>
      </c>
      <c r="F17" s="388">
        <v>12600</v>
      </c>
      <c r="G17" s="388"/>
      <c r="H17" s="388"/>
      <c r="I17" s="389"/>
      <c r="J17" s="388"/>
      <c r="K17" s="388"/>
      <c r="L17" s="388"/>
      <c r="M17" s="390"/>
      <c r="N17" s="390">
        <v>6000</v>
      </c>
      <c r="O17" s="388"/>
      <c r="P17" s="388"/>
      <c r="Q17" s="388"/>
      <c r="R17" s="388"/>
      <c r="S17" s="388"/>
      <c r="T17" s="390">
        <v>0</v>
      </c>
      <c r="U17" s="388"/>
      <c r="V17" s="388"/>
      <c r="W17" s="395">
        <v>12600</v>
      </c>
      <c r="X17" s="398">
        <v>2</v>
      </c>
      <c r="Y17" s="386" t="s">
        <v>304</v>
      </c>
      <c r="Z17" s="401" t="s">
        <v>306</v>
      </c>
      <c r="AA17" s="402" t="s">
        <v>307</v>
      </c>
      <c r="AB17" s="391" t="s">
        <v>307</v>
      </c>
      <c r="AC17" s="400"/>
      <c r="AD17" s="400"/>
      <c r="AE17" s="400"/>
      <c r="AF17" s="400"/>
      <c r="AG17" s="400"/>
      <c r="AH17" s="400">
        <v>46198</v>
      </c>
      <c r="AI17" s="400"/>
      <c r="AJ17" s="400"/>
      <c r="AK17" s="400"/>
      <c r="AL17" s="400"/>
      <c r="AM17" s="400"/>
      <c r="AN17" s="400"/>
      <c r="AO17" s="400"/>
      <c r="AP17" s="400"/>
      <c r="AQ17" s="400"/>
      <c r="AR17" s="400"/>
      <c r="AS17" s="400"/>
      <c r="AT17" s="400"/>
      <c r="AU17" s="400"/>
      <c r="AV17" s="400"/>
      <c r="AW17" s="400"/>
      <c r="AX17" s="400"/>
      <c r="AY17" s="400"/>
      <c r="AZ17" s="400"/>
      <c r="BA17" s="400"/>
      <c r="BB17" s="400"/>
      <c r="BC17" s="400"/>
      <c r="BD17" s="400"/>
      <c r="BE17" s="400"/>
      <c r="BF17" s="400"/>
      <c r="BG17" s="413">
        <v>46223</v>
      </c>
      <c r="BH17" s="400"/>
      <c r="BI17" s="413">
        <v>46254</v>
      </c>
      <c r="BJ17" s="413">
        <v>46259</v>
      </c>
      <c r="BK17" s="391"/>
      <c r="BL17" s="407" t="s">
        <v>95</v>
      </c>
      <c r="BM17" s="385"/>
      <c r="BN17" s="426"/>
      <c r="BO17" s="385" t="s">
        <v>308</v>
      </c>
      <c r="BP17" s="385"/>
      <c r="BQ17" s="385" t="s">
        <v>247</v>
      </c>
      <c r="BR17" s="415" t="s">
        <v>1457</v>
      </c>
    </row>
    <row r="18" spans="1:70" s="415" customFormat="1" ht="22.9" customHeight="1" x14ac:dyDescent="0.35">
      <c r="A18" s="385" t="s">
        <v>65</v>
      </c>
      <c r="B18" s="385" t="s">
        <v>331</v>
      </c>
      <c r="C18" s="385" t="s">
        <v>1433</v>
      </c>
      <c r="D18" s="386" t="s">
        <v>191</v>
      </c>
      <c r="E18" s="412">
        <v>0</v>
      </c>
      <c r="F18" s="388">
        <v>14000</v>
      </c>
      <c r="G18" s="388"/>
      <c r="H18" s="388"/>
      <c r="I18" s="389"/>
      <c r="J18" s="388"/>
      <c r="K18" s="388"/>
      <c r="L18" s="388"/>
      <c r="M18" s="390"/>
      <c r="N18" s="390">
        <v>14000</v>
      </c>
      <c r="O18" s="388"/>
      <c r="P18" s="388"/>
      <c r="Q18" s="388"/>
      <c r="R18" s="388"/>
      <c r="S18" s="388"/>
      <c r="T18" s="390">
        <v>0</v>
      </c>
      <c r="U18" s="388"/>
      <c r="V18" s="388"/>
      <c r="W18" s="395">
        <v>14000</v>
      </c>
      <c r="X18" s="398">
        <v>2</v>
      </c>
      <c r="Y18" s="386" t="s">
        <v>304</v>
      </c>
      <c r="Z18" s="401" t="s">
        <v>306</v>
      </c>
      <c r="AA18" s="402" t="s">
        <v>307</v>
      </c>
      <c r="AB18" s="391" t="s">
        <v>307</v>
      </c>
      <c r="AC18" s="400"/>
      <c r="AD18" s="400"/>
      <c r="AE18" s="400"/>
      <c r="AF18" s="400"/>
      <c r="AG18" s="400"/>
      <c r="AH18" s="400">
        <v>46198</v>
      </c>
      <c r="AI18" s="400"/>
      <c r="AJ18" s="400"/>
      <c r="AK18" s="400"/>
      <c r="AL18" s="400"/>
      <c r="AM18" s="400"/>
      <c r="AN18" s="400"/>
      <c r="AO18" s="400"/>
      <c r="AP18" s="400"/>
      <c r="AQ18" s="400"/>
      <c r="AR18" s="400"/>
      <c r="AS18" s="400"/>
      <c r="AT18" s="400"/>
      <c r="AU18" s="400"/>
      <c r="AV18" s="400"/>
      <c r="AW18" s="400"/>
      <c r="AX18" s="400"/>
      <c r="AY18" s="400"/>
      <c r="AZ18" s="400"/>
      <c r="BA18" s="400"/>
      <c r="BB18" s="400"/>
      <c r="BC18" s="400"/>
      <c r="BD18" s="400"/>
      <c r="BE18" s="400"/>
      <c r="BF18" s="400"/>
      <c r="BG18" s="413">
        <v>46223</v>
      </c>
      <c r="BH18" s="400"/>
      <c r="BI18" s="413">
        <v>46254</v>
      </c>
      <c r="BJ18" s="413">
        <v>46259</v>
      </c>
      <c r="BK18" s="391"/>
      <c r="BL18" s="407" t="s">
        <v>95</v>
      </c>
      <c r="BM18" s="385"/>
      <c r="BN18" s="426"/>
      <c r="BO18" s="385" t="s">
        <v>308</v>
      </c>
      <c r="BP18" s="385"/>
      <c r="BQ18" s="385" t="s">
        <v>247</v>
      </c>
      <c r="BR18" s="415" t="s">
        <v>1457</v>
      </c>
    </row>
    <row r="19" spans="1:70" s="415" customFormat="1" ht="22.9" customHeight="1" x14ac:dyDescent="0.35">
      <c r="A19" s="385" t="s">
        <v>123</v>
      </c>
      <c r="B19" s="385" t="s">
        <v>126</v>
      </c>
      <c r="C19" s="385" t="s">
        <v>375</v>
      </c>
      <c r="D19" s="386" t="s">
        <v>190</v>
      </c>
      <c r="E19" s="387">
        <v>140000</v>
      </c>
      <c r="F19" s="406">
        <v>135000</v>
      </c>
      <c r="G19" s="388"/>
      <c r="H19" s="388"/>
      <c r="I19" s="388">
        <v>0</v>
      </c>
      <c r="J19" s="388">
        <v>0</v>
      </c>
      <c r="K19" s="388">
        <v>27000</v>
      </c>
      <c r="L19" s="388">
        <v>30000</v>
      </c>
      <c r="M19" s="388">
        <v>30000</v>
      </c>
      <c r="N19" s="390">
        <v>30000</v>
      </c>
      <c r="O19" s="390">
        <v>18000</v>
      </c>
      <c r="P19" s="390"/>
      <c r="Q19" s="388">
        <v>0</v>
      </c>
      <c r="R19" s="388">
        <v>0</v>
      </c>
      <c r="S19" s="388"/>
      <c r="T19" s="390">
        <v>0</v>
      </c>
      <c r="U19" s="388" t="s">
        <v>307</v>
      </c>
      <c r="V19" s="388" t="s">
        <v>307</v>
      </c>
      <c r="W19" s="395">
        <v>135000</v>
      </c>
      <c r="X19" s="398">
        <v>1</v>
      </c>
      <c r="Y19" s="386" t="s">
        <v>304</v>
      </c>
      <c r="Z19" s="401" t="s">
        <v>376</v>
      </c>
      <c r="AA19" s="402" t="s">
        <v>348</v>
      </c>
      <c r="AB19" s="391" t="s">
        <v>349</v>
      </c>
      <c r="AC19" s="400"/>
      <c r="AD19" s="400"/>
      <c r="AE19" s="400"/>
      <c r="AF19" s="400"/>
      <c r="AG19" s="400"/>
      <c r="AH19" s="400"/>
      <c r="AI19" s="400"/>
      <c r="AJ19" s="400"/>
      <c r="AK19" s="400"/>
      <c r="AL19" s="400"/>
      <c r="AM19" s="400"/>
      <c r="AN19" s="400"/>
      <c r="AO19" s="400"/>
      <c r="AP19" s="400"/>
      <c r="AQ19" s="400"/>
      <c r="AR19" s="400"/>
      <c r="AS19" s="400"/>
      <c r="AT19" s="400"/>
      <c r="AU19" s="400"/>
      <c r="AV19" s="400"/>
      <c r="AW19" s="400"/>
      <c r="AX19" s="400"/>
      <c r="AY19" s="400"/>
      <c r="AZ19" s="400"/>
      <c r="BA19" s="400"/>
      <c r="BB19" s="400"/>
      <c r="BC19" s="400"/>
      <c r="BD19" s="400"/>
      <c r="BE19" s="400"/>
      <c r="BF19" s="400"/>
      <c r="BG19" s="400">
        <v>46057</v>
      </c>
      <c r="BH19" s="400"/>
      <c r="BI19" s="400">
        <v>46085</v>
      </c>
      <c r="BJ19" s="400">
        <v>46100</v>
      </c>
      <c r="BK19" s="392"/>
      <c r="BL19" s="396" t="s">
        <v>95</v>
      </c>
      <c r="BM19" s="392"/>
      <c r="BN19" s="426"/>
      <c r="BO19" s="385" t="s">
        <v>337</v>
      </c>
      <c r="BP19" s="385" t="s">
        <v>1442</v>
      </c>
      <c r="BQ19" s="385"/>
    </row>
    <row r="20" spans="1:70" s="415" customFormat="1" ht="22.9" customHeight="1" x14ac:dyDescent="0.35">
      <c r="A20" s="385" t="s">
        <v>70</v>
      </c>
      <c r="B20" s="385" t="s">
        <v>386</v>
      </c>
      <c r="C20" s="385" t="s">
        <v>387</v>
      </c>
      <c r="D20" s="386" t="s">
        <v>190</v>
      </c>
      <c r="E20" s="387">
        <v>0</v>
      </c>
      <c r="F20" s="406">
        <v>326900</v>
      </c>
      <c r="G20" s="388"/>
      <c r="H20" s="388"/>
      <c r="I20" s="389"/>
      <c r="J20" s="388"/>
      <c r="K20" s="388"/>
      <c r="L20" s="388"/>
      <c r="M20" s="388"/>
      <c r="N20" s="390"/>
      <c r="O20" s="388"/>
      <c r="P20" s="388"/>
      <c r="Q20" s="388"/>
      <c r="R20" s="388"/>
      <c r="S20" s="388"/>
      <c r="T20" s="390"/>
      <c r="U20" s="388"/>
      <c r="V20" s="388"/>
      <c r="W20" s="395">
        <v>326900</v>
      </c>
      <c r="X20" s="398">
        <v>2</v>
      </c>
      <c r="Y20" s="386" t="s">
        <v>336</v>
      </c>
      <c r="Z20" s="401" t="s">
        <v>312</v>
      </c>
      <c r="AA20" s="402" t="s">
        <v>307</v>
      </c>
      <c r="AB20" s="391" t="s">
        <v>307</v>
      </c>
      <c r="AC20" s="400"/>
      <c r="AD20" s="400"/>
      <c r="AE20" s="400"/>
      <c r="AF20" s="400"/>
      <c r="AG20" s="400"/>
      <c r="AH20" s="400">
        <v>46171</v>
      </c>
      <c r="AI20" s="400"/>
      <c r="AJ20" s="400"/>
      <c r="AK20" s="400"/>
      <c r="AL20" s="400"/>
      <c r="AM20" s="400"/>
      <c r="AN20" s="400"/>
      <c r="AO20" s="400"/>
      <c r="AP20" s="400"/>
      <c r="AQ20" s="400"/>
      <c r="AR20" s="400"/>
      <c r="AS20" s="400"/>
      <c r="AT20" s="400"/>
      <c r="AU20" s="400"/>
      <c r="AV20" s="400"/>
      <c r="AW20" s="400"/>
      <c r="AX20" s="400"/>
      <c r="AY20" s="400"/>
      <c r="AZ20" s="400"/>
      <c r="BA20" s="400"/>
      <c r="BB20" s="400"/>
      <c r="BC20" s="400"/>
      <c r="BD20" s="400"/>
      <c r="BE20" s="400"/>
      <c r="BF20" s="400"/>
      <c r="BG20" s="400">
        <v>46207</v>
      </c>
      <c r="BH20" s="400"/>
      <c r="BI20" s="400">
        <v>46230</v>
      </c>
      <c r="BJ20" s="400">
        <v>46237</v>
      </c>
      <c r="BK20" s="392"/>
      <c r="BL20" s="396" t="s">
        <v>95</v>
      </c>
      <c r="BM20" s="385"/>
      <c r="BN20" s="427" t="s">
        <v>1484</v>
      </c>
      <c r="BO20" s="385" t="s">
        <v>308</v>
      </c>
      <c r="BP20" s="385" t="s">
        <v>1485</v>
      </c>
      <c r="BQ20" s="385"/>
    </row>
    <row r="21" spans="1:70" s="415" customFormat="1" ht="22.9" customHeight="1" x14ac:dyDescent="0.35">
      <c r="A21" s="385" t="s">
        <v>76</v>
      </c>
      <c r="B21" s="385" t="s">
        <v>1434</v>
      </c>
      <c r="C21" s="385" t="s">
        <v>1425</v>
      </c>
      <c r="D21" s="386" t="s">
        <v>190</v>
      </c>
      <c r="E21" s="387"/>
      <c r="F21" s="388">
        <v>106000</v>
      </c>
      <c r="G21" s="388"/>
      <c r="H21" s="388"/>
      <c r="I21" s="389"/>
      <c r="J21" s="388"/>
      <c r="K21" s="388"/>
      <c r="L21" s="388"/>
      <c r="M21" s="388"/>
      <c r="N21" s="390"/>
      <c r="O21" s="388"/>
      <c r="P21" s="388"/>
      <c r="Q21" s="388"/>
      <c r="R21" s="388"/>
      <c r="S21" s="388"/>
      <c r="T21" s="390"/>
      <c r="U21" s="388"/>
      <c r="V21" s="388"/>
      <c r="W21" s="395">
        <v>106000</v>
      </c>
      <c r="X21" s="398">
        <v>2</v>
      </c>
      <c r="Y21" s="386" t="s">
        <v>304</v>
      </c>
      <c r="Z21" s="401" t="s">
        <v>376</v>
      </c>
      <c r="AA21" s="402"/>
      <c r="AB21" s="391"/>
      <c r="AC21" s="400"/>
      <c r="AD21" s="400"/>
      <c r="AE21" s="400"/>
      <c r="AF21" s="400"/>
      <c r="AG21" s="400"/>
      <c r="AH21" s="400">
        <v>46197</v>
      </c>
      <c r="AI21" s="400"/>
      <c r="AJ21" s="400"/>
      <c r="AK21" s="400"/>
      <c r="AL21" s="400"/>
      <c r="AM21" s="400"/>
      <c r="AN21" s="400"/>
      <c r="AO21" s="400"/>
      <c r="AP21" s="400"/>
      <c r="AQ21" s="400"/>
      <c r="AR21" s="400"/>
      <c r="AS21" s="400"/>
      <c r="AT21" s="400"/>
      <c r="AU21" s="400"/>
      <c r="AV21" s="400"/>
      <c r="AW21" s="400"/>
      <c r="AX21" s="400"/>
      <c r="AY21" s="400"/>
      <c r="AZ21" s="400"/>
      <c r="BA21" s="400"/>
      <c r="BB21" s="400"/>
      <c r="BC21" s="400"/>
      <c r="BD21" s="400"/>
      <c r="BE21" s="400"/>
      <c r="BF21" s="400"/>
      <c r="BG21" s="400">
        <v>46237</v>
      </c>
      <c r="BH21" s="400"/>
      <c r="BI21" s="400">
        <v>46275</v>
      </c>
      <c r="BJ21" s="400">
        <v>46279</v>
      </c>
      <c r="BK21" s="392"/>
      <c r="BL21" s="397" t="s">
        <v>95</v>
      </c>
      <c r="BM21" s="385"/>
      <c r="BN21" s="427"/>
      <c r="BO21" s="394" t="s">
        <v>308</v>
      </c>
      <c r="BP21" s="385"/>
      <c r="BQ21" s="385"/>
    </row>
    <row r="22" spans="1:70" s="415" customFormat="1" ht="22.9" customHeight="1" x14ac:dyDescent="0.35">
      <c r="A22" s="385" t="s">
        <v>76</v>
      </c>
      <c r="B22" s="385" t="s">
        <v>755</v>
      </c>
      <c r="C22" s="385" t="s">
        <v>1426</v>
      </c>
      <c r="D22" s="386" t="s">
        <v>190</v>
      </c>
      <c r="E22" s="387"/>
      <c r="F22" s="388">
        <v>32200</v>
      </c>
      <c r="G22" s="388"/>
      <c r="H22" s="388"/>
      <c r="I22" s="389"/>
      <c r="J22" s="388"/>
      <c r="K22" s="388"/>
      <c r="L22" s="388"/>
      <c r="M22" s="388"/>
      <c r="N22" s="390"/>
      <c r="O22" s="388"/>
      <c r="P22" s="388"/>
      <c r="Q22" s="388"/>
      <c r="R22" s="388"/>
      <c r="S22" s="388"/>
      <c r="T22" s="390"/>
      <c r="U22" s="388"/>
      <c r="V22" s="388"/>
      <c r="W22" s="395">
        <v>32200</v>
      </c>
      <c r="X22" s="398">
        <v>2</v>
      </c>
      <c r="Y22" s="386"/>
      <c r="Z22" s="401" t="s">
        <v>376</v>
      </c>
      <c r="AA22" s="402"/>
      <c r="AB22" s="391"/>
      <c r="AC22" s="400"/>
      <c r="AD22" s="400"/>
      <c r="AE22" s="400"/>
      <c r="AF22" s="400"/>
      <c r="AG22" s="400"/>
      <c r="AH22" s="400">
        <v>46202</v>
      </c>
      <c r="AI22" s="400"/>
      <c r="AJ22" s="400"/>
      <c r="AK22" s="400"/>
      <c r="AL22" s="400"/>
      <c r="AM22" s="400"/>
      <c r="AN22" s="400"/>
      <c r="AO22" s="400"/>
      <c r="AP22" s="400"/>
      <c r="AQ22" s="400"/>
      <c r="AR22" s="400"/>
      <c r="AS22" s="400"/>
      <c r="AT22" s="400"/>
      <c r="AU22" s="400"/>
      <c r="AV22" s="400"/>
      <c r="AW22" s="400"/>
      <c r="AX22" s="400"/>
      <c r="AY22" s="400"/>
      <c r="AZ22" s="400"/>
      <c r="BA22" s="400"/>
      <c r="BB22" s="400"/>
      <c r="BC22" s="400"/>
      <c r="BD22" s="400"/>
      <c r="BE22" s="400"/>
      <c r="BF22" s="400"/>
      <c r="BG22" s="400">
        <v>46265</v>
      </c>
      <c r="BH22" s="400"/>
      <c r="BI22" s="400">
        <v>46290</v>
      </c>
      <c r="BJ22" s="400">
        <v>46295</v>
      </c>
      <c r="BK22" s="392"/>
      <c r="BL22" s="396" t="s">
        <v>95</v>
      </c>
      <c r="BM22" s="385"/>
      <c r="BN22" s="427" t="s">
        <v>1464</v>
      </c>
      <c r="BO22" s="385" t="s">
        <v>308</v>
      </c>
      <c r="BP22" s="385" t="s">
        <v>1465</v>
      </c>
      <c r="BQ22" s="385"/>
    </row>
    <row r="23" spans="1:70" s="415" customFormat="1" ht="22.9" customHeight="1" x14ac:dyDescent="0.35">
      <c r="A23" s="385" t="s">
        <v>76</v>
      </c>
      <c r="B23" s="385" t="s">
        <v>755</v>
      </c>
      <c r="C23" s="385" t="s">
        <v>1427</v>
      </c>
      <c r="D23" s="386" t="s">
        <v>190</v>
      </c>
      <c r="E23" s="387"/>
      <c r="F23" s="388">
        <v>17800</v>
      </c>
      <c r="G23" s="388"/>
      <c r="H23" s="388"/>
      <c r="I23" s="389"/>
      <c r="J23" s="388"/>
      <c r="K23" s="388"/>
      <c r="L23" s="388"/>
      <c r="M23" s="388"/>
      <c r="N23" s="390"/>
      <c r="O23" s="388"/>
      <c r="P23" s="388"/>
      <c r="Q23" s="388"/>
      <c r="R23" s="388"/>
      <c r="S23" s="388"/>
      <c r="T23" s="390"/>
      <c r="U23" s="388"/>
      <c r="V23" s="388"/>
      <c r="W23" s="395">
        <v>17800</v>
      </c>
      <c r="X23" s="398">
        <v>2</v>
      </c>
      <c r="Y23" s="386"/>
      <c r="Z23" s="401" t="s">
        <v>306</v>
      </c>
      <c r="AA23" s="402"/>
      <c r="AB23" s="391"/>
      <c r="AC23" s="400"/>
      <c r="AD23" s="400"/>
      <c r="AE23" s="400"/>
      <c r="AF23" s="400"/>
      <c r="AG23" s="400"/>
      <c r="AH23" s="400">
        <v>46202</v>
      </c>
      <c r="AI23" s="400"/>
      <c r="AJ23" s="400"/>
      <c r="AK23" s="400"/>
      <c r="AL23" s="400"/>
      <c r="AM23" s="400"/>
      <c r="AN23" s="400"/>
      <c r="AO23" s="400"/>
      <c r="AP23" s="400"/>
      <c r="AQ23" s="400"/>
      <c r="AR23" s="400"/>
      <c r="AS23" s="400"/>
      <c r="AT23" s="400"/>
      <c r="AU23" s="400"/>
      <c r="AV23" s="400"/>
      <c r="AW23" s="400"/>
      <c r="AX23" s="400"/>
      <c r="AY23" s="400"/>
      <c r="AZ23" s="400"/>
      <c r="BA23" s="400"/>
      <c r="BB23" s="400"/>
      <c r="BC23" s="400"/>
      <c r="BD23" s="400"/>
      <c r="BE23" s="400"/>
      <c r="BF23" s="400"/>
      <c r="BG23" s="400">
        <v>46265</v>
      </c>
      <c r="BH23" s="400"/>
      <c r="BI23" s="400">
        <v>46290</v>
      </c>
      <c r="BJ23" s="400">
        <v>46295</v>
      </c>
      <c r="BK23" s="392"/>
      <c r="BL23" s="396" t="s">
        <v>95</v>
      </c>
      <c r="BM23" s="385"/>
      <c r="BN23" s="427" t="s">
        <v>1464</v>
      </c>
      <c r="BO23" s="385" t="s">
        <v>308</v>
      </c>
      <c r="BP23" s="385" t="s">
        <v>1465</v>
      </c>
      <c r="BQ23" s="385"/>
    </row>
    <row r="24" spans="1:70" s="415" customFormat="1" ht="22.9" customHeight="1" x14ac:dyDescent="0.35">
      <c r="A24" s="385" t="s">
        <v>70</v>
      </c>
      <c r="B24" s="385" t="s">
        <v>1431</v>
      </c>
      <c r="C24" s="76" t="s">
        <v>945</v>
      </c>
      <c r="D24" s="386" t="s">
        <v>190</v>
      </c>
      <c r="E24" s="387"/>
      <c r="F24" s="406">
        <v>1603591.02</v>
      </c>
      <c r="G24" s="388"/>
      <c r="H24" s="388"/>
      <c r="I24" s="389"/>
      <c r="J24" s="388"/>
      <c r="K24" s="388"/>
      <c r="L24" s="388"/>
      <c r="M24" s="388"/>
      <c r="N24" s="390"/>
      <c r="O24" s="388"/>
      <c r="P24" s="388"/>
      <c r="Q24" s="388"/>
      <c r="R24" s="388"/>
      <c r="S24" s="388"/>
      <c r="T24" s="390"/>
      <c r="U24" s="388"/>
      <c r="V24" s="388"/>
      <c r="W24" s="395">
        <v>1603591.02</v>
      </c>
      <c r="X24" s="398">
        <v>2</v>
      </c>
      <c r="Y24" s="386" t="s">
        <v>1487</v>
      </c>
      <c r="Z24" s="401" t="s">
        <v>376</v>
      </c>
      <c r="AA24" s="402"/>
      <c r="AB24" s="391"/>
      <c r="AC24" s="400"/>
      <c r="AD24" s="400"/>
      <c r="AE24" s="400"/>
      <c r="AF24" s="400"/>
      <c r="AG24" s="400"/>
      <c r="AH24" s="400">
        <v>46197</v>
      </c>
      <c r="AI24" s="400"/>
      <c r="AJ24" s="400"/>
      <c r="AK24" s="400"/>
      <c r="AL24" s="400"/>
      <c r="AM24" s="400"/>
      <c r="AN24" s="400"/>
      <c r="AO24" s="400"/>
      <c r="AP24" s="400"/>
      <c r="AQ24" s="400"/>
      <c r="AR24" s="400"/>
      <c r="AS24" s="400"/>
      <c r="AT24" s="400"/>
      <c r="AU24" s="400"/>
      <c r="AV24" s="400"/>
      <c r="AW24" s="400"/>
      <c r="AX24" s="400"/>
      <c r="AY24" s="400"/>
      <c r="AZ24" s="400"/>
      <c r="BA24" s="400"/>
      <c r="BB24" s="400"/>
      <c r="BC24" s="400"/>
      <c r="BD24" s="400"/>
      <c r="BE24" s="400"/>
      <c r="BF24" s="400"/>
      <c r="BG24" s="400">
        <v>46237</v>
      </c>
      <c r="BH24" s="400"/>
      <c r="BI24" s="400">
        <v>46286</v>
      </c>
      <c r="BJ24" s="400">
        <v>46290</v>
      </c>
      <c r="BK24" s="392"/>
      <c r="BL24" s="396" t="s">
        <v>95</v>
      </c>
      <c r="BM24" s="385"/>
      <c r="BN24" s="427" t="s">
        <v>1484</v>
      </c>
      <c r="BO24" s="385" t="s">
        <v>308</v>
      </c>
      <c r="BP24" s="385" t="s">
        <v>1488</v>
      </c>
      <c r="BQ24" s="385"/>
    </row>
    <row r="25" spans="1:70" s="415" customFormat="1" ht="22.9" customHeight="1" x14ac:dyDescent="0.35">
      <c r="A25" s="76" t="s">
        <v>73</v>
      </c>
      <c r="B25" s="385" t="s">
        <v>1435</v>
      </c>
      <c r="C25" s="385" t="s">
        <v>369</v>
      </c>
      <c r="D25" s="386" t="s">
        <v>191</v>
      </c>
      <c r="E25" s="387"/>
      <c r="F25" s="406">
        <v>20000</v>
      </c>
      <c r="G25" s="388"/>
      <c r="H25" s="388"/>
      <c r="I25" s="389"/>
      <c r="J25" s="388"/>
      <c r="K25" s="388"/>
      <c r="L25" s="388"/>
      <c r="M25" s="388"/>
      <c r="N25" s="390"/>
      <c r="O25" s="388"/>
      <c r="P25" s="388"/>
      <c r="Q25" s="388"/>
      <c r="R25" s="388"/>
      <c r="S25" s="388"/>
      <c r="T25" s="390"/>
      <c r="U25" s="388"/>
      <c r="V25" s="388"/>
      <c r="W25" s="395">
        <v>42500</v>
      </c>
      <c r="X25" s="398">
        <v>2</v>
      </c>
      <c r="Y25" s="386" t="s">
        <v>1495</v>
      </c>
      <c r="Z25" s="401" t="s">
        <v>306</v>
      </c>
      <c r="AA25" s="402"/>
      <c r="AB25" s="391"/>
      <c r="AC25" s="400"/>
      <c r="AD25" s="400"/>
      <c r="AE25" s="400"/>
      <c r="AF25" s="400"/>
      <c r="AG25" s="400"/>
      <c r="AH25" s="400"/>
      <c r="AI25" s="400"/>
      <c r="AJ25" s="400"/>
      <c r="AK25" s="400"/>
      <c r="AL25" s="400"/>
      <c r="AM25" s="400"/>
      <c r="AN25" s="400"/>
      <c r="AO25" s="400"/>
      <c r="AP25" s="400"/>
      <c r="AQ25" s="400"/>
      <c r="AR25" s="400"/>
      <c r="AS25" s="400"/>
      <c r="AT25" s="400"/>
      <c r="AU25" s="400"/>
      <c r="AV25" s="400"/>
      <c r="AW25" s="400"/>
      <c r="AX25" s="400"/>
      <c r="AY25" s="400"/>
      <c r="AZ25" s="400"/>
      <c r="BA25" s="400"/>
      <c r="BB25" s="400"/>
      <c r="BC25" s="400"/>
      <c r="BD25" s="400"/>
      <c r="BE25" s="400"/>
      <c r="BF25" s="400"/>
      <c r="BG25" s="400"/>
      <c r="BH25" s="400"/>
      <c r="BI25" s="400">
        <v>46205</v>
      </c>
      <c r="BJ25" s="400">
        <v>46210</v>
      </c>
      <c r="BK25" s="392"/>
      <c r="BL25" s="396" t="s">
        <v>95</v>
      </c>
      <c r="BM25" s="385"/>
      <c r="BN25" s="427" t="s">
        <v>1496</v>
      </c>
      <c r="BO25" s="385"/>
      <c r="BP25" s="385"/>
      <c r="BQ25" s="385"/>
    </row>
    <row r="26" spans="1:70" s="415" customFormat="1" ht="22.9" customHeight="1" x14ac:dyDescent="0.35">
      <c r="A26" s="385" t="s">
        <v>54</v>
      </c>
      <c r="B26" s="385" t="s">
        <v>1436</v>
      </c>
      <c r="C26" s="385" t="s">
        <v>688</v>
      </c>
      <c r="D26" s="386" t="s">
        <v>191</v>
      </c>
      <c r="E26" s="387"/>
      <c r="F26" s="388">
        <v>1188</v>
      </c>
      <c r="G26" s="388"/>
      <c r="H26" s="388"/>
      <c r="I26" s="389"/>
      <c r="J26" s="388"/>
      <c r="K26" s="388"/>
      <c r="L26" s="388"/>
      <c r="M26" s="388"/>
      <c r="N26" s="390"/>
      <c r="O26" s="388"/>
      <c r="P26" s="388"/>
      <c r="Q26" s="388"/>
      <c r="R26" s="388"/>
      <c r="S26" s="388"/>
      <c r="T26" s="390"/>
      <c r="U26" s="388"/>
      <c r="V26" s="388"/>
      <c r="W26" s="395">
        <v>18812</v>
      </c>
      <c r="X26" s="398">
        <v>2</v>
      </c>
      <c r="Y26" s="386" t="s">
        <v>1446</v>
      </c>
      <c r="Z26" s="401" t="s">
        <v>306</v>
      </c>
      <c r="AA26" s="402"/>
      <c r="AB26" s="391"/>
      <c r="AC26" s="400"/>
      <c r="AD26" s="400"/>
      <c r="AE26" s="400"/>
      <c r="AF26" s="400"/>
      <c r="AG26" s="400"/>
      <c r="AH26" s="400"/>
      <c r="AI26" s="400"/>
      <c r="AJ26" s="400"/>
      <c r="AK26" s="400"/>
      <c r="AL26" s="400"/>
      <c r="AM26" s="400"/>
      <c r="AN26" s="400"/>
      <c r="AO26" s="400"/>
      <c r="AP26" s="400"/>
      <c r="AQ26" s="400"/>
      <c r="AR26" s="400"/>
      <c r="AS26" s="400"/>
      <c r="AT26" s="400"/>
      <c r="AU26" s="400"/>
      <c r="AV26" s="400"/>
      <c r="AW26" s="400"/>
      <c r="AX26" s="400"/>
      <c r="AY26" s="400"/>
      <c r="AZ26" s="400"/>
      <c r="BA26" s="400"/>
      <c r="BB26" s="400"/>
      <c r="BC26" s="400"/>
      <c r="BD26" s="400"/>
      <c r="BE26" s="400"/>
      <c r="BF26" s="400"/>
      <c r="BG26" s="400"/>
      <c r="BH26" s="400"/>
      <c r="BI26" s="400"/>
      <c r="BJ26" s="400"/>
      <c r="BK26" s="392"/>
      <c r="BL26" s="396" t="s">
        <v>95</v>
      </c>
      <c r="BM26" s="385"/>
      <c r="BN26" s="427"/>
      <c r="BO26" s="385" t="s">
        <v>337</v>
      </c>
      <c r="BP26" s="385" t="s">
        <v>1442</v>
      </c>
      <c r="BQ26" s="385" t="s">
        <v>244</v>
      </c>
    </row>
    <row r="27" spans="1:70" s="415" customFormat="1" ht="22.9" customHeight="1" x14ac:dyDescent="0.35">
      <c r="A27" s="385" t="s">
        <v>103</v>
      </c>
      <c r="B27" s="385" t="s">
        <v>1437</v>
      </c>
      <c r="C27" s="385" t="s">
        <v>1428</v>
      </c>
      <c r="D27" s="386" t="s">
        <v>191</v>
      </c>
      <c r="E27" s="387"/>
      <c r="F27" s="388">
        <v>639.09</v>
      </c>
      <c r="G27" s="388"/>
      <c r="H27" s="388"/>
      <c r="I27" s="389"/>
      <c r="J27" s="388"/>
      <c r="K27" s="388"/>
      <c r="L27" s="388"/>
      <c r="M27" s="388"/>
      <c r="N27" s="390"/>
      <c r="O27" s="388"/>
      <c r="P27" s="388"/>
      <c r="Q27" s="388"/>
      <c r="R27" s="388"/>
      <c r="S27" s="388"/>
      <c r="T27" s="390"/>
      <c r="U27" s="388"/>
      <c r="V27" s="388"/>
      <c r="W27" s="395">
        <v>639</v>
      </c>
      <c r="X27" s="398"/>
      <c r="Y27" s="386" t="s">
        <v>317</v>
      </c>
      <c r="Z27" s="401" t="s">
        <v>306</v>
      </c>
      <c r="AA27" s="402"/>
      <c r="AB27" s="391"/>
      <c r="AC27" s="400"/>
      <c r="AD27" s="400"/>
      <c r="AE27" s="400"/>
      <c r="AF27" s="400"/>
      <c r="AG27" s="400"/>
      <c r="AH27" s="400">
        <v>46202</v>
      </c>
      <c r="AI27" s="400"/>
      <c r="AJ27" s="400"/>
      <c r="AK27" s="400"/>
      <c r="AL27" s="400"/>
      <c r="AM27" s="400"/>
      <c r="AN27" s="400"/>
      <c r="AO27" s="400"/>
      <c r="AP27" s="400"/>
      <c r="AQ27" s="400"/>
      <c r="AR27" s="400"/>
      <c r="AS27" s="400"/>
      <c r="AT27" s="400"/>
      <c r="AU27" s="400"/>
      <c r="AV27" s="400"/>
      <c r="AW27" s="400"/>
      <c r="AX27" s="400"/>
      <c r="AY27" s="400"/>
      <c r="AZ27" s="400"/>
      <c r="BA27" s="400"/>
      <c r="BB27" s="400"/>
      <c r="BC27" s="400"/>
      <c r="BD27" s="400"/>
      <c r="BE27" s="400"/>
      <c r="BF27" s="400"/>
      <c r="BG27" s="400">
        <v>46223</v>
      </c>
      <c r="BH27" s="400"/>
      <c r="BI27" s="400">
        <v>46226</v>
      </c>
      <c r="BJ27" s="400">
        <v>46230</v>
      </c>
      <c r="BK27" s="392"/>
      <c r="BL27" s="396" t="s">
        <v>95</v>
      </c>
      <c r="BM27" s="385"/>
      <c r="BN27" s="427"/>
      <c r="BO27" s="385" t="s">
        <v>308</v>
      </c>
      <c r="BP27" s="385"/>
      <c r="BQ27" s="385"/>
    </row>
    <row r="28" spans="1:70" s="415" customFormat="1" ht="22.9" customHeight="1" x14ac:dyDescent="0.35">
      <c r="A28" s="385" t="s">
        <v>1440</v>
      </c>
      <c r="B28" s="385" t="s">
        <v>1438</v>
      </c>
      <c r="C28" s="385" t="s">
        <v>1429</v>
      </c>
      <c r="D28" s="386" t="s">
        <v>191</v>
      </c>
      <c r="E28" s="387"/>
      <c r="F28" s="388">
        <v>136240</v>
      </c>
      <c r="G28" s="388"/>
      <c r="H28" s="388"/>
      <c r="I28" s="389"/>
      <c r="J28" s="388"/>
      <c r="K28" s="388"/>
      <c r="L28" s="388"/>
      <c r="M28" s="388"/>
      <c r="N28" s="390"/>
      <c r="O28" s="388"/>
      <c r="P28" s="388"/>
      <c r="Q28" s="388"/>
      <c r="R28" s="388"/>
      <c r="S28" s="388"/>
      <c r="T28" s="390"/>
      <c r="U28" s="388"/>
      <c r="V28" s="388"/>
      <c r="W28" s="395">
        <v>136240</v>
      </c>
      <c r="X28" s="398">
        <v>3</v>
      </c>
      <c r="Y28" s="386" t="s">
        <v>336</v>
      </c>
      <c r="Z28" s="401" t="s">
        <v>306</v>
      </c>
      <c r="AA28" s="402"/>
      <c r="AB28" s="391"/>
      <c r="AC28" s="400"/>
      <c r="AD28" s="400"/>
      <c r="AE28" s="400"/>
      <c r="AF28" s="400"/>
      <c r="AG28" s="400"/>
      <c r="AH28" s="400">
        <v>46213</v>
      </c>
      <c r="AI28" s="400"/>
      <c r="AJ28" s="400"/>
      <c r="AK28" s="400"/>
      <c r="AL28" s="400"/>
      <c r="AM28" s="400"/>
      <c r="AN28" s="400"/>
      <c r="AO28" s="400"/>
      <c r="AP28" s="400"/>
      <c r="AQ28" s="400"/>
      <c r="AR28" s="400"/>
      <c r="AS28" s="400"/>
      <c r="AT28" s="400"/>
      <c r="AU28" s="400"/>
      <c r="AV28" s="400"/>
      <c r="AW28" s="400"/>
      <c r="AX28" s="400"/>
      <c r="AY28" s="400"/>
      <c r="AZ28" s="400"/>
      <c r="BA28" s="400"/>
      <c r="BB28" s="400"/>
      <c r="BC28" s="400"/>
      <c r="BD28" s="400"/>
      <c r="BE28" s="400"/>
      <c r="BF28" s="400"/>
      <c r="BG28" s="400">
        <v>46254</v>
      </c>
      <c r="BH28" s="400"/>
      <c r="BI28" s="400">
        <v>46325</v>
      </c>
      <c r="BJ28" s="400">
        <v>46332</v>
      </c>
      <c r="BK28" s="392"/>
      <c r="BL28" s="396" t="s">
        <v>95</v>
      </c>
      <c r="BM28" s="385"/>
      <c r="BN28" s="427" t="s">
        <v>1468</v>
      </c>
      <c r="BO28" s="385" t="s">
        <v>308</v>
      </c>
      <c r="BP28" s="385"/>
      <c r="BQ28" s="385"/>
    </row>
    <row r="29" spans="1:70" s="415" customFormat="1" ht="22.9" customHeight="1" x14ac:dyDescent="0.35">
      <c r="A29" s="385" t="s">
        <v>76</v>
      </c>
      <c r="B29" s="385" t="s">
        <v>1434</v>
      </c>
      <c r="C29" s="385" t="s">
        <v>1430</v>
      </c>
      <c r="D29" s="386" t="s">
        <v>191</v>
      </c>
      <c r="E29" s="387"/>
      <c r="F29" s="388">
        <v>8000</v>
      </c>
      <c r="G29" s="388"/>
      <c r="H29" s="388"/>
      <c r="I29" s="389"/>
      <c r="J29" s="388"/>
      <c r="K29" s="388"/>
      <c r="L29" s="388"/>
      <c r="M29" s="388"/>
      <c r="N29" s="390"/>
      <c r="O29" s="388"/>
      <c r="P29" s="388"/>
      <c r="Q29" s="388"/>
      <c r="R29" s="388"/>
      <c r="S29" s="388"/>
      <c r="T29" s="390"/>
      <c r="U29" s="388"/>
      <c r="V29" s="388"/>
      <c r="W29" s="395">
        <v>8000</v>
      </c>
      <c r="X29" s="398">
        <v>2</v>
      </c>
      <c r="Y29" s="386" t="s">
        <v>304</v>
      </c>
      <c r="Z29" s="401" t="s">
        <v>376</v>
      </c>
      <c r="AA29" s="402"/>
      <c r="AB29" s="391"/>
      <c r="AC29" s="400"/>
      <c r="AD29" s="400"/>
      <c r="AE29" s="400"/>
      <c r="AF29" s="400"/>
      <c r="AG29" s="400"/>
      <c r="AH29" s="400">
        <v>46197</v>
      </c>
      <c r="AI29" s="400"/>
      <c r="AJ29" s="400"/>
      <c r="AK29" s="400"/>
      <c r="AL29" s="400"/>
      <c r="AM29" s="400"/>
      <c r="AN29" s="400"/>
      <c r="AO29" s="400"/>
      <c r="AP29" s="400"/>
      <c r="AQ29" s="400"/>
      <c r="AR29" s="400"/>
      <c r="AS29" s="400"/>
      <c r="AT29" s="400"/>
      <c r="AU29" s="400"/>
      <c r="AV29" s="400"/>
      <c r="AW29" s="400"/>
      <c r="AX29" s="400"/>
      <c r="AY29" s="400"/>
      <c r="AZ29" s="400"/>
      <c r="BA29" s="400"/>
      <c r="BB29" s="400"/>
      <c r="BC29" s="400"/>
      <c r="BD29" s="400"/>
      <c r="BE29" s="400"/>
      <c r="BF29" s="400"/>
      <c r="BG29" s="400">
        <v>46237</v>
      </c>
      <c r="BH29" s="400"/>
      <c r="BI29" s="400">
        <v>46275</v>
      </c>
      <c r="BJ29" s="400">
        <v>46279</v>
      </c>
      <c r="BK29" s="392"/>
      <c r="BL29" s="397" t="s">
        <v>95</v>
      </c>
      <c r="BM29" s="385"/>
      <c r="BN29" s="427" t="s">
        <v>1464</v>
      </c>
      <c r="BO29" s="394" t="s">
        <v>308</v>
      </c>
      <c r="BP29" s="385"/>
      <c r="BQ29" s="385"/>
    </row>
    <row r="30" spans="1:70" s="415" customFormat="1" ht="22.9" customHeight="1" x14ac:dyDescent="0.35">
      <c r="A30" s="385" t="s">
        <v>54</v>
      </c>
      <c r="B30" s="385" t="s">
        <v>1439</v>
      </c>
      <c r="C30" s="385" t="s">
        <v>569</v>
      </c>
      <c r="D30" s="386" t="s">
        <v>191</v>
      </c>
      <c r="E30" s="387"/>
      <c r="F30" s="388">
        <v>33268.920000000013</v>
      </c>
      <c r="G30" s="388"/>
      <c r="H30" s="388"/>
      <c r="I30" s="389"/>
      <c r="J30" s="388"/>
      <c r="K30" s="388"/>
      <c r="L30" s="388"/>
      <c r="M30" s="388"/>
      <c r="N30" s="390"/>
      <c r="O30" s="388"/>
      <c r="P30" s="388"/>
      <c r="Q30" s="388"/>
      <c r="R30" s="388"/>
      <c r="S30" s="388"/>
      <c r="T30" s="390"/>
      <c r="U30" s="388"/>
      <c r="V30" s="388"/>
      <c r="W30" s="395">
        <v>72180.039999999994</v>
      </c>
      <c r="X30" s="398">
        <v>2</v>
      </c>
      <c r="Y30" s="386" t="s">
        <v>336</v>
      </c>
      <c r="Z30" s="401" t="s">
        <v>306</v>
      </c>
      <c r="AA30" s="402"/>
      <c r="AB30" s="391"/>
      <c r="AC30" s="400"/>
      <c r="AD30" s="400"/>
      <c r="AE30" s="400"/>
      <c r="AF30" s="400"/>
      <c r="AG30" s="400"/>
      <c r="AH30" s="400"/>
      <c r="AI30" s="400"/>
      <c r="AJ30" s="400"/>
      <c r="AK30" s="400"/>
      <c r="AL30" s="400"/>
      <c r="AM30" s="400"/>
      <c r="AN30" s="400"/>
      <c r="AO30" s="400"/>
      <c r="AP30" s="400"/>
      <c r="AQ30" s="400"/>
      <c r="AR30" s="400"/>
      <c r="AS30" s="400"/>
      <c r="AT30" s="400"/>
      <c r="AU30" s="400"/>
      <c r="AV30" s="400"/>
      <c r="AW30" s="400"/>
      <c r="AX30" s="400"/>
      <c r="AY30" s="400"/>
      <c r="AZ30" s="400"/>
      <c r="BA30" s="400"/>
      <c r="BB30" s="400"/>
      <c r="BC30" s="400"/>
      <c r="BD30" s="400"/>
      <c r="BE30" s="400"/>
      <c r="BF30" s="400"/>
      <c r="BG30" s="400">
        <v>46171</v>
      </c>
      <c r="BH30" s="400"/>
      <c r="BI30" s="400">
        <v>46195</v>
      </c>
      <c r="BJ30" s="400">
        <v>46198</v>
      </c>
      <c r="BK30" s="392"/>
      <c r="BL30" s="396" t="s">
        <v>95</v>
      </c>
      <c r="BM30" s="385"/>
      <c r="BN30" s="427" t="s">
        <v>1449</v>
      </c>
      <c r="BO30" s="385" t="s">
        <v>324</v>
      </c>
      <c r="BP30" s="385" t="s">
        <v>1448</v>
      </c>
      <c r="BQ30" s="385"/>
    </row>
    <row r="31" spans="1:70" s="415" customFormat="1" ht="22.9" customHeight="1" x14ac:dyDescent="0.35">
      <c r="A31" s="385" t="s">
        <v>54</v>
      </c>
      <c r="B31" s="385" t="s">
        <v>99</v>
      </c>
      <c r="C31" s="385" t="s">
        <v>715</v>
      </c>
      <c r="D31" s="386" t="s">
        <v>191</v>
      </c>
      <c r="E31" s="387"/>
      <c r="F31" s="388">
        <v>500</v>
      </c>
      <c r="G31" s="388"/>
      <c r="H31" s="388"/>
      <c r="I31" s="389"/>
      <c r="J31" s="388"/>
      <c r="K31" s="388"/>
      <c r="L31" s="388"/>
      <c r="M31" s="388"/>
      <c r="N31" s="390"/>
      <c r="O31" s="388"/>
      <c r="P31" s="388"/>
      <c r="Q31" s="388"/>
      <c r="R31" s="388"/>
      <c r="S31" s="388"/>
      <c r="T31" s="390"/>
      <c r="U31" s="388"/>
      <c r="V31" s="388"/>
      <c r="W31" s="411">
        <v>1000</v>
      </c>
      <c r="X31" s="398">
        <v>2</v>
      </c>
      <c r="Y31" s="386" t="s">
        <v>336</v>
      </c>
      <c r="Z31" s="401" t="s">
        <v>306</v>
      </c>
      <c r="AA31" s="402"/>
      <c r="AB31" s="391"/>
      <c r="AC31" s="400"/>
      <c r="AD31" s="400"/>
      <c r="AE31" s="400"/>
      <c r="AF31" s="400"/>
      <c r="AG31" s="400"/>
      <c r="AH31" s="400"/>
      <c r="AI31" s="400"/>
      <c r="AJ31" s="400"/>
      <c r="AK31" s="400"/>
      <c r="AL31" s="400"/>
      <c r="AM31" s="400"/>
      <c r="AN31" s="400"/>
      <c r="AO31" s="400"/>
      <c r="AP31" s="400"/>
      <c r="AQ31" s="400"/>
      <c r="AR31" s="400"/>
      <c r="AS31" s="400"/>
      <c r="AT31" s="400"/>
      <c r="AU31" s="400"/>
      <c r="AV31" s="400"/>
      <c r="AW31" s="400"/>
      <c r="AX31" s="400"/>
      <c r="AY31" s="400"/>
      <c r="AZ31" s="400"/>
      <c r="BA31" s="400"/>
      <c r="BB31" s="400"/>
      <c r="BC31" s="400"/>
      <c r="BD31" s="400"/>
      <c r="BE31" s="400"/>
      <c r="BF31" s="400"/>
      <c r="BG31" s="400">
        <v>46171</v>
      </c>
      <c r="BH31" s="400"/>
      <c r="BI31" s="400">
        <v>46195</v>
      </c>
      <c r="BJ31" s="400">
        <v>46198</v>
      </c>
      <c r="BK31" s="392"/>
      <c r="BL31" s="396" t="s">
        <v>95</v>
      </c>
      <c r="BM31" s="385"/>
      <c r="BN31" s="427" t="s">
        <v>1449</v>
      </c>
      <c r="BO31" s="385" t="s">
        <v>324</v>
      </c>
      <c r="BP31" s="385" t="s">
        <v>1448</v>
      </c>
      <c r="BQ31" s="385"/>
    </row>
    <row r="32" spans="1:70" s="421" customFormat="1" x14ac:dyDescent="0.35">
      <c r="A32" s="409" t="s">
        <v>54</v>
      </c>
      <c r="B32" s="409" t="s">
        <v>1443</v>
      </c>
      <c r="C32" s="350" t="s">
        <v>1444</v>
      </c>
      <c r="D32" s="409"/>
      <c r="E32" s="409"/>
      <c r="F32" s="422">
        <v>1000</v>
      </c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409"/>
      <c r="V32" s="409"/>
      <c r="W32" s="395">
        <v>1000</v>
      </c>
      <c r="X32" s="423">
        <v>2</v>
      </c>
      <c r="Y32" s="410" t="s">
        <v>323</v>
      </c>
      <c r="Z32" s="410" t="s">
        <v>306</v>
      </c>
      <c r="AA32" s="391"/>
      <c r="AB32" s="391"/>
      <c r="AC32" s="385"/>
      <c r="AD32" s="385"/>
      <c r="AE32" s="385"/>
      <c r="AF32" s="385"/>
      <c r="AG32" s="385"/>
      <c r="AH32" s="393">
        <v>46241</v>
      </c>
      <c r="AI32" s="391"/>
      <c r="AJ32" s="391"/>
      <c r="AK32" s="391"/>
      <c r="AL32" s="391"/>
      <c r="AM32" s="391"/>
      <c r="AN32" s="391"/>
      <c r="AO32" s="391"/>
      <c r="AP32" s="391"/>
      <c r="AQ32" s="391"/>
      <c r="AR32" s="391"/>
      <c r="AS32" s="391"/>
      <c r="AT32" s="391"/>
      <c r="AU32" s="391"/>
      <c r="AV32" s="391"/>
      <c r="AW32" s="391"/>
      <c r="AX32" s="391"/>
      <c r="AY32" s="391"/>
      <c r="AZ32" s="391"/>
      <c r="BA32" s="391"/>
      <c r="BB32" s="391"/>
      <c r="BC32" s="391"/>
      <c r="BD32" s="391"/>
      <c r="BE32" s="391"/>
      <c r="BF32" s="391"/>
      <c r="BG32" s="424">
        <v>46259</v>
      </c>
      <c r="BH32" s="391"/>
      <c r="BI32" s="424">
        <v>46261</v>
      </c>
      <c r="BJ32" s="424" t="s">
        <v>1445</v>
      </c>
      <c r="BK32" s="385"/>
      <c r="BL32" s="409" t="s">
        <v>95</v>
      </c>
      <c r="BM32" s="385"/>
      <c r="BN32" s="410"/>
      <c r="BO32" s="409" t="s">
        <v>308</v>
      </c>
      <c r="BP32" s="409"/>
      <c r="BQ32" s="409"/>
    </row>
    <row r="33" spans="1:70" s="415" customFormat="1" x14ac:dyDescent="0.35">
      <c r="A33" s="385" t="s">
        <v>54</v>
      </c>
      <c r="B33" s="385" t="s">
        <v>604</v>
      </c>
      <c r="C33" s="76" t="s">
        <v>605</v>
      </c>
      <c r="D33" s="386" t="s">
        <v>191</v>
      </c>
      <c r="E33" s="385"/>
      <c r="F33" s="412">
        <v>10000</v>
      </c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412">
        <v>10000</v>
      </c>
      <c r="X33" s="391">
        <v>2</v>
      </c>
      <c r="Y33" s="385" t="s">
        <v>1451</v>
      </c>
      <c r="Z33" s="401" t="s">
        <v>315</v>
      </c>
      <c r="AA33" s="391"/>
      <c r="AB33" s="391"/>
      <c r="AC33" s="385"/>
      <c r="AD33" s="385"/>
      <c r="AE33" s="385"/>
      <c r="AF33" s="385"/>
      <c r="AG33" s="385"/>
      <c r="AH33" s="393">
        <v>46195</v>
      </c>
      <c r="AI33" s="391"/>
      <c r="AJ33" s="391"/>
      <c r="AK33" s="391"/>
      <c r="AL33" s="391"/>
      <c r="AM33" s="391"/>
      <c r="AN33" s="391"/>
      <c r="AO33" s="391"/>
      <c r="AP33" s="391"/>
      <c r="AQ33" s="391"/>
      <c r="AR33" s="391"/>
      <c r="AS33" s="391"/>
      <c r="AT33" s="391"/>
      <c r="AU33" s="391"/>
      <c r="AV33" s="391"/>
      <c r="AW33" s="391"/>
      <c r="AX33" s="391"/>
      <c r="AY33" s="391"/>
      <c r="AZ33" s="391"/>
      <c r="BA33" s="391"/>
      <c r="BB33" s="391"/>
      <c r="BC33" s="391"/>
      <c r="BD33" s="391"/>
      <c r="BE33" s="391"/>
      <c r="BF33" s="391"/>
      <c r="BG33" s="393">
        <v>46204</v>
      </c>
      <c r="BH33" s="391"/>
      <c r="BI33" s="391"/>
      <c r="BJ33" s="393">
        <v>46195</v>
      </c>
      <c r="BK33" s="385"/>
      <c r="BL33" s="385" t="s">
        <v>53</v>
      </c>
      <c r="BM33" s="385"/>
      <c r="BN33" s="386" t="s">
        <v>1449</v>
      </c>
      <c r="BO33" s="385" t="s">
        <v>308</v>
      </c>
      <c r="BP33" s="385"/>
      <c r="BQ33" s="385"/>
    </row>
    <row r="34" spans="1:70" s="415" customFormat="1" x14ac:dyDescent="0.35">
      <c r="A34" s="385" t="s">
        <v>54</v>
      </c>
      <c r="B34" s="76" t="s">
        <v>1453</v>
      </c>
      <c r="C34" s="76" t="s">
        <v>1454</v>
      </c>
      <c r="D34" s="386" t="s">
        <v>191</v>
      </c>
      <c r="E34" s="385"/>
      <c r="F34" s="412">
        <v>6500</v>
      </c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412">
        <v>6500</v>
      </c>
      <c r="X34" s="391">
        <v>2</v>
      </c>
      <c r="Y34" s="385" t="s">
        <v>1451</v>
      </c>
      <c r="Z34" s="401" t="s">
        <v>315</v>
      </c>
      <c r="AA34" s="391"/>
      <c r="AB34" s="391"/>
      <c r="AC34" s="385"/>
      <c r="AD34" s="385"/>
      <c r="AE34" s="385"/>
      <c r="AF34" s="385"/>
      <c r="AG34" s="385"/>
      <c r="AH34" s="393">
        <v>46205</v>
      </c>
      <c r="AI34" s="391"/>
      <c r="AJ34" s="391"/>
      <c r="AK34" s="391"/>
      <c r="AL34" s="391"/>
      <c r="AM34" s="391"/>
      <c r="AN34" s="391"/>
      <c r="AO34" s="391"/>
      <c r="AP34" s="391"/>
      <c r="AQ34" s="391"/>
      <c r="AR34" s="391"/>
      <c r="AS34" s="391"/>
      <c r="AT34" s="391"/>
      <c r="AU34" s="391"/>
      <c r="AV34" s="391"/>
      <c r="AW34" s="391"/>
      <c r="AX34" s="391"/>
      <c r="AY34" s="391"/>
      <c r="AZ34" s="391"/>
      <c r="BA34" s="391"/>
      <c r="BB34" s="391"/>
      <c r="BC34" s="391"/>
      <c r="BD34" s="391"/>
      <c r="BE34" s="391"/>
      <c r="BF34" s="391"/>
      <c r="BG34" s="393">
        <v>46213</v>
      </c>
      <c r="BH34" s="391"/>
      <c r="BI34" s="391"/>
      <c r="BJ34" s="393">
        <v>46234</v>
      </c>
      <c r="BK34" s="385"/>
      <c r="BL34" s="385" t="s">
        <v>53</v>
      </c>
      <c r="BM34" s="385"/>
      <c r="BN34" s="386" t="s">
        <v>1447</v>
      </c>
      <c r="BO34" s="385" t="s">
        <v>308</v>
      </c>
      <c r="BP34" s="385"/>
      <c r="BQ34" s="385"/>
    </row>
    <row r="35" spans="1:70" s="415" customFormat="1" x14ac:dyDescent="0.35">
      <c r="A35" s="385" t="s">
        <v>54</v>
      </c>
      <c r="B35" s="385" t="s">
        <v>716</v>
      </c>
      <c r="C35" s="385" t="s">
        <v>717</v>
      </c>
      <c r="D35" s="386" t="s">
        <v>191</v>
      </c>
      <c r="E35" s="385"/>
      <c r="F35" s="412">
        <v>500</v>
      </c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412">
        <v>500</v>
      </c>
      <c r="X35" s="391">
        <v>2</v>
      </c>
      <c r="Y35" s="385" t="s">
        <v>1451</v>
      </c>
      <c r="Z35" s="401" t="s">
        <v>315</v>
      </c>
      <c r="AA35" s="391"/>
      <c r="AB35" s="391"/>
      <c r="AC35" s="385"/>
      <c r="AD35" s="385"/>
      <c r="AE35" s="385"/>
      <c r="AF35" s="385"/>
      <c r="AG35" s="385"/>
      <c r="AH35" s="393">
        <v>46205</v>
      </c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3">
        <v>46213</v>
      </c>
      <c r="BH35" s="391"/>
      <c r="BI35" s="391"/>
      <c r="BJ35" s="393">
        <v>46234</v>
      </c>
      <c r="BK35" s="385"/>
      <c r="BL35" s="385" t="s">
        <v>53</v>
      </c>
      <c r="BM35" s="385"/>
      <c r="BN35" s="386" t="s">
        <v>1447</v>
      </c>
      <c r="BO35" s="385" t="s">
        <v>308</v>
      </c>
      <c r="BP35" s="385"/>
      <c r="BQ35" s="385"/>
    </row>
    <row r="36" spans="1:70" s="415" customFormat="1" x14ac:dyDescent="0.35">
      <c r="A36" s="385" t="s">
        <v>54</v>
      </c>
      <c r="B36" s="385" t="s">
        <v>56</v>
      </c>
      <c r="C36" s="76" t="s">
        <v>693</v>
      </c>
      <c r="D36" s="386" t="s">
        <v>191</v>
      </c>
      <c r="E36" s="385"/>
      <c r="F36" s="412">
        <v>1000</v>
      </c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412">
        <v>1000</v>
      </c>
      <c r="X36" s="391">
        <v>2</v>
      </c>
      <c r="Y36" s="385" t="s">
        <v>1451</v>
      </c>
      <c r="Z36" s="401" t="s">
        <v>315</v>
      </c>
      <c r="AA36" s="391"/>
      <c r="AB36" s="391"/>
      <c r="AC36" s="385"/>
      <c r="AD36" s="385"/>
      <c r="AE36" s="385"/>
      <c r="AF36" s="385"/>
      <c r="AG36" s="385"/>
      <c r="AH36" s="393">
        <v>46234</v>
      </c>
      <c r="AI36" s="391"/>
      <c r="AJ36" s="391"/>
      <c r="AK36" s="391"/>
      <c r="AL36" s="391"/>
      <c r="AM36" s="391"/>
      <c r="AN36" s="391"/>
      <c r="AO36" s="391"/>
      <c r="AP36" s="391"/>
      <c r="AQ36" s="391"/>
      <c r="AR36" s="391"/>
      <c r="AS36" s="391"/>
      <c r="AT36" s="391"/>
      <c r="AU36" s="391"/>
      <c r="AV36" s="391"/>
      <c r="AW36" s="391"/>
      <c r="AX36" s="391"/>
      <c r="AY36" s="391"/>
      <c r="AZ36" s="391"/>
      <c r="BA36" s="391"/>
      <c r="BB36" s="391"/>
      <c r="BC36" s="391"/>
      <c r="BD36" s="391"/>
      <c r="BE36" s="391"/>
      <c r="BF36" s="391"/>
      <c r="BG36" s="393">
        <v>46245</v>
      </c>
      <c r="BH36" s="391"/>
      <c r="BI36" s="391"/>
      <c r="BJ36" s="393">
        <v>46261</v>
      </c>
      <c r="BK36" s="385"/>
      <c r="BL36" s="385" t="s">
        <v>53</v>
      </c>
      <c r="BM36" s="385"/>
      <c r="BN36" s="386" t="s">
        <v>1452</v>
      </c>
      <c r="BO36" s="385" t="s">
        <v>308</v>
      </c>
      <c r="BP36" s="385"/>
      <c r="BQ36" s="385"/>
    </row>
    <row r="37" spans="1:70" s="415" customFormat="1" x14ac:dyDescent="0.35">
      <c r="A37" s="385" t="s">
        <v>54</v>
      </c>
      <c r="B37" s="76" t="s">
        <v>606</v>
      </c>
      <c r="C37" s="76" t="s">
        <v>607</v>
      </c>
      <c r="D37" s="386" t="s">
        <v>191</v>
      </c>
      <c r="E37" s="385"/>
      <c r="F37" s="412">
        <v>10000</v>
      </c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412">
        <v>10000</v>
      </c>
      <c r="X37" s="391">
        <v>2</v>
      </c>
      <c r="Y37" s="385" t="s">
        <v>1451</v>
      </c>
      <c r="Z37" s="401" t="s">
        <v>315</v>
      </c>
      <c r="AA37" s="391"/>
      <c r="AB37" s="391"/>
      <c r="AC37" s="385"/>
      <c r="AD37" s="385"/>
      <c r="AE37" s="385"/>
      <c r="AF37" s="385"/>
      <c r="AG37" s="385"/>
      <c r="AH37" s="393">
        <v>46210</v>
      </c>
      <c r="AI37" s="391"/>
      <c r="AJ37" s="391"/>
      <c r="AK37" s="391"/>
      <c r="AL37" s="391"/>
      <c r="AM37" s="391"/>
      <c r="AN37" s="391"/>
      <c r="AO37" s="391"/>
      <c r="AP37" s="391"/>
      <c r="AQ37" s="391"/>
      <c r="AR37" s="391"/>
      <c r="AS37" s="391"/>
      <c r="AT37" s="391"/>
      <c r="AU37" s="391"/>
      <c r="AV37" s="391"/>
      <c r="AW37" s="391"/>
      <c r="AX37" s="391"/>
      <c r="AY37" s="391"/>
      <c r="AZ37" s="391"/>
      <c r="BA37" s="391"/>
      <c r="BB37" s="391"/>
      <c r="BC37" s="391"/>
      <c r="BD37" s="391"/>
      <c r="BE37" s="391"/>
      <c r="BF37" s="391"/>
      <c r="BG37" s="393">
        <v>46223</v>
      </c>
      <c r="BH37" s="391"/>
      <c r="BI37" s="391"/>
      <c r="BJ37" s="393">
        <v>46234</v>
      </c>
      <c r="BK37" s="385"/>
      <c r="BL37" s="385" t="s">
        <v>53</v>
      </c>
      <c r="BM37" s="385"/>
      <c r="BN37" s="386" t="s">
        <v>1447</v>
      </c>
      <c r="BO37" s="385" t="s">
        <v>308</v>
      </c>
      <c r="BP37" s="385"/>
      <c r="BQ37" s="385"/>
    </row>
    <row r="38" spans="1:70" s="415" customFormat="1" x14ac:dyDescent="0.35">
      <c r="A38" s="385" t="s">
        <v>54</v>
      </c>
      <c r="B38" s="76" t="s">
        <v>1455</v>
      </c>
      <c r="C38" s="76" t="s">
        <v>1456</v>
      </c>
      <c r="D38" s="386" t="s">
        <v>191</v>
      </c>
      <c r="E38" s="385"/>
      <c r="F38" s="412">
        <v>300</v>
      </c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412">
        <v>300</v>
      </c>
      <c r="X38" s="391">
        <v>2</v>
      </c>
      <c r="Y38" s="385" t="s">
        <v>1451</v>
      </c>
      <c r="Z38" s="401" t="s">
        <v>315</v>
      </c>
      <c r="AA38" s="391"/>
      <c r="AB38" s="391"/>
      <c r="AC38" s="385"/>
      <c r="AD38" s="385"/>
      <c r="AE38" s="385"/>
      <c r="AF38" s="385"/>
      <c r="AG38" s="385"/>
      <c r="AH38" s="393">
        <v>46209</v>
      </c>
      <c r="AI38" s="391"/>
      <c r="AJ38" s="391"/>
      <c r="AK38" s="391"/>
      <c r="AL38" s="391"/>
      <c r="AM38" s="391"/>
      <c r="AN38" s="391"/>
      <c r="AO38" s="391"/>
      <c r="AP38" s="391"/>
      <c r="AQ38" s="391"/>
      <c r="AR38" s="391"/>
      <c r="AS38" s="391"/>
      <c r="AT38" s="391"/>
      <c r="AU38" s="391"/>
      <c r="AV38" s="391"/>
      <c r="AW38" s="391"/>
      <c r="AX38" s="391"/>
      <c r="AY38" s="391"/>
      <c r="AZ38" s="391"/>
      <c r="BA38" s="391"/>
      <c r="BB38" s="391"/>
      <c r="BC38" s="391"/>
      <c r="BD38" s="391"/>
      <c r="BE38" s="391"/>
      <c r="BF38" s="391"/>
      <c r="BG38" s="393">
        <v>46213</v>
      </c>
      <c r="BH38" s="391"/>
      <c r="BI38" s="391"/>
      <c r="BJ38" s="393">
        <v>46224</v>
      </c>
      <c r="BK38" s="385"/>
      <c r="BL38" s="385" t="s">
        <v>53</v>
      </c>
      <c r="BM38" s="385"/>
      <c r="BN38" s="386" t="s">
        <v>1452</v>
      </c>
      <c r="BO38" s="385" t="s">
        <v>308</v>
      </c>
      <c r="BP38" s="385"/>
      <c r="BQ38" s="385"/>
    </row>
    <row r="39" spans="1:70" s="415" customFormat="1" x14ac:dyDescent="0.35">
      <c r="A39" s="385" t="s">
        <v>54</v>
      </c>
      <c r="B39" s="76" t="s">
        <v>682</v>
      </c>
      <c r="C39" s="76" t="s">
        <v>683</v>
      </c>
      <c r="D39" s="386" t="s">
        <v>191</v>
      </c>
      <c r="E39" s="385"/>
      <c r="F39" s="412">
        <v>1600</v>
      </c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412">
        <v>1600</v>
      </c>
      <c r="X39" s="391">
        <v>2</v>
      </c>
      <c r="Y39" s="385" t="s">
        <v>1451</v>
      </c>
      <c r="Z39" s="401" t="s">
        <v>315</v>
      </c>
      <c r="AA39" s="391"/>
      <c r="AB39" s="391"/>
      <c r="AC39" s="385"/>
      <c r="AD39" s="385"/>
      <c r="AE39" s="385"/>
      <c r="AF39" s="385"/>
      <c r="AG39" s="385"/>
      <c r="AH39" s="393">
        <v>46209</v>
      </c>
      <c r="AI39" s="391"/>
      <c r="AJ39" s="391"/>
      <c r="AK39" s="391"/>
      <c r="AL39" s="391"/>
      <c r="AM39" s="391"/>
      <c r="AN39" s="391"/>
      <c r="AO39" s="391"/>
      <c r="AP39" s="391"/>
      <c r="AQ39" s="391"/>
      <c r="AR39" s="391"/>
      <c r="AS39" s="391"/>
      <c r="AT39" s="391"/>
      <c r="AU39" s="391"/>
      <c r="AV39" s="391"/>
      <c r="AW39" s="391"/>
      <c r="AX39" s="391"/>
      <c r="AY39" s="391"/>
      <c r="AZ39" s="391"/>
      <c r="BA39" s="391"/>
      <c r="BB39" s="391"/>
      <c r="BC39" s="391"/>
      <c r="BD39" s="391"/>
      <c r="BE39" s="391"/>
      <c r="BF39" s="391"/>
      <c r="BG39" s="393">
        <v>46213</v>
      </c>
      <c r="BH39" s="391"/>
      <c r="BI39" s="391"/>
      <c r="BJ39" s="393">
        <v>46224</v>
      </c>
      <c r="BK39" s="385"/>
      <c r="BL39" s="385" t="s">
        <v>53</v>
      </c>
      <c r="BM39" s="385"/>
      <c r="BN39" s="386" t="s">
        <v>1447</v>
      </c>
      <c r="BO39" s="385" t="s">
        <v>308</v>
      </c>
      <c r="BP39" s="385"/>
      <c r="BQ39" s="385"/>
    </row>
    <row r="40" spans="1:70" s="415" customFormat="1" x14ac:dyDescent="0.35">
      <c r="A40" s="385" t="s">
        <v>54</v>
      </c>
      <c r="B40" s="76" t="s">
        <v>699</v>
      </c>
      <c r="C40" s="76" t="s">
        <v>700</v>
      </c>
      <c r="D40" s="386" t="s">
        <v>191</v>
      </c>
      <c r="E40" s="412">
        <v>1000</v>
      </c>
      <c r="F40" s="412"/>
      <c r="G40" s="385"/>
      <c r="H40" s="385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412">
        <v>1000</v>
      </c>
      <c r="X40" s="391">
        <v>2</v>
      </c>
      <c r="Y40" s="385" t="s">
        <v>1451</v>
      </c>
      <c r="Z40" s="401" t="s">
        <v>315</v>
      </c>
      <c r="AA40" s="391"/>
      <c r="AB40" s="391"/>
      <c r="AC40" s="385"/>
      <c r="AD40" s="385"/>
      <c r="AE40" s="385"/>
      <c r="AF40" s="385"/>
      <c r="AG40" s="385"/>
      <c r="AH40" s="393">
        <v>46211</v>
      </c>
      <c r="AI40" s="391"/>
      <c r="AJ40" s="391"/>
      <c r="AK40" s="391"/>
      <c r="AL40" s="391"/>
      <c r="AM40" s="391"/>
      <c r="AN40" s="391"/>
      <c r="AO40" s="391"/>
      <c r="AP40" s="391"/>
      <c r="AQ40" s="391"/>
      <c r="AR40" s="391"/>
      <c r="AS40" s="391"/>
      <c r="AT40" s="391"/>
      <c r="AU40" s="391"/>
      <c r="AV40" s="391"/>
      <c r="AW40" s="391"/>
      <c r="AX40" s="391"/>
      <c r="AY40" s="391"/>
      <c r="AZ40" s="391"/>
      <c r="BA40" s="391"/>
      <c r="BB40" s="391"/>
      <c r="BC40" s="391"/>
      <c r="BD40" s="391"/>
      <c r="BE40" s="391"/>
      <c r="BF40" s="391"/>
      <c r="BG40" s="393">
        <v>46225</v>
      </c>
      <c r="BH40" s="391"/>
      <c r="BI40" s="391"/>
      <c r="BJ40" s="393">
        <v>46242</v>
      </c>
      <c r="BK40" s="385"/>
      <c r="BL40" s="385" t="s">
        <v>53</v>
      </c>
      <c r="BM40" s="385"/>
      <c r="BN40" s="386" t="s">
        <v>1447</v>
      </c>
      <c r="BO40" s="385" t="s">
        <v>308</v>
      </c>
      <c r="BP40" s="385"/>
      <c r="BQ40" s="385"/>
    </row>
    <row r="41" spans="1:70" s="415" customFormat="1" x14ac:dyDescent="0.35">
      <c r="A41" s="385" t="s">
        <v>65</v>
      </c>
      <c r="B41" s="76" t="s">
        <v>622</v>
      </c>
      <c r="C41" s="76" t="s">
        <v>623</v>
      </c>
      <c r="D41" s="386" t="s">
        <v>191</v>
      </c>
      <c r="E41" s="412">
        <v>0</v>
      </c>
      <c r="F41" s="412">
        <v>7500</v>
      </c>
      <c r="G41" s="385"/>
      <c r="H41" s="385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412">
        <v>7500</v>
      </c>
      <c r="X41" s="391">
        <v>2</v>
      </c>
      <c r="Y41" s="385" t="s">
        <v>1451</v>
      </c>
      <c r="Z41" s="401" t="s">
        <v>306</v>
      </c>
      <c r="AA41" s="391"/>
      <c r="AB41" s="391"/>
      <c r="AC41" s="385"/>
      <c r="AD41" s="385"/>
      <c r="AE41" s="385"/>
      <c r="AF41" s="385"/>
      <c r="AG41" s="385"/>
      <c r="AH41" s="393">
        <v>46230</v>
      </c>
      <c r="AI41" s="391"/>
      <c r="AJ41" s="391"/>
      <c r="AK41" s="391"/>
      <c r="AL41" s="391"/>
      <c r="AM41" s="391"/>
      <c r="AN41" s="391"/>
      <c r="AO41" s="391"/>
      <c r="AP41" s="391"/>
      <c r="AQ41" s="391"/>
      <c r="AR41" s="391"/>
      <c r="AS41" s="391"/>
      <c r="AT41" s="391"/>
      <c r="AU41" s="391"/>
      <c r="AV41" s="391"/>
      <c r="AW41" s="391"/>
      <c r="AX41" s="391"/>
      <c r="AY41" s="391"/>
      <c r="AZ41" s="391"/>
      <c r="BA41" s="391"/>
      <c r="BB41" s="391"/>
      <c r="BC41" s="391"/>
      <c r="BD41" s="391"/>
      <c r="BE41" s="391"/>
      <c r="BF41" s="391"/>
      <c r="BG41" s="393">
        <v>46237</v>
      </c>
      <c r="BH41" s="391"/>
      <c r="BI41" s="391"/>
      <c r="BJ41" s="393">
        <v>46247</v>
      </c>
      <c r="BK41" s="385"/>
      <c r="BL41" s="385" t="s">
        <v>53</v>
      </c>
      <c r="BM41" s="385"/>
      <c r="BN41" s="386" t="s">
        <v>1458</v>
      </c>
      <c r="BO41" s="385" t="s">
        <v>308</v>
      </c>
      <c r="BP41" s="385"/>
      <c r="BQ41" s="385" t="s">
        <v>247</v>
      </c>
      <c r="BR41" s="415" t="s">
        <v>1457</v>
      </c>
    </row>
    <row r="42" spans="1:70" s="415" customFormat="1" x14ac:dyDescent="0.35">
      <c r="A42" s="385" t="s">
        <v>65</v>
      </c>
      <c r="B42" s="76" t="s">
        <v>1459</v>
      </c>
      <c r="C42" s="76" t="s">
        <v>1460</v>
      </c>
      <c r="D42" s="386" t="s">
        <v>191</v>
      </c>
      <c r="E42" s="385"/>
      <c r="F42" s="412">
        <v>15000</v>
      </c>
      <c r="G42" s="385"/>
      <c r="H42" s="385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412">
        <v>15000</v>
      </c>
      <c r="X42" s="391">
        <v>2</v>
      </c>
      <c r="Y42" s="385" t="s">
        <v>304</v>
      </c>
      <c r="Z42" s="401" t="s">
        <v>306</v>
      </c>
      <c r="AA42" s="391"/>
      <c r="AB42" s="391"/>
      <c r="AC42" s="385"/>
      <c r="AD42" s="385"/>
      <c r="AE42" s="385"/>
      <c r="AF42" s="385"/>
      <c r="AG42" s="385"/>
      <c r="AH42" s="393">
        <v>46195</v>
      </c>
      <c r="AI42" s="391"/>
      <c r="AJ42" s="391"/>
      <c r="AK42" s="391"/>
      <c r="AL42" s="391"/>
      <c r="AM42" s="391"/>
      <c r="AN42" s="391"/>
      <c r="AO42" s="391"/>
      <c r="AP42" s="391"/>
      <c r="AQ42" s="391"/>
      <c r="AR42" s="391"/>
      <c r="AS42" s="391"/>
      <c r="AT42" s="391"/>
      <c r="AU42" s="391"/>
      <c r="AV42" s="391"/>
      <c r="AW42" s="391"/>
      <c r="AX42" s="391"/>
      <c r="AY42" s="391"/>
      <c r="AZ42" s="391"/>
      <c r="BA42" s="391"/>
      <c r="BB42" s="391"/>
      <c r="BC42" s="391"/>
      <c r="BD42" s="391"/>
      <c r="BE42" s="391"/>
      <c r="BF42" s="391"/>
      <c r="BG42" s="393">
        <v>46204</v>
      </c>
      <c r="BH42" s="391"/>
      <c r="BI42" s="393">
        <v>46233</v>
      </c>
      <c r="BJ42" s="393">
        <v>46237</v>
      </c>
      <c r="BK42" s="385"/>
      <c r="BL42" s="385" t="s">
        <v>95</v>
      </c>
      <c r="BM42" s="385"/>
      <c r="BN42" s="386" t="s">
        <v>1462</v>
      </c>
      <c r="BO42" s="385" t="s">
        <v>308</v>
      </c>
      <c r="BP42" s="385"/>
      <c r="BQ42" s="385" t="s">
        <v>247</v>
      </c>
      <c r="BR42" s="415" t="s">
        <v>1457</v>
      </c>
    </row>
    <row r="43" spans="1:70" s="415" customFormat="1" x14ac:dyDescent="0.35">
      <c r="A43" s="385" t="s">
        <v>65</v>
      </c>
      <c r="B43" s="76" t="s">
        <v>1459</v>
      </c>
      <c r="C43" s="76" t="s">
        <v>1461</v>
      </c>
      <c r="D43" s="386" t="s">
        <v>191</v>
      </c>
      <c r="E43" s="385"/>
      <c r="F43" s="412">
        <v>5000</v>
      </c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412">
        <v>5000</v>
      </c>
      <c r="X43" s="391">
        <v>2</v>
      </c>
      <c r="Y43" s="385" t="s">
        <v>304</v>
      </c>
      <c r="Z43" s="401" t="s">
        <v>306</v>
      </c>
      <c r="AA43" s="391"/>
      <c r="AB43" s="391"/>
      <c r="AC43" s="385"/>
      <c r="AD43" s="385"/>
      <c r="AE43" s="385"/>
      <c r="AF43" s="385"/>
      <c r="AG43" s="385"/>
      <c r="AH43" s="393">
        <v>46195</v>
      </c>
      <c r="AI43" s="391"/>
      <c r="AJ43" s="391"/>
      <c r="AK43" s="391"/>
      <c r="AL43" s="391"/>
      <c r="AM43" s="391"/>
      <c r="AN43" s="391"/>
      <c r="AO43" s="391"/>
      <c r="AP43" s="391"/>
      <c r="AQ43" s="391"/>
      <c r="AR43" s="391"/>
      <c r="AS43" s="391"/>
      <c r="AT43" s="391"/>
      <c r="AU43" s="391"/>
      <c r="AV43" s="391"/>
      <c r="AW43" s="391"/>
      <c r="AX43" s="391"/>
      <c r="AY43" s="391"/>
      <c r="AZ43" s="391"/>
      <c r="BA43" s="391"/>
      <c r="BB43" s="391"/>
      <c r="BC43" s="391"/>
      <c r="BD43" s="391"/>
      <c r="BE43" s="391"/>
      <c r="BF43" s="391"/>
      <c r="BG43" s="393">
        <v>46204</v>
      </c>
      <c r="BH43" s="391"/>
      <c r="BI43" s="393">
        <v>46233</v>
      </c>
      <c r="BJ43" s="393">
        <v>46237</v>
      </c>
      <c r="BK43" s="385"/>
      <c r="BL43" s="385" t="s">
        <v>95</v>
      </c>
      <c r="BM43" s="385"/>
      <c r="BN43" s="386" t="s">
        <v>1462</v>
      </c>
      <c r="BO43" s="385" t="s">
        <v>308</v>
      </c>
      <c r="BP43" s="385"/>
      <c r="BQ43" s="385" t="s">
        <v>247</v>
      </c>
      <c r="BR43" s="415" t="s">
        <v>1457</v>
      </c>
    </row>
    <row r="44" spans="1:70" s="415" customFormat="1" x14ac:dyDescent="0.35">
      <c r="A44" s="385" t="s">
        <v>76</v>
      </c>
      <c r="B44" s="76" t="s">
        <v>85</v>
      </c>
      <c r="C44" s="76" t="s">
        <v>620</v>
      </c>
      <c r="D44" s="386" t="s">
        <v>191</v>
      </c>
      <c r="E44" s="412">
        <v>8000</v>
      </c>
      <c r="F44" s="412">
        <v>8000</v>
      </c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412">
        <v>8000</v>
      </c>
      <c r="X44" s="391">
        <v>2</v>
      </c>
      <c r="Y44" s="385" t="s">
        <v>1451</v>
      </c>
      <c r="Z44" s="401" t="s">
        <v>306</v>
      </c>
      <c r="AA44" s="391"/>
      <c r="AB44" s="391"/>
      <c r="AC44" s="385"/>
      <c r="AD44" s="385"/>
      <c r="AE44" s="385"/>
      <c r="AF44" s="385"/>
      <c r="AG44" s="385"/>
      <c r="AH44" s="391"/>
      <c r="AI44" s="391"/>
      <c r="AJ44" s="391"/>
      <c r="AK44" s="391"/>
      <c r="AL44" s="391"/>
      <c r="AM44" s="391"/>
      <c r="AN44" s="391"/>
      <c r="AO44" s="391"/>
      <c r="AP44" s="391"/>
      <c r="AQ44" s="391"/>
      <c r="AR44" s="391"/>
      <c r="AS44" s="391"/>
      <c r="AT44" s="391"/>
      <c r="AU44" s="391"/>
      <c r="AV44" s="391"/>
      <c r="AW44" s="391"/>
      <c r="AX44" s="391"/>
      <c r="AY44" s="391"/>
      <c r="AZ44" s="391"/>
      <c r="BA44" s="391"/>
      <c r="BB44" s="391"/>
      <c r="BC44" s="391"/>
      <c r="BD44" s="391"/>
      <c r="BE44" s="391"/>
      <c r="BF44" s="391"/>
      <c r="BG44" s="391"/>
      <c r="BH44" s="391"/>
      <c r="BI44" s="391"/>
      <c r="BJ44" s="393">
        <v>46203</v>
      </c>
      <c r="BK44" s="385"/>
      <c r="BL44" s="385" t="s">
        <v>53</v>
      </c>
      <c r="BM44" s="385"/>
      <c r="BN44" s="429" t="s">
        <v>1464</v>
      </c>
      <c r="BO44" s="385" t="s">
        <v>308</v>
      </c>
      <c r="BP44" s="385" t="s">
        <v>929</v>
      </c>
      <c r="BQ44" s="385"/>
    </row>
    <row r="45" spans="1:70" s="415" customFormat="1" x14ac:dyDescent="0.35">
      <c r="A45" s="385" t="s">
        <v>76</v>
      </c>
      <c r="B45" s="76" t="s">
        <v>86</v>
      </c>
      <c r="C45" s="76" t="s">
        <v>630</v>
      </c>
      <c r="D45" s="386" t="s">
        <v>191</v>
      </c>
      <c r="E45" s="412">
        <v>7000</v>
      </c>
      <c r="F45" s="412">
        <v>7000</v>
      </c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412">
        <v>7000</v>
      </c>
      <c r="X45" s="391">
        <v>2</v>
      </c>
      <c r="Y45" s="385" t="s">
        <v>1451</v>
      </c>
      <c r="Z45" s="401" t="s">
        <v>306</v>
      </c>
      <c r="AA45" s="391"/>
      <c r="AB45" s="391"/>
      <c r="AC45" s="385"/>
      <c r="AD45" s="385"/>
      <c r="AE45" s="385"/>
      <c r="AF45" s="385"/>
      <c r="AG45" s="385"/>
      <c r="AH45" s="391"/>
      <c r="AI45" s="391"/>
      <c r="AJ45" s="391"/>
      <c r="AK45" s="391"/>
      <c r="AL45" s="391"/>
      <c r="AM45" s="391"/>
      <c r="AN45" s="391"/>
      <c r="AO45" s="391"/>
      <c r="AP45" s="391"/>
      <c r="AQ45" s="391"/>
      <c r="AR45" s="391"/>
      <c r="AS45" s="391"/>
      <c r="AT45" s="391"/>
      <c r="AU45" s="391"/>
      <c r="AV45" s="391"/>
      <c r="AW45" s="391"/>
      <c r="AX45" s="391"/>
      <c r="AY45" s="391"/>
      <c r="AZ45" s="391"/>
      <c r="BA45" s="391"/>
      <c r="BB45" s="391"/>
      <c r="BC45" s="391"/>
      <c r="BD45" s="391"/>
      <c r="BE45" s="391"/>
      <c r="BF45" s="391"/>
      <c r="BG45" s="393">
        <v>46223</v>
      </c>
      <c r="BH45" s="391"/>
      <c r="BI45" s="391"/>
      <c r="BJ45" s="393">
        <v>46237</v>
      </c>
      <c r="BK45" s="385"/>
      <c r="BL45" s="385" t="s">
        <v>53</v>
      </c>
      <c r="BM45" s="385"/>
      <c r="BN45" s="429" t="s">
        <v>1464</v>
      </c>
      <c r="BO45" s="385" t="s">
        <v>308</v>
      </c>
      <c r="BP45" s="385"/>
      <c r="BQ45" s="385"/>
    </row>
    <row r="46" spans="1:70" s="415" customFormat="1" x14ac:dyDescent="0.35">
      <c r="A46" s="385" t="s">
        <v>76</v>
      </c>
      <c r="B46" s="76" t="s">
        <v>118</v>
      </c>
      <c r="C46" s="76" t="s">
        <v>675</v>
      </c>
      <c r="D46" s="386" t="s">
        <v>191</v>
      </c>
      <c r="E46" s="412">
        <v>2000</v>
      </c>
      <c r="F46" s="412">
        <v>2000</v>
      </c>
      <c r="G46" s="385"/>
      <c r="H46" s="38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412">
        <v>2000</v>
      </c>
      <c r="X46" s="391">
        <v>2</v>
      </c>
      <c r="Y46" s="385" t="s">
        <v>1451</v>
      </c>
      <c r="Z46" s="401" t="s">
        <v>306</v>
      </c>
      <c r="AA46" s="391"/>
      <c r="AB46" s="391"/>
      <c r="AC46" s="385"/>
      <c r="AD46" s="385"/>
      <c r="AE46" s="385"/>
      <c r="AF46" s="385"/>
      <c r="AG46" s="385"/>
      <c r="AH46" s="393">
        <v>46213</v>
      </c>
      <c r="AI46" s="391"/>
      <c r="AJ46" s="391"/>
      <c r="AK46" s="391"/>
      <c r="AL46" s="391"/>
      <c r="AM46" s="391"/>
      <c r="AN46" s="391"/>
      <c r="AO46" s="391"/>
      <c r="AP46" s="391"/>
      <c r="AQ46" s="391"/>
      <c r="AR46" s="391"/>
      <c r="AS46" s="391"/>
      <c r="AT46" s="391"/>
      <c r="AU46" s="391"/>
      <c r="AV46" s="391"/>
      <c r="AW46" s="391"/>
      <c r="AX46" s="391"/>
      <c r="AY46" s="391"/>
      <c r="AZ46" s="391"/>
      <c r="BA46" s="391"/>
      <c r="BB46" s="391"/>
      <c r="BC46" s="391"/>
      <c r="BD46" s="391"/>
      <c r="BE46" s="391"/>
      <c r="BF46" s="391"/>
      <c r="BG46" s="393">
        <v>46220</v>
      </c>
      <c r="BH46" s="391"/>
      <c r="BI46" s="391"/>
      <c r="BJ46" s="393">
        <v>46241</v>
      </c>
      <c r="BK46" s="385"/>
      <c r="BL46" s="385" t="s">
        <v>53</v>
      </c>
      <c r="BM46" s="385"/>
      <c r="BN46" s="429" t="s">
        <v>1464</v>
      </c>
      <c r="BO46" s="385" t="s">
        <v>308</v>
      </c>
      <c r="BP46" s="385"/>
      <c r="BQ46" s="385"/>
    </row>
    <row r="47" spans="1:70" s="415" customFormat="1" x14ac:dyDescent="0.35">
      <c r="A47" s="385" t="s">
        <v>76</v>
      </c>
      <c r="B47" s="76" t="s">
        <v>79</v>
      </c>
      <c r="C47" s="76" t="s">
        <v>701</v>
      </c>
      <c r="D47" s="386" t="s">
        <v>191</v>
      </c>
      <c r="E47" s="412">
        <v>1000</v>
      </c>
      <c r="F47" s="412">
        <v>1000</v>
      </c>
      <c r="G47" s="385"/>
      <c r="H47" s="3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412">
        <v>1000</v>
      </c>
      <c r="X47" s="391">
        <v>2</v>
      </c>
      <c r="Y47" s="385" t="s">
        <v>1451</v>
      </c>
      <c r="Z47" s="401" t="s">
        <v>306</v>
      </c>
      <c r="AA47" s="391"/>
      <c r="AB47" s="391"/>
      <c r="AC47" s="385"/>
      <c r="AD47" s="385"/>
      <c r="AE47" s="385"/>
      <c r="AF47" s="385"/>
      <c r="AG47" s="385"/>
      <c r="AH47" s="393">
        <v>46211</v>
      </c>
      <c r="AI47" s="391"/>
      <c r="AJ47" s="391"/>
      <c r="AK47" s="391"/>
      <c r="AL47" s="391"/>
      <c r="AM47" s="391"/>
      <c r="AN47" s="391"/>
      <c r="AO47" s="391"/>
      <c r="AP47" s="391"/>
      <c r="AQ47" s="391"/>
      <c r="AR47" s="391"/>
      <c r="AS47" s="391"/>
      <c r="AT47" s="391"/>
      <c r="AU47" s="391"/>
      <c r="AV47" s="391"/>
      <c r="AW47" s="391"/>
      <c r="AX47" s="391"/>
      <c r="AY47" s="391"/>
      <c r="AZ47" s="391"/>
      <c r="BA47" s="391"/>
      <c r="BB47" s="391"/>
      <c r="BC47" s="391"/>
      <c r="BD47" s="391"/>
      <c r="BE47" s="391"/>
      <c r="BF47" s="391"/>
      <c r="BG47" s="393">
        <v>46220</v>
      </c>
      <c r="BH47" s="391"/>
      <c r="BI47" s="391"/>
      <c r="BJ47" s="393">
        <v>46241</v>
      </c>
      <c r="BK47" s="385"/>
      <c r="BL47" s="385" t="s">
        <v>53</v>
      </c>
      <c r="BM47" s="385"/>
      <c r="BN47" s="386" t="s">
        <v>1464</v>
      </c>
      <c r="BO47" s="385" t="s">
        <v>308</v>
      </c>
      <c r="BP47" s="385"/>
      <c r="BQ47" s="385"/>
    </row>
    <row r="48" spans="1:70" s="415" customFormat="1" x14ac:dyDescent="0.35">
      <c r="A48" s="385" t="s">
        <v>76</v>
      </c>
      <c r="B48" s="76" t="s">
        <v>80</v>
      </c>
      <c r="C48" s="76" t="s">
        <v>654</v>
      </c>
      <c r="D48" s="386" t="s">
        <v>191</v>
      </c>
      <c r="E48" s="73">
        <v>3500</v>
      </c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73">
        <v>3500</v>
      </c>
      <c r="X48" s="391">
        <v>2</v>
      </c>
      <c r="Y48" s="385" t="s">
        <v>1451</v>
      </c>
      <c r="Z48" s="401" t="s">
        <v>306</v>
      </c>
      <c r="AA48" s="391"/>
      <c r="AB48" s="391"/>
      <c r="AC48" s="385"/>
      <c r="AD48" s="385"/>
      <c r="AE48" s="385"/>
      <c r="AF48" s="385"/>
      <c r="AG48" s="385"/>
      <c r="AH48" s="393">
        <v>46212</v>
      </c>
      <c r="AI48" s="391"/>
      <c r="AJ48" s="391"/>
      <c r="AK48" s="391"/>
      <c r="AL48" s="391"/>
      <c r="AM48" s="391"/>
      <c r="AN48" s="391"/>
      <c r="AO48" s="391"/>
      <c r="AP48" s="391"/>
      <c r="AQ48" s="391"/>
      <c r="AR48" s="391"/>
      <c r="AS48" s="391"/>
      <c r="AT48" s="391"/>
      <c r="AU48" s="391"/>
      <c r="AV48" s="391"/>
      <c r="AW48" s="391"/>
      <c r="AX48" s="391"/>
      <c r="AY48" s="391"/>
      <c r="AZ48" s="391"/>
      <c r="BA48" s="391"/>
      <c r="BB48" s="391"/>
      <c r="BC48" s="391"/>
      <c r="BD48" s="391"/>
      <c r="BE48" s="391"/>
      <c r="BF48" s="391"/>
      <c r="BG48" s="393">
        <v>46221</v>
      </c>
      <c r="BH48" s="391"/>
      <c r="BI48" s="391"/>
      <c r="BJ48" s="393">
        <v>46241</v>
      </c>
      <c r="BK48" s="385"/>
      <c r="BL48" s="385" t="s">
        <v>53</v>
      </c>
      <c r="BM48" s="385"/>
      <c r="BN48" s="386" t="s">
        <v>1464</v>
      </c>
      <c r="BO48" s="385" t="s">
        <v>308</v>
      </c>
      <c r="BP48" s="385"/>
      <c r="BQ48" s="385"/>
    </row>
    <row r="49" spans="1:69" s="415" customFormat="1" x14ac:dyDescent="0.35">
      <c r="A49" s="385" t="s">
        <v>76</v>
      </c>
      <c r="B49" s="76" t="s">
        <v>662</v>
      </c>
      <c r="C49" s="76" t="s">
        <v>663</v>
      </c>
      <c r="D49" s="386" t="s">
        <v>191</v>
      </c>
      <c r="E49" s="385">
        <v>0</v>
      </c>
      <c r="F49" s="412">
        <v>3000</v>
      </c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412">
        <v>3000</v>
      </c>
      <c r="X49" s="391">
        <v>2</v>
      </c>
      <c r="Y49" s="385" t="s">
        <v>1451</v>
      </c>
      <c r="Z49" s="401" t="s">
        <v>306</v>
      </c>
      <c r="AA49" s="391"/>
      <c r="AB49" s="391"/>
      <c r="AC49" s="385"/>
      <c r="AD49" s="385"/>
      <c r="AE49" s="385"/>
      <c r="AF49" s="385"/>
      <c r="AG49" s="385"/>
      <c r="AH49" s="393">
        <v>46209</v>
      </c>
      <c r="AI49" s="391"/>
      <c r="AJ49" s="391"/>
      <c r="AK49" s="391"/>
      <c r="AL49" s="391"/>
      <c r="AM49" s="391"/>
      <c r="AN49" s="391"/>
      <c r="AO49" s="391"/>
      <c r="AP49" s="391"/>
      <c r="AQ49" s="391"/>
      <c r="AR49" s="391"/>
      <c r="AS49" s="391"/>
      <c r="AT49" s="391"/>
      <c r="AU49" s="391"/>
      <c r="AV49" s="391"/>
      <c r="AW49" s="391"/>
      <c r="AX49" s="391"/>
      <c r="AY49" s="391"/>
      <c r="AZ49" s="391"/>
      <c r="BA49" s="391"/>
      <c r="BB49" s="391"/>
      <c r="BC49" s="391"/>
      <c r="BD49" s="391"/>
      <c r="BE49" s="391"/>
      <c r="BF49" s="391"/>
      <c r="BG49" s="393">
        <v>46218</v>
      </c>
      <c r="BH49" s="391"/>
      <c r="BI49" s="391"/>
      <c r="BJ49" s="393">
        <v>46227</v>
      </c>
      <c r="BK49" s="385"/>
      <c r="BL49" s="385" t="s">
        <v>53</v>
      </c>
      <c r="BM49" s="385"/>
      <c r="BN49" s="386" t="s">
        <v>1464</v>
      </c>
      <c r="BO49" s="385" t="s">
        <v>308</v>
      </c>
      <c r="BP49" s="385"/>
      <c r="BQ49" s="385"/>
    </row>
    <row r="50" spans="1:69" s="415" customFormat="1" x14ac:dyDescent="0.35">
      <c r="A50" s="385" t="s">
        <v>76</v>
      </c>
      <c r="B50" s="76" t="s">
        <v>83</v>
      </c>
      <c r="C50" s="76" t="s">
        <v>629</v>
      </c>
      <c r="D50" s="386" t="s">
        <v>191</v>
      </c>
      <c r="E50" s="88">
        <v>7000</v>
      </c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88">
        <v>7000</v>
      </c>
      <c r="X50" s="391">
        <v>2</v>
      </c>
      <c r="Y50" s="385" t="s">
        <v>1451</v>
      </c>
      <c r="Z50" s="401" t="s">
        <v>306</v>
      </c>
      <c r="AA50" s="391"/>
      <c r="AB50" s="391"/>
      <c r="AC50" s="385"/>
      <c r="AD50" s="385"/>
      <c r="AE50" s="385"/>
      <c r="AF50" s="385"/>
      <c r="AG50" s="385"/>
      <c r="AH50" s="393">
        <v>46210</v>
      </c>
      <c r="AI50" s="391"/>
      <c r="AJ50" s="391"/>
      <c r="AK50" s="391"/>
      <c r="AL50" s="391"/>
      <c r="AM50" s="391"/>
      <c r="AN50" s="391"/>
      <c r="AO50" s="391"/>
      <c r="AP50" s="391"/>
      <c r="AQ50" s="391"/>
      <c r="AR50" s="391"/>
      <c r="AS50" s="391"/>
      <c r="AT50" s="391"/>
      <c r="AU50" s="391"/>
      <c r="AV50" s="391"/>
      <c r="AW50" s="391"/>
      <c r="AX50" s="391"/>
      <c r="AY50" s="391"/>
      <c r="AZ50" s="391"/>
      <c r="BA50" s="391"/>
      <c r="BB50" s="391"/>
      <c r="BC50" s="391"/>
      <c r="BD50" s="391"/>
      <c r="BE50" s="391"/>
      <c r="BF50" s="391"/>
      <c r="BG50" s="393" t="s">
        <v>1467</v>
      </c>
      <c r="BH50" s="391"/>
      <c r="BI50" s="391"/>
      <c r="BJ50" s="393">
        <v>46227</v>
      </c>
      <c r="BK50" s="385"/>
      <c r="BL50" s="385" t="s">
        <v>53</v>
      </c>
      <c r="BM50" s="385"/>
      <c r="BN50" s="386" t="s">
        <v>1466</v>
      </c>
      <c r="BO50" s="385" t="s">
        <v>308</v>
      </c>
      <c r="BP50" s="385"/>
      <c r="BQ50" s="385"/>
    </row>
    <row r="51" spans="1:69" s="415" customFormat="1" x14ac:dyDescent="0.35">
      <c r="A51" s="385" t="s">
        <v>76</v>
      </c>
      <c r="B51" s="76" t="s">
        <v>84</v>
      </c>
      <c r="C51" s="76" t="s">
        <v>626</v>
      </c>
      <c r="D51" s="386" t="s">
        <v>191</v>
      </c>
      <c r="E51" s="412">
        <v>7200</v>
      </c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412">
        <v>7200</v>
      </c>
      <c r="X51" s="391">
        <v>3</v>
      </c>
      <c r="Y51" s="385" t="s">
        <v>1451</v>
      </c>
      <c r="Z51" s="401" t="s">
        <v>306</v>
      </c>
      <c r="AA51" s="391"/>
      <c r="AB51" s="391"/>
      <c r="AC51" s="385"/>
      <c r="AD51" s="385"/>
      <c r="AE51" s="385"/>
      <c r="AF51" s="385"/>
      <c r="AG51" s="385"/>
      <c r="AH51" s="393">
        <v>46266</v>
      </c>
      <c r="AI51" s="391"/>
      <c r="AJ51" s="391"/>
      <c r="AK51" s="391"/>
      <c r="AL51" s="391"/>
      <c r="AM51" s="391"/>
      <c r="AN51" s="391"/>
      <c r="AO51" s="391"/>
      <c r="AP51" s="391"/>
      <c r="AQ51" s="391"/>
      <c r="AR51" s="391"/>
      <c r="AS51" s="391"/>
      <c r="AT51" s="391"/>
      <c r="AU51" s="391"/>
      <c r="AV51" s="391"/>
      <c r="AW51" s="391"/>
      <c r="AX51" s="391"/>
      <c r="AY51" s="391"/>
      <c r="AZ51" s="391"/>
      <c r="BA51" s="391"/>
      <c r="BB51" s="391"/>
      <c r="BC51" s="391"/>
      <c r="BD51" s="391"/>
      <c r="BE51" s="391"/>
      <c r="BF51" s="391"/>
      <c r="BG51" s="393">
        <v>46280</v>
      </c>
      <c r="BH51" s="391"/>
      <c r="BI51" s="391"/>
      <c r="BJ51" s="393">
        <v>46296</v>
      </c>
      <c r="BK51" s="385"/>
      <c r="BL51" s="385" t="s">
        <v>53</v>
      </c>
      <c r="BM51" s="385"/>
      <c r="BN51" s="386" t="s">
        <v>1464</v>
      </c>
      <c r="BO51" s="385" t="s">
        <v>308</v>
      </c>
      <c r="BP51" s="385"/>
      <c r="BQ51" s="385"/>
    </row>
    <row r="52" spans="1:69" s="415" customFormat="1" x14ac:dyDescent="0.35">
      <c r="A52" s="385" t="s">
        <v>76</v>
      </c>
      <c r="B52" s="76" t="s">
        <v>87</v>
      </c>
      <c r="C52" s="76" t="s">
        <v>631</v>
      </c>
      <c r="D52" s="386" t="s">
        <v>191</v>
      </c>
      <c r="E52" s="88">
        <v>7000</v>
      </c>
      <c r="F52" s="73">
        <v>3790.05</v>
      </c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>
        <v>3790.05</v>
      </c>
      <c r="X52" s="391">
        <v>3</v>
      </c>
      <c r="Y52" s="385" t="s">
        <v>1451</v>
      </c>
      <c r="Z52" s="401" t="s">
        <v>306</v>
      </c>
      <c r="AA52" s="391"/>
      <c r="AB52" s="391"/>
      <c r="AC52" s="385"/>
      <c r="AD52" s="385"/>
      <c r="AE52" s="385"/>
      <c r="AF52" s="385"/>
      <c r="AG52" s="385"/>
      <c r="AH52" s="393">
        <v>46266</v>
      </c>
      <c r="AI52" s="391"/>
      <c r="AJ52" s="391"/>
      <c r="AK52" s="391"/>
      <c r="AL52" s="391"/>
      <c r="AM52" s="391"/>
      <c r="AN52" s="391"/>
      <c r="AO52" s="391"/>
      <c r="AP52" s="391"/>
      <c r="AQ52" s="391"/>
      <c r="AR52" s="391"/>
      <c r="AS52" s="391"/>
      <c r="AT52" s="391"/>
      <c r="AU52" s="391"/>
      <c r="AV52" s="391"/>
      <c r="AW52" s="391"/>
      <c r="AX52" s="391"/>
      <c r="AY52" s="391"/>
      <c r="AZ52" s="391"/>
      <c r="BA52" s="391"/>
      <c r="BB52" s="391"/>
      <c r="BC52" s="391"/>
      <c r="BD52" s="391"/>
      <c r="BE52" s="391"/>
      <c r="BF52" s="391"/>
      <c r="BG52" s="393">
        <v>46281</v>
      </c>
      <c r="BH52" s="391"/>
      <c r="BI52" s="391"/>
      <c r="BJ52" s="393">
        <v>46295</v>
      </c>
      <c r="BK52" s="385"/>
      <c r="BL52" s="385" t="s">
        <v>53</v>
      </c>
      <c r="BM52" s="385"/>
      <c r="BN52" s="386" t="s">
        <v>1464</v>
      </c>
      <c r="BO52" s="385" t="s">
        <v>308</v>
      </c>
      <c r="BP52" s="385"/>
      <c r="BQ52" s="385"/>
    </row>
    <row r="53" spans="1:69" s="415" customFormat="1" x14ac:dyDescent="0.35">
      <c r="A53" s="385" t="s">
        <v>76</v>
      </c>
      <c r="B53" s="76" t="s">
        <v>88</v>
      </c>
      <c r="C53" s="76" t="s">
        <v>686</v>
      </c>
      <c r="D53" s="386" t="s">
        <v>191</v>
      </c>
      <c r="E53" s="412">
        <v>1400</v>
      </c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412">
        <v>1400</v>
      </c>
      <c r="X53" s="391">
        <v>2</v>
      </c>
      <c r="Y53" s="385" t="s">
        <v>1451</v>
      </c>
      <c r="Z53" s="401" t="s">
        <v>306</v>
      </c>
      <c r="AA53" s="391"/>
      <c r="AB53" s="391"/>
      <c r="AC53" s="385"/>
      <c r="AD53" s="385"/>
      <c r="AE53" s="385"/>
      <c r="AF53" s="385"/>
      <c r="AG53" s="385"/>
      <c r="AH53" s="391"/>
      <c r="AI53" s="391"/>
      <c r="AJ53" s="391"/>
      <c r="AK53" s="391"/>
      <c r="AL53" s="391"/>
      <c r="AM53" s="391"/>
      <c r="AN53" s="391"/>
      <c r="AO53" s="391"/>
      <c r="AP53" s="391"/>
      <c r="AQ53" s="391"/>
      <c r="AR53" s="391"/>
      <c r="AS53" s="391"/>
      <c r="AT53" s="391"/>
      <c r="AU53" s="391"/>
      <c r="AV53" s="391"/>
      <c r="AW53" s="391"/>
      <c r="AX53" s="391"/>
      <c r="AY53" s="391"/>
      <c r="AZ53" s="391"/>
      <c r="BA53" s="391"/>
      <c r="BB53" s="391"/>
      <c r="BC53" s="391"/>
      <c r="BD53" s="391"/>
      <c r="BE53" s="391"/>
      <c r="BF53" s="391"/>
      <c r="BG53" s="393">
        <v>46196</v>
      </c>
      <c r="BH53" s="391"/>
      <c r="BI53" s="391"/>
      <c r="BJ53" s="393">
        <v>46204</v>
      </c>
      <c r="BK53" s="385"/>
      <c r="BL53" s="385" t="s">
        <v>53</v>
      </c>
      <c r="BM53" s="385"/>
      <c r="BN53" s="386" t="s">
        <v>1464</v>
      </c>
      <c r="BO53" s="385" t="s">
        <v>308</v>
      </c>
      <c r="BP53" s="385" t="s">
        <v>929</v>
      </c>
      <c r="BQ53" s="385"/>
    </row>
    <row r="54" spans="1:69" s="415" customFormat="1" x14ac:dyDescent="0.35">
      <c r="A54" s="385" t="s">
        <v>76</v>
      </c>
      <c r="B54" s="76" t="s">
        <v>89</v>
      </c>
      <c r="C54" s="76" t="s">
        <v>702</v>
      </c>
      <c r="D54" s="385" t="s">
        <v>191</v>
      </c>
      <c r="E54" s="412">
        <v>1000</v>
      </c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412">
        <v>1000</v>
      </c>
      <c r="X54" s="391">
        <v>3</v>
      </c>
      <c r="Y54" s="385" t="s">
        <v>1451</v>
      </c>
      <c r="Z54" s="401" t="s">
        <v>306</v>
      </c>
      <c r="AA54" s="391"/>
      <c r="AB54" s="391"/>
      <c r="AC54" s="385"/>
      <c r="AD54" s="385"/>
      <c r="AE54" s="385"/>
      <c r="AF54" s="385"/>
      <c r="AG54" s="385"/>
      <c r="AH54" s="393">
        <v>46217</v>
      </c>
      <c r="AI54" s="391"/>
      <c r="AJ54" s="391"/>
      <c r="AK54" s="391"/>
      <c r="AL54" s="391"/>
      <c r="AM54" s="391"/>
      <c r="AN54" s="391"/>
      <c r="AO54" s="391"/>
      <c r="AP54" s="391"/>
      <c r="AQ54" s="391"/>
      <c r="AR54" s="391"/>
      <c r="AS54" s="391"/>
      <c r="AT54" s="391"/>
      <c r="AU54" s="391"/>
      <c r="AV54" s="391"/>
      <c r="AW54" s="391"/>
      <c r="AX54" s="391"/>
      <c r="AY54" s="391"/>
      <c r="AZ54" s="391"/>
      <c r="BA54" s="391"/>
      <c r="BB54" s="391"/>
      <c r="BC54" s="391"/>
      <c r="BD54" s="391"/>
      <c r="BE54" s="391"/>
      <c r="BF54" s="391"/>
      <c r="BG54" s="393">
        <v>46249</v>
      </c>
      <c r="BH54" s="391"/>
      <c r="BI54" s="391"/>
      <c r="BJ54" s="393">
        <v>46268</v>
      </c>
      <c r="BK54" s="385"/>
      <c r="BL54" s="385" t="s">
        <v>53</v>
      </c>
      <c r="BM54" s="385"/>
      <c r="BN54" s="386" t="s">
        <v>1466</v>
      </c>
      <c r="BO54" s="385" t="s">
        <v>308</v>
      </c>
      <c r="BP54" s="385"/>
      <c r="BQ54" s="385"/>
    </row>
    <row r="55" spans="1:69" s="415" customFormat="1" x14ac:dyDescent="0.35">
      <c r="A55" s="385" t="s">
        <v>76</v>
      </c>
      <c r="B55" s="76" t="s">
        <v>90</v>
      </c>
      <c r="C55" s="76" t="s">
        <v>674</v>
      </c>
      <c r="D55" s="385" t="s">
        <v>191</v>
      </c>
      <c r="E55" s="412">
        <v>2000</v>
      </c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412">
        <v>2000</v>
      </c>
      <c r="X55" s="391">
        <v>3</v>
      </c>
      <c r="Y55" s="385" t="s">
        <v>1451</v>
      </c>
      <c r="Z55" s="401" t="s">
        <v>306</v>
      </c>
      <c r="AA55" s="391"/>
      <c r="AB55" s="391"/>
      <c r="AC55" s="385"/>
      <c r="AD55" s="385"/>
      <c r="AE55" s="385"/>
      <c r="AF55" s="385"/>
      <c r="AG55" s="385"/>
      <c r="AH55" s="393">
        <v>46217</v>
      </c>
      <c r="AI55" s="391"/>
      <c r="AJ55" s="391"/>
      <c r="AK55" s="391"/>
      <c r="AL55" s="391"/>
      <c r="AM55" s="391"/>
      <c r="AN55" s="391"/>
      <c r="AO55" s="391"/>
      <c r="AP55" s="391"/>
      <c r="AQ55" s="391"/>
      <c r="AR55" s="391"/>
      <c r="AS55" s="391"/>
      <c r="AT55" s="391"/>
      <c r="AU55" s="391"/>
      <c r="AV55" s="391"/>
      <c r="AW55" s="391"/>
      <c r="AX55" s="391"/>
      <c r="AY55" s="391"/>
      <c r="AZ55" s="391"/>
      <c r="BA55" s="391"/>
      <c r="BB55" s="391"/>
      <c r="BC55" s="391"/>
      <c r="BD55" s="391"/>
      <c r="BE55" s="391"/>
      <c r="BF55" s="391"/>
      <c r="BG55" s="393">
        <v>46249</v>
      </c>
      <c r="BH55" s="391"/>
      <c r="BI55" s="391"/>
      <c r="BJ55" s="393">
        <v>46268</v>
      </c>
      <c r="BK55" s="385"/>
      <c r="BL55" s="385" t="s">
        <v>53</v>
      </c>
      <c r="BM55" s="385"/>
      <c r="BN55" s="386" t="s">
        <v>1464</v>
      </c>
      <c r="BO55" s="385" t="s">
        <v>308</v>
      </c>
      <c r="BP55" s="385"/>
      <c r="BQ55" s="385"/>
    </row>
    <row r="56" spans="1:69" s="415" customFormat="1" x14ac:dyDescent="0.35">
      <c r="A56" s="385" t="s">
        <v>76</v>
      </c>
      <c r="B56" s="385" t="s">
        <v>91</v>
      </c>
      <c r="C56" s="76" t="s">
        <v>703</v>
      </c>
      <c r="D56" s="385" t="s">
        <v>191</v>
      </c>
      <c r="E56" s="412">
        <v>1000</v>
      </c>
      <c r="F56" s="385"/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412">
        <v>1000</v>
      </c>
      <c r="X56" s="391">
        <v>3</v>
      </c>
      <c r="Y56" s="385" t="s">
        <v>1451</v>
      </c>
      <c r="Z56" s="401" t="s">
        <v>306</v>
      </c>
      <c r="AA56" s="391"/>
      <c r="AB56" s="391"/>
      <c r="AC56" s="385"/>
      <c r="AD56" s="385"/>
      <c r="AE56" s="385"/>
      <c r="AF56" s="385"/>
      <c r="AG56" s="385"/>
      <c r="AH56" s="393">
        <v>46217</v>
      </c>
      <c r="AI56" s="391"/>
      <c r="AJ56" s="391"/>
      <c r="AK56" s="391"/>
      <c r="AL56" s="391"/>
      <c r="AM56" s="391"/>
      <c r="AN56" s="391"/>
      <c r="AO56" s="391"/>
      <c r="AP56" s="391"/>
      <c r="AQ56" s="391"/>
      <c r="AR56" s="391"/>
      <c r="AS56" s="391"/>
      <c r="AT56" s="391"/>
      <c r="AU56" s="391"/>
      <c r="AV56" s="391"/>
      <c r="AW56" s="391"/>
      <c r="AX56" s="391"/>
      <c r="AY56" s="391"/>
      <c r="AZ56" s="391"/>
      <c r="BA56" s="391"/>
      <c r="BB56" s="391"/>
      <c r="BC56" s="391"/>
      <c r="BD56" s="391"/>
      <c r="BE56" s="391"/>
      <c r="BF56" s="391"/>
      <c r="BG56" s="393">
        <v>46249</v>
      </c>
      <c r="BH56" s="391"/>
      <c r="BI56" s="391"/>
      <c r="BJ56" s="393">
        <v>46268</v>
      </c>
      <c r="BK56" s="385"/>
      <c r="BL56" s="385" t="s">
        <v>53</v>
      </c>
      <c r="BM56" s="385"/>
      <c r="BN56" s="386" t="s">
        <v>1464</v>
      </c>
      <c r="BO56" s="385" t="s">
        <v>308</v>
      </c>
      <c r="BP56" s="385"/>
      <c r="BQ56" s="385"/>
    </row>
    <row r="57" spans="1:69" s="415" customFormat="1" x14ac:dyDescent="0.35">
      <c r="A57" s="385" t="s">
        <v>76</v>
      </c>
      <c r="B57" s="76" t="s">
        <v>92</v>
      </c>
      <c r="C57" s="76" t="s">
        <v>691</v>
      </c>
      <c r="D57" s="385" t="s">
        <v>191</v>
      </c>
      <c r="E57" s="412">
        <v>1100</v>
      </c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412">
        <v>1100</v>
      </c>
      <c r="X57" s="391">
        <v>3</v>
      </c>
      <c r="Y57" s="385" t="s">
        <v>1451</v>
      </c>
      <c r="Z57" s="401" t="s">
        <v>306</v>
      </c>
      <c r="AA57" s="391"/>
      <c r="AB57" s="391"/>
      <c r="AC57" s="385"/>
      <c r="AD57" s="385"/>
      <c r="AE57" s="385"/>
      <c r="AF57" s="385"/>
      <c r="AG57" s="385"/>
      <c r="AH57" s="393">
        <v>46266</v>
      </c>
      <c r="AI57" s="391"/>
      <c r="AJ57" s="391"/>
      <c r="AK57" s="391"/>
      <c r="AL57" s="391"/>
      <c r="AM57" s="391"/>
      <c r="AN57" s="391"/>
      <c r="AO57" s="391"/>
      <c r="AP57" s="391"/>
      <c r="AQ57" s="391"/>
      <c r="AR57" s="391"/>
      <c r="AS57" s="391"/>
      <c r="AT57" s="391"/>
      <c r="AU57" s="391"/>
      <c r="AV57" s="391"/>
      <c r="AW57" s="391"/>
      <c r="AX57" s="391"/>
      <c r="AY57" s="391"/>
      <c r="AZ57" s="391"/>
      <c r="BA57" s="391"/>
      <c r="BB57" s="391"/>
      <c r="BC57" s="391"/>
      <c r="BD57" s="391"/>
      <c r="BE57" s="391"/>
      <c r="BF57" s="391"/>
      <c r="BG57" s="393">
        <v>46281</v>
      </c>
      <c r="BH57" s="391"/>
      <c r="BI57" s="391"/>
      <c r="BJ57" s="393">
        <v>46295</v>
      </c>
      <c r="BK57" s="385"/>
      <c r="BL57" s="385" t="s">
        <v>53</v>
      </c>
      <c r="BM57" s="385"/>
      <c r="BN57" s="386" t="s">
        <v>1464</v>
      </c>
      <c r="BO57" s="385" t="s">
        <v>308</v>
      </c>
      <c r="BP57" s="385"/>
      <c r="BQ57" s="385"/>
    </row>
    <row r="58" spans="1:69" s="415" customFormat="1" x14ac:dyDescent="0.35">
      <c r="A58" s="76" t="s">
        <v>67</v>
      </c>
      <c r="B58" s="385" t="s">
        <v>1469</v>
      </c>
      <c r="C58" s="76" t="s">
        <v>661</v>
      </c>
      <c r="D58" s="386" t="s">
        <v>191</v>
      </c>
      <c r="E58" s="412">
        <v>3000</v>
      </c>
      <c r="F58" s="412">
        <v>4236</v>
      </c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412">
        <v>4236</v>
      </c>
      <c r="X58" s="391">
        <v>2</v>
      </c>
      <c r="Y58" s="385" t="s">
        <v>1451</v>
      </c>
      <c r="Z58" s="401" t="s">
        <v>315</v>
      </c>
      <c r="AA58" s="391"/>
      <c r="AB58" s="391"/>
      <c r="AC58" s="385"/>
      <c r="AD58" s="385"/>
      <c r="AE58" s="385"/>
      <c r="AF58" s="385"/>
      <c r="AG58" s="385"/>
      <c r="AH58" s="391"/>
      <c r="AI58" s="391"/>
      <c r="AJ58" s="391"/>
      <c r="AK58" s="391"/>
      <c r="AL58" s="391"/>
      <c r="AM58" s="391"/>
      <c r="AN58" s="391"/>
      <c r="AO58" s="391"/>
      <c r="AP58" s="391"/>
      <c r="AQ58" s="391"/>
      <c r="AR58" s="391"/>
      <c r="AS58" s="391"/>
      <c r="AT58" s="391"/>
      <c r="AU58" s="391"/>
      <c r="AV58" s="391"/>
      <c r="AW58" s="391"/>
      <c r="AX58" s="391"/>
      <c r="AY58" s="391"/>
      <c r="AZ58" s="391"/>
      <c r="BA58" s="391"/>
      <c r="BB58" s="391"/>
      <c r="BC58" s="391"/>
      <c r="BD58" s="391"/>
      <c r="BE58" s="391"/>
      <c r="BF58" s="391"/>
      <c r="BG58" s="391"/>
      <c r="BH58" s="391"/>
      <c r="BI58" s="391"/>
      <c r="BJ58" s="393">
        <v>46196</v>
      </c>
      <c r="BK58" s="385"/>
      <c r="BL58" s="385" t="s">
        <v>53</v>
      </c>
      <c r="BM58" s="385"/>
      <c r="BN58" s="386" t="s">
        <v>1470</v>
      </c>
      <c r="BO58" s="385" t="s">
        <v>324</v>
      </c>
      <c r="BP58" s="385" t="s">
        <v>1471</v>
      </c>
      <c r="BQ58" s="385"/>
    </row>
    <row r="59" spans="1:69" s="415" customFormat="1" x14ac:dyDescent="0.35">
      <c r="A59" s="385" t="s">
        <v>73</v>
      </c>
      <c r="B59" s="76" t="s">
        <v>1474</v>
      </c>
      <c r="C59" s="76" t="s">
        <v>1475</v>
      </c>
      <c r="D59" s="386" t="s">
        <v>191</v>
      </c>
      <c r="E59" s="385"/>
      <c r="F59" s="412">
        <v>9000</v>
      </c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412">
        <v>9000</v>
      </c>
      <c r="X59" s="391">
        <v>2</v>
      </c>
      <c r="Y59" s="385" t="s">
        <v>1451</v>
      </c>
      <c r="Z59" s="401" t="s">
        <v>315</v>
      </c>
      <c r="AA59" s="391"/>
      <c r="AB59" s="391"/>
      <c r="AC59" s="385"/>
      <c r="AD59" s="385"/>
      <c r="AE59" s="385"/>
      <c r="AF59" s="385"/>
      <c r="AG59" s="385"/>
      <c r="AH59" s="393">
        <v>46185</v>
      </c>
      <c r="AI59" s="391"/>
      <c r="AJ59" s="391"/>
      <c r="AK59" s="391"/>
      <c r="AL59" s="391"/>
      <c r="AM59" s="391"/>
      <c r="AN59" s="391"/>
      <c r="AO59" s="391"/>
      <c r="AP59" s="391"/>
      <c r="AQ59" s="391"/>
      <c r="AR59" s="391"/>
      <c r="AS59" s="391"/>
      <c r="AT59" s="391"/>
      <c r="AU59" s="391"/>
      <c r="AV59" s="391"/>
      <c r="AW59" s="391"/>
      <c r="AX59" s="391"/>
      <c r="AY59" s="391"/>
      <c r="AZ59" s="391"/>
      <c r="BA59" s="391"/>
      <c r="BB59" s="391"/>
      <c r="BC59" s="391"/>
      <c r="BD59" s="391"/>
      <c r="BE59" s="391"/>
      <c r="BF59" s="391"/>
      <c r="BG59" s="393">
        <v>46199</v>
      </c>
      <c r="BH59" s="391"/>
      <c r="BI59" s="391"/>
      <c r="BJ59" s="393">
        <v>46206</v>
      </c>
      <c r="BK59" s="385"/>
      <c r="BL59" s="385" t="s">
        <v>53</v>
      </c>
      <c r="BM59" s="385"/>
      <c r="BN59" s="386" t="s">
        <v>1476</v>
      </c>
      <c r="BO59" s="394" t="s">
        <v>308</v>
      </c>
      <c r="BP59" s="385"/>
      <c r="BQ59" s="385"/>
    </row>
    <row r="60" spans="1:69" s="415" customFormat="1" x14ac:dyDescent="0.35">
      <c r="A60" s="385" t="s">
        <v>73</v>
      </c>
      <c r="B60" s="76" t="s">
        <v>75</v>
      </c>
      <c r="C60" s="76" t="s">
        <v>650</v>
      </c>
      <c r="D60" s="386" t="s">
        <v>191</v>
      </c>
      <c r="E60" s="412">
        <v>4000</v>
      </c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412">
        <v>4000</v>
      </c>
      <c r="X60" s="391">
        <v>2</v>
      </c>
      <c r="Y60" s="385" t="s">
        <v>1451</v>
      </c>
      <c r="Z60" s="401" t="s">
        <v>315</v>
      </c>
      <c r="AA60" s="391"/>
      <c r="AB60" s="391"/>
      <c r="AC60" s="385"/>
      <c r="AD60" s="385"/>
      <c r="AE60" s="385"/>
      <c r="AF60" s="385"/>
      <c r="AG60" s="385"/>
      <c r="AH60" s="393">
        <v>46188</v>
      </c>
      <c r="AI60" s="391"/>
      <c r="AJ60" s="391"/>
      <c r="AK60" s="391"/>
      <c r="AL60" s="391"/>
      <c r="AM60" s="391"/>
      <c r="AN60" s="391"/>
      <c r="AO60" s="391"/>
      <c r="AP60" s="391"/>
      <c r="AQ60" s="391"/>
      <c r="AR60" s="391"/>
      <c r="AS60" s="391"/>
      <c r="AT60" s="391"/>
      <c r="AU60" s="391"/>
      <c r="AV60" s="391"/>
      <c r="AW60" s="391"/>
      <c r="AX60" s="391"/>
      <c r="AY60" s="391"/>
      <c r="AZ60" s="391"/>
      <c r="BA60" s="391"/>
      <c r="BB60" s="391"/>
      <c r="BC60" s="391"/>
      <c r="BD60" s="391"/>
      <c r="BE60" s="391"/>
      <c r="BF60" s="391"/>
      <c r="BG60" s="393">
        <v>46249</v>
      </c>
      <c r="BH60" s="391"/>
      <c r="BI60" s="391"/>
      <c r="BJ60" s="393">
        <v>46264</v>
      </c>
      <c r="BK60" s="385"/>
      <c r="BL60" s="385" t="s">
        <v>53</v>
      </c>
      <c r="BM60" s="385"/>
      <c r="BN60" s="386" t="s">
        <v>1477</v>
      </c>
      <c r="BO60" s="385" t="s">
        <v>308</v>
      </c>
      <c r="BP60" s="385"/>
      <c r="BQ60" s="385"/>
    </row>
    <row r="61" spans="1:69" s="415" customFormat="1" x14ac:dyDescent="0.35">
      <c r="A61" s="385" t="s">
        <v>123</v>
      </c>
      <c r="B61" s="76" t="s">
        <v>1478</v>
      </c>
      <c r="C61" s="76" t="s">
        <v>1479</v>
      </c>
      <c r="D61" s="386" t="s">
        <v>190</v>
      </c>
      <c r="E61" s="385"/>
      <c r="F61" s="73">
        <v>80000</v>
      </c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73">
        <v>80000</v>
      </c>
      <c r="X61" s="391">
        <v>2</v>
      </c>
      <c r="Y61" s="385" t="s">
        <v>336</v>
      </c>
      <c r="Z61" s="401" t="s">
        <v>376</v>
      </c>
      <c r="AA61" s="391"/>
      <c r="AB61" s="391"/>
      <c r="AC61" s="385"/>
      <c r="AD61" s="385"/>
      <c r="AE61" s="385"/>
      <c r="AF61" s="385"/>
      <c r="AG61" s="385"/>
      <c r="AH61" s="393">
        <v>46189</v>
      </c>
      <c r="AI61" s="391"/>
      <c r="AJ61" s="391"/>
      <c r="AK61" s="391"/>
      <c r="AL61" s="391"/>
      <c r="AM61" s="391"/>
      <c r="AN61" s="391"/>
      <c r="AO61" s="391"/>
      <c r="AP61" s="391"/>
      <c r="AQ61" s="391"/>
      <c r="AR61" s="391"/>
      <c r="AS61" s="391"/>
      <c r="AT61" s="391"/>
      <c r="AU61" s="391"/>
      <c r="AV61" s="391"/>
      <c r="AW61" s="391"/>
      <c r="AX61" s="391"/>
      <c r="AY61" s="391"/>
      <c r="AZ61" s="391"/>
      <c r="BA61" s="391"/>
      <c r="BB61" s="391"/>
      <c r="BC61" s="391"/>
      <c r="BD61" s="391"/>
      <c r="BE61" s="391"/>
      <c r="BF61" s="391"/>
      <c r="BG61" s="393">
        <v>46226</v>
      </c>
      <c r="BH61" s="391"/>
      <c r="BI61" s="393">
        <v>46266</v>
      </c>
      <c r="BJ61" s="393">
        <v>46269</v>
      </c>
      <c r="BK61" s="385"/>
      <c r="BL61" s="385" t="s">
        <v>95</v>
      </c>
      <c r="BM61" s="385"/>
      <c r="BN61" s="386" t="s">
        <v>1483</v>
      </c>
      <c r="BO61" s="385" t="s">
        <v>308</v>
      </c>
      <c r="BP61" s="385" t="s">
        <v>1482</v>
      </c>
      <c r="BQ61" s="385"/>
    </row>
    <row r="62" spans="1:69" s="415" customFormat="1" x14ac:dyDescent="0.35">
      <c r="A62" s="385" t="s">
        <v>123</v>
      </c>
      <c r="B62" s="76" t="s">
        <v>1478</v>
      </c>
      <c r="C62" s="76" t="s">
        <v>1480</v>
      </c>
      <c r="D62" s="386" t="s">
        <v>190</v>
      </c>
      <c r="E62" s="385"/>
      <c r="F62" s="73">
        <v>26000</v>
      </c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73">
        <v>26000</v>
      </c>
      <c r="X62" s="391">
        <v>2</v>
      </c>
      <c r="Y62" s="385" t="s">
        <v>336</v>
      </c>
      <c r="Z62" s="401" t="s">
        <v>376</v>
      </c>
      <c r="AA62" s="391"/>
      <c r="AB62" s="391"/>
      <c r="AC62" s="385"/>
      <c r="AD62" s="385"/>
      <c r="AE62" s="385"/>
      <c r="AF62" s="385"/>
      <c r="AG62" s="385"/>
      <c r="AH62" s="393">
        <v>46189</v>
      </c>
      <c r="AI62" s="391"/>
      <c r="AJ62" s="391"/>
      <c r="AK62" s="391"/>
      <c r="AL62" s="391"/>
      <c r="AM62" s="391"/>
      <c r="AN62" s="391"/>
      <c r="AO62" s="391"/>
      <c r="AP62" s="391"/>
      <c r="AQ62" s="391"/>
      <c r="AR62" s="391"/>
      <c r="AS62" s="391"/>
      <c r="AT62" s="391"/>
      <c r="AU62" s="391"/>
      <c r="AV62" s="391"/>
      <c r="AW62" s="391"/>
      <c r="AX62" s="391"/>
      <c r="AY62" s="391"/>
      <c r="AZ62" s="391"/>
      <c r="BA62" s="391"/>
      <c r="BB62" s="391"/>
      <c r="BC62" s="391"/>
      <c r="BD62" s="391"/>
      <c r="BE62" s="391"/>
      <c r="BF62" s="391"/>
      <c r="BG62" s="393">
        <v>46226</v>
      </c>
      <c r="BH62" s="391"/>
      <c r="BI62" s="393">
        <v>46266</v>
      </c>
      <c r="BJ62" s="393">
        <v>46269</v>
      </c>
      <c r="BK62" s="385"/>
      <c r="BL62" s="385" t="s">
        <v>95</v>
      </c>
      <c r="BM62" s="385"/>
      <c r="BN62" s="386" t="s">
        <v>1483</v>
      </c>
      <c r="BO62" s="385" t="s">
        <v>308</v>
      </c>
      <c r="BP62" s="385" t="s">
        <v>1482</v>
      </c>
      <c r="BQ62" s="385"/>
    </row>
    <row r="63" spans="1:69" s="415" customFormat="1" x14ac:dyDescent="0.35">
      <c r="A63" s="385" t="s">
        <v>123</v>
      </c>
      <c r="B63" s="76" t="s">
        <v>1478</v>
      </c>
      <c r="C63" s="76" t="s">
        <v>1481</v>
      </c>
      <c r="D63" s="386" t="s">
        <v>190</v>
      </c>
      <c r="E63" s="385"/>
      <c r="F63" s="73">
        <v>40000</v>
      </c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73">
        <v>40000</v>
      </c>
      <c r="X63" s="391">
        <v>2</v>
      </c>
      <c r="Y63" s="385" t="s">
        <v>336</v>
      </c>
      <c r="Z63" s="401" t="s">
        <v>376</v>
      </c>
      <c r="AA63" s="391"/>
      <c r="AB63" s="391"/>
      <c r="AC63" s="385"/>
      <c r="AD63" s="385"/>
      <c r="AE63" s="385"/>
      <c r="AF63" s="385"/>
      <c r="AG63" s="385"/>
      <c r="AH63" s="393">
        <v>46189</v>
      </c>
      <c r="AI63" s="391"/>
      <c r="AJ63" s="391"/>
      <c r="AK63" s="391"/>
      <c r="AL63" s="391"/>
      <c r="AM63" s="391"/>
      <c r="AN63" s="391"/>
      <c r="AO63" s="391"/>
      <c r="AP63" s="391"/>
      <c r="AQ63" s="391"/>
      <c r="AR63" s="391"/>
      <c r="AS63" s="391"/>
      <c r="AT63" s="391"/>
      <c r="AU63" s="391"/>
      <c r="AV63" s="391"/>
      <c r="AW63" s="391"/>
      <c r="AX63" s="391"/>
      <c r="AY63" s="391"/>
      <c r="AZ63" s="391"/>
      <c r="BA63" s="391"/>
      <c r="BB63" s="391"/>
      <c r="BC63" s="391"/>
      <c r="BD63" s="391"/>
      <c r="BE63" s="391"/>
      <c r="BF63" s="391"/>
      <c r="BG63" s="393">
        <v>46226</v>
      </c>
      <c r="BH63" s="391"/>
      <c r="BI63" s="393">
        <v>46266</v>
      </c>
      <c r="BJ63" s="393">
        <v>46269</v>
      </c>
      <c r="BK63" s="385"/>
      <c r="BL63" s="385" t="s">
        <v>95</v>
      </c>
      <c r="BM63" s="385"/>
      <c r="BN63" s="386" t="s">
        <v>1483</v>
      </c>
      <c r="BO63" s="385" t="s">
        <v>308</v>
      </c>
      <c r="BP63" s="385" t="s">
        <v>1482</v>
      </c>
      <c r="BQ63" s="385"/>
    </row>
    <row r="64" spans="1:69" s="385" customFormat="1" x14ac:dyDescent="0.25">
      <c r="A64" s="385" t="s">
        <v>70</v>
      </c>
      <c r="B64" s="76" t="s">
        <v>1489</v>
      </c>
      <c r="C64" s="76" t="s">
        <v>1491</v>
      </c>
      <c r="D64" s="386" t="s">
        <v>190</v>
      </c>
      <c r="F64" s="73">
        <v>300000</v>
      </c>
      <c r="W64" s="73">
        <v>300000</v>
      </c>
      <c r="X64" s="391">
        <v>2</v>
      </c>
      <c r="Y64" s="385" t="s">
        <v>336</v>
      </c>
      <c r="Z64" s="401" t="s">
        <v>376</v>
      </c>
      <c r="AA64" s="391"/>
      <c r="AB64" s="391"/>
      <c r="AH64" s="393">
        <v>46219</v>
      </c>
      <c r="AI64" s="391"/>
      <c r="AJ64" s="391"/>
      <c r="AK64" s="391"/>
      <c r="AL64" s="391"/>
      <c r="AM64" s="391"/>
      <c r="AN64" s="391"/>
      <c r="AO64" s="391"/>
      <c r="AP64" s="391"/>
      <c r="AQ64" s="391"/>
      <c r="AR64" s="391"/>
      <c r="AS64" s="391"/>
      <c r="AT64" s="391"/>
      <c r="AU64" s="391"/>
      <c r="AV64" s="391"/>
      <c r="AW64" s="391"/>
      <c r="AX64" s="391"/>
      <c r="AY64" s="391"/>
      <c r="AZ64" s="391"/>
      <c r="BA64" s="391"/>
      <c r="BB64" s="391"/>
      <c r="BC64" s="391"/>
      <c r="BD64" s="391"/>
      <c r="BE64" s="391"/>
      <c r="BF64" s="391"/>
      <c r="BG64" s="393">
        <v>46255</v>
      </c>
      <c r="BH64" s="391"/>
      <c r="BI64" s="393">
        <v>46297</v>
      </c>
      <c r="BJ64" s="393">
        <v>46302</v>
      </c>
      <c r="BL64" s="385" t="s">
        <v>95</v>
      </c>
      <c r="BN64" s="386" t="s">
        <v>1486</v>
      </c>
      <c r="BO64" s="385" t="s">
        <v>308</v>
      </c>
      <c r="BP64" s="418" t="s">
        <v>1490</v>
      </c>
    </row>
    <row r="65" spans="1:68" s="415" customFormat="1" x14ac:dyDescent="0.35">
      <c r="A65" s="76" t="s">
        <v>70</v>
      </c>
      <c r="B65" s="76" t="s">
        <v>72</v>
      </c>
      <c r="C65" s="76" t="s">
        <v>515</v>
      </c>
      <c r="D65" s="86" t="s">
        <v>191</v>
      </c>
      <c r="E65" s="419">
        <v>383500</v>
      </c>
      <c r="F65" s="419">
        <v>528500</v>
      </c>
      <c r="W65" s="419">
        <v>528500</v>
      </c>
      <c r="X65" s="414">
        <v>2</v>
      </c>
      <c r="Y65" s="415" t="s">
        <v>423</v>
      </c>
      <c r="Z65" s="401" t="s">
        <v>306</v>
      </c>
      <c r="AA65" s="391"/>
      <c r="AB65" s="414"/>
      <c r="BG65" s="420">
        <v>46177</v>
      </c>
      <c r="BH65" s="414"/>
      <c r="BI65" s="420">
        <v>46209</v>
      </c>
      <c r="BJ65" s="420">
        <v>46227</v>
      </c>
      <c r="BL65" s="415" t="s">
        <v>53</v>
      </c>
      <c r="BN65" s="416" t="s">
        <v>1486</v>
      </c>
      <c r="BO65" s="415" t="s">
        <v>324</v>
      </c>
      <c r="BP65" s="415" t="s">
        <v>1498</v>
      </c>
    </row>
    <row r="66" spans="1:68" s="415" customFormat="1" x14ac:dyDescent="0.35">
      <c r="A66" s="76" t="s">
        <v>113</v>
      </c>
      <c r="B66" s="76" t="s">
        <v>71</v>
      </c>
      <c r="C66" s="76" t="s">
        <v>532</v>
      </c>
      <c r="D66" s="86" t="s">
        <v>191</v>
      </c>
      <c r="E66" s="419">
        <v>418975</v>
      </c>
      <c r="F66" s="419">
        <v>563975</v>
      </c>
      <c r="W66" s="419">
        <v>563975</v>
      </c>
      <c r="X66" s="414">
        <v>2</v>
      </c>
      <c r="Y66" s="415" t="s">
        <v>423</v>
      </c>
      <c r="Z66" s="401" t="s">
        <v>306</v>
      </c>
      <c r="AA66" s="391"/>
      <c r="AB66" s="414"/>
      <c r="BG66" s="420">
        <v>46177</v>
      </c>
      <c r="BH66" s="414"/>
      <c r="BI66" s="420">
        <v>46209</v>
      </c>
      <c r="BJ66" s="420">
        <v>46227</v>
      </c>
      <c r="BL66" s="415" t="s">
        <v>53</v>
      </c>
      <c r="BN66" s="416" t="s">
        <v>1497</v>
      </c>
      <c r="BO66" s="415" t="s">
        <v>324</v>
      </c>
      <c r="BP66" s="415" t="s">
        <v>1498</v>
      </c>
    </row>
    <row r="67" spans="1:68" x14ac:dyDescent="0.35">
      <c r="A67" s="76" t="s">
        <v>67</v>
      </c>
      <c r="B67" s="385" t="s">
        <v>108</v>
      </c>
      <c r="C67" s="76" t="s">
        <v>370</v>
      </c>
      <c r="D67" s="386" t="s">
        <v>191</v>
      </c>
      <c r="E67" s="412">
        <v>120000</v>
      </c>
      <c r="F67" s="412">
        <v>195000</v>
      </c>
      <c r="W67" s="412">
        <v>195000</v>
      </c>
      <c r="X67" s="414">
        <v>2</v>
      </c>
      <c r="Y67" s="415" t="s">
        <v>1499</v>
      </c>
      <c r="Z67" s="401" t="s">
        <v>315</v>
      </c>
      <c r="AH67" s="414"/>
      <c r="BG67" s="414"/>
      <c r="BI67" s="420">
        <v>46149</v>
      </c>
      <c r="BJ67" s="420">
        <v>46155</v>
      </c>
      <c r="BL67" s="415" t="s">
        <v>95</v>
      </c>
      <c r="BN67" s="416" t="s">
        <v>406</v>
      </c>
      <c r="BO67" s="415" t="s">
        <v>337</v>
      </c>
      <c r="BP67" s="415" t="s">
        <v>1442</v>
      </c>
    </row>
  </sheetData>
  <autoFilter ref="A2:BR66" xr:uid="{178BB5A0-9280-4885-B86B-EE1295D6C20D}"/>
  <mergeCells count="2">
    <mergeCell ref="A1:T1"/>
    <mergeCell ref="U1:BO1"/>
  </mergeCells>
  <conditionalFormatting sqref="W34 W32 W1:W30 W38:W39 W45:W46 W52 W66 W68:W1048576">
    <cfRule type="duplicateValues" dxfId="2" priority="23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F5D6-DF96-4DF7-8BD2-A4BB822BE62C}">
  <dimension ref="B2:Q69"/>
  <sheetViews>
    <sheetView zoomScale="85" zoomScaleNormal="85" workbookViewId="0">
      <selection activeCell="Q12" sqref="Q12"/>
    </sheetView>
  </sheetViews>
  <sheetFormatPr baseColWidth="10" defaultColWidth="11.42578125" defaultRowHeight="15" x14ac:dyDescent="0.25"/>
  <cols>
    <col min="2" max="4" width="13.85546875" customWidth="1"/>
    <col min="5" max="5" width="39.28515625" customWidth="1"/>
    <col min="6" max="13" width="21.28515625" customWidth="1"/>
    <col min="14" max="14" width="19.28515625" customWidth="1"/>
    <col min="17" max="17" width="12.7109375" bestFit="1" customWidth="1"/>
  </cols>
  <sheetData>
    <row r="2" spans="2:17" x14ac:dyDescent="0.25">
      <c r="B2" s="228" t="s">
        <v>388</v>
      </c>
      <c r="C2" s="469">
        <v>1</v>
      </c>
      <c r="D2" s="470"/>
      <c r="E2" s="470"/>
      <c r="F2" s="470"/>
      <c r="G2" s="470"/>
      <c r="H2" s="471"/>
      <c r="I2" s="469">
        <v>2</v>
      </c>
      <c r="J2" s="470"/>
      <c r="K2" s="470"/>
      <c r="L2" s="471"/>
      <c r="M2" s="299"/>
      <c r="N2" s="468">
        <v>3</v>
      </c>
      <c r="O2" s="468"/>
      <c r="P2" s="468"/>
      <c r="Q2" s="472" t="s">
        <v>40</v>
      </c>
    </row>
    <row r="3" spans="2:17" x14ac:dyDescent="0.25">
      <c r="B3" s="80" t="s">
        <v>389</v>
      </c>
      <c r="C3" s="80" t="s">
        <v>390</v>
      </c>
      <c r="D3" s="80" t="s">
        <v>53</v>
      </c>
      <c r="E3" s="80" t="s">
        <v>391</v>
      </c>
      <c r="F3" s="80" t="s">
        <v>95</v>
      </c>
      <c r="G3" s="80" t="s">
        <v>392</v>
      </c>
      <c r="H3" s="80" t="s">
        <v>42</v>
      </c>
      <c r="I3" s="80" t="s">
        <v>391</v>
      </c>
      <c r="J3" s="80" t="s">
        <v>95</v>
      </c>
      <c r="K3" s="80" t="s">
        <v>393</v>
      </c>
      <c r="L3" s="80" t="s">
        <v>42</v>
      </c>
      <c r="M3" s="80" t="s">
        <v>391</v>
      </c>
      <c r="N3" s="80" t="s">
        <v>95</v>
      </c>
      <c r="O3" s="80" t="s">
        <v>394</v>
      </c>
      <c r="P3" s="80" t="s">
        <v>42</v>
      </c>
      <c r="Q3" s="472"/>
    </row>
    <row r="4" spans="2:17" x14ac:dyDescent="0.25">
      <c r="B4" s="226" t="s">
        <v>6</v>
      </c>
      <c r="C4" s="300">
        <v>2</v>
      </c>
      <c r="D4" s="227">
        <v>1092475</v>
      </c>
      <c r="E4" s="300">
        <v>10</v>
      </c>
      <c r="F4" s="227">
        <v>787905.16</v>
      </c>
      <c r="G4" s="227">
        <v>1880380.1600000001</v>
      </c>
      <c r="H4" s="238">
        <f>+G4/$G$6</f>
        <v>0.46382756080803028</v>
      </c>
      <c r="I4" s="301">
        <v>11</v>
      </c>
      <c r="J4" s="227">
        <v>415730.75</v>
      </c>
      <c r="K4" s="227">
        <v>415730.75</v>
      </c>
      <c r="L4" s="238">
        <f>+K4/$K$6</f>
        <v>0.22400235695336482</v>
      </c>
      <c r="M4" s="301">
        <v>5</v>
      </c>
      <c r="N4" s="227">
        <v>362129</v>
      </c>
      <c r="O4" s="227">
        <v>362129</v>
      </c>
      <c r="P4" s="238">
        <f>+O4/O6</f>
        <v>1</v>
      </c>
      <c r="Q4" s="227">
        <v>2658239.91</v>
      </c>
    </row>
    <row r="5" spans="2:17" x14ac:dyDescent="0.25">
      <c r="B5" s="226" t="s">
        <v>25</v>
      </c>
      <c r="C5" s="227"/>
      <c r="D5" s="227"/>
      <c r="E5" s="300">
        <v>3</v>
      </c>
      <c r="F5" s="227">
        <v>2173669.92</v>
      </c>
      <c r="G5" s="227">
        <v>2173669.92</v>
      </c>
      <c r="H5" s="238">
        <f>+G5/$G$6</f>
        <v>0.53617243919196966</v>
      </c>
      <c r="I5" s="301">
        <v>7</v>
      </c>
      <c r="J5" s="227">
        <v>1440190.57</v>
      </c>
      <c r="K5" s="227">
        <v>1440190.57</v>
      </c>
      <c r="L5" s="238">
        <f>+K5/$K$6</f>
        <v>0.77599764304663521</v>
      </c>
      <c r="M5" s="238"/>
      <c r="N5" s="227"/>
      <c r="O5" s="227"/>
      <c r="P5" s="226"/>
      <c r="Q5" s="227">
        <v>3613860.49</v>
      </c>
    </row>
    <row r="6" spans="2:17" x14ac:dyDescent="0.25">
      <c r="B6" s="228" t="s">
        <v>40</v>
      </c>
      <c r="C6" s="302">
        <v>2</v>
      </c>
      <c r="D6" s="229">
        <v>1092475</v>
      </c>
      <c r="E6" s="302">
        <v>13</v>
      </c>
      <c r="F6" s="229">
        <v>2961575.08</v>
      </c>
      <c r="G6" s="229">
        <v>4054050.08</v>
      </c>
      <c r="H6" s="228"/>
      <c r="I6" s="303">
        <f>SUM(I4:I5)</f>
        <v>18</v>
      </c>
      <c r="J6" s="229">
        <v>1855921.32</v>
      </c>
      <c r="K6" s="229">
        <v>1855921.32</v>
      </c>
      <c r="L6" s="228"/>
      <c r="M6" s="303">
        <f>SUM(M4:M5)</f>
        <v>5</v>
      </c>
      <c r="N6" s="229">
        <v>362129</v>
      </c>
      <c r="O6" s="229">
        <v>362129</v>
      </c>
      <c r="P6" s="226"/>
      <c r="Q6" s="229">
        <v>6272100.4000000004</v>
      </c>
    </row>
    <row r="10" spans="2:17" ht="75" x14ac:dyDescent="0.25">
      <c r="B10" s="80" t="s">
        <v>49</v>
      </c>
      <c r="C10" s="309" t="s">
        <v>0</v>
      </c>
      <c r="D10" s="310" t="s">
        <v>1</v>
      </c>
      <c r="E10" s="109" t="s">
        <v>50</v>
      </c>
      <c r="F10" s="112" t="s">
        <v>239</v>
      </c>
      <c r="G10" s="296" t="s">
        <v>51</v>
      </c>
      <c r="H10" s="311" t="s">
        <v>395</v>
      </c>
      <c r="I10" s="311" t="s">
        <v>52</v>
      </c>
      <c r="J10" s="263" t="s">
        <v>48</v>
      </c>
      <c r="K10" s="265" t="s">
        <v>298</v>
      </c>
      <c r="L10" s="312" t="s">
        <v>299</v>
      </c>
      <c r="M10" s="312" t="s">
        <v>396</v>
      </c>
      <c r="N10" s="312" t="s">
        <v>397</v>
      </c>
    </row>
    <row r="11" spans="2:17" ht="60" x14ac:dyDescent="0.25">
      <c r="B11" s="89" t="s">
        <v>123</v>
      </c>
      <c r="C11" s="89" t="s">
        <v>25</v>
      </c>
      <c r="D11" s="89" t="s">
        <v>26</v>
      </c>
      <c r="E11" s="89" t="s">
        <v>126</v>
      </c>
      <c r="F11" s="313">
        <v>140000</v>
      </c>
      <c r="G11" s="314">
        <v>135000</v>
      </c>
      <c r="H11" s="315">
        <v>135000</v>
      </c>
      <c r="I11" s="316">
        <v>1</v>
      </c>
      <c r="J11" s="317" t="s">
        <v>95</v>
      </c>
      <c r="K11" s="317" t="s">
        <v>310</v>
      </c>
      <c r="L11" s="89" t="s">
        <v>398</v>
      </c>
      <c r="M11" s="318" t="s">
        <v>399</v>
      </c>
      <c r="N11" s="89"/>
    </row>
    <row r="12" spans="2:17" ht="45" x14ac:dyDescent="0.25">
      <c r="B12" s="89" t="s">
        <v>54</v>
      </c>
      <c r="C12" s="89" t="s">
        <v>6</v>
      </c>
      <c r="D12" s="89" t="s">
        <v>7</v>
      </c>
      <c r="E12" s="89" t="s">
        <v>100</v>
      </c>
      <c r="F12" s="313">
        <v>10000</v>
      </c>
      <c r="G12" s="314">
        <v>9089.2999999999993</v>
      </c>
      <c r="H12" s="315">
        <v>10000</v>
      </c>
      <c r="I12" s="316">
        <v>1</v>
      </c>
      <c r="J12" s="319" t="s">
        <v>95</v>
      </c>
      <c r="K12" s="320" t="s">
        <v>400</v>
      </c>
      <c r="L12" s="321" t="s">
        <v>401</v>
      </c>
      <c r="M12" s="322" t="s">
        <v>399</v>
      </c>
      <c r="N12" s="89"/>
    </row>
    <row r="13" spans="2:17" ht="75" x14ac:dyDescent="0.25">
      <c r="B13" s="89" t="s">
        <v>54</v>
      </c>
      <c r="C13" s="89" t="s">
        <v>6</v>
      </c>
      <c r="D13" s="89" t="s">
        <v>7</v>
      </c>
      <c r="E13" s="89" t="s">
        <v>98</v>
      </c>
      <c r="F13" s="313">
        <v>40000</v>
      </c>
      <c r="G13" s="314">
        <v>39850</v>
      </c>
      <c r="H13" s="315">
        <v>39850</v>
      </c>
      <c r="I13" s="316">
        <v>1</v>
      </c>
      <c r="J13" s="319" t="s">
        <v>95</v>
      </c>
      <c r="K13" s="320" t="s">
        <v>336</v>
      </c>
      <c r="L13" s="321" t="s">
        <v>402</v>
      </c>
      <c r="M13" s="89" t="s">
        <v>403</v>
      </c>
      <c r="N13" s="89" t="s">
        <v>244</v>
      </c>
      <c r="O13" s="330">
        <v>46154</v>
      </c>
    </row>
    <row r="14" spans="2:17" ht="105" x14ac:dyDescent="0.25">
      <c r="B14" s="89" t="s">
        <v>123</v>
      </c>
      <c r="C14" s="89" t="s">
        <v>25</v>
      </c>
      <c r="D14" s="89" t="s">
        <v>26</v>
      </c>
      <c r="E14" s="89" t="s">
        <v>125</v>
      </c>
      <c r="F14" s="313">
        <v>0</v>
      </c>
      <c r="G14" s="314">
        <v>0</v>
      </c>
      <c r="H14" s="315">
        <v>120000</v>
      </c>
      <c r="I14" s="316">
        <v>1</v>
      </c>
      <c r="J14" s="317" t="s">
        <v>95</v>
      </c>
      <c r="K14" s="320" t="s">
        <v>336</v>
      </c>
      <c r="L14" s="317" t="s">
        <v>398</v>
      </c>
      <c r="M14" s="323" t="s">
        <v>404</v>
      </c>
      <c r="N14" s="89"/>
    </row>
    <row r="15" spans="2:17" ht="105" x14ac:dyDescent="0.25">
      <c r="B15" s="89" t="s">
        <v>65</v>
      </c>
      <c r="C15" s="89" t="s">
        <v>25</v>
      </c>
      <c r="D15" s="89" t="s">
        <v>26</v>
      </c>
      <c r="E15" s="89" t="s">
        <v>338</v>
      </c>
      <c r="F15" s="313">
        <v>0</v>
      </c>
      <c r="G15" s="314">
        <v>873356.17</v>
      </c>
      <c r="H15" s="315">
        <v>873356.17</v>
      </c>
      <c r="I15" s="316">
        <v>2</v>
      </c>
      <c r="J15" s="319" t="s">
        <v>95</v>
      </c>
      <c r="K15" s="321"/>
      <c r="L15" s="321"/>
      <c r="M15" s="324" t="s">
        <v>208</v>
      </c>
      <c r="N15" s="89"/>
    </row>
    <row r="16" spans="2:17" ht="105" x14ac:dyDescent="0.25">
      <c r="B16" s="89" t="s">
        <v>123</v>
      </c>
      <c r="C16" s="89" t="s">
        <v>25</v>
      </c>
      <c r="D16" s="89" t="s">
        <v>26</v>
      </c>
      <c r="E16" s="89" t="s">
        <v>352</v>
      </c>
      <c r="F16" s="313">
        <v>0</v>
      </c>
      <c r="G16" s="314">
        <v>216395.59</v>
      </c>
      <c r="H16" s="315">
        <v>216395.59</v>
      </c>
      <c r="I16" s="316">
        <v>2</v>
      </c>
      <c r="J16" s="316" t="s">
        <v>95</v>
      </c>
      <c r="K16" s="89"/>
      <c r="L16" s="89"/>
      <c r="M16" s="324" t="s">
        <v>208</v>
      </c>
      <c r="N16" s="89"/>
    </row>
    <row r="17" spans="2:15" ht="90" x14ac:dyDescent="0.25">
      <c r="B17" s="89" t="s">
        <v>123</v>
      </c>
      <c r="C17" s="89" t="s">
        <v>25</v>
      </c>
      <c r="D17" s="89" t="s">
        <v>26</v>
      </c>
      <c r="E17" s="89" t="s">
        <v>356</v>
      </c>
      <c r="F17" s="313">
        <v>0</v>
      </c>
      <c r="G17" s="325">
        <v>150000</v>
      </c>
      <c r="H17" s="326">
        <v>150000</v>
      </c>
      <c r="I17" s="316">
        <v>2</v>
      </c>
      <c r="J17" s="316" t="s">
        <v>95</v>
      </c>
      <c r="K17" s="89"/>
      <c r="L17" s="89"/>
      <c r="M17" s="324" t="s">
        <v>208</v>
      </c>
      <c r="N17" s="89"/>
    </row>
    <row r="18" spans="2:15" ht="90" x14ac:dyDescent="0.25">
      <c r="B18" s="89" t="s">
        <v>123</v>
      </c>
      <c r="C18" s="89" t="s">
        <v>25</v>
      </c>
      <c r="D18" s="89" t="s">
        <v>26</v>
      </c>
      <c r="E18" s="89" t="s">
        <v>350</v>
      </c>
      <c r="F18" s="313">
        <v>0</v>
      </c>
      <c r="G18" s="314">
        <v>100000</v>
      </c>
      <c r="H18" s="315">
        <v>100000</v>
      </c>
      <c r="I18" s="316">
        <v>2</v>
      </c>
      <c r="J18" s="316" t="s">
        <v>95</v>
      </c>
      <c r="K18" s="89"/>
      <c r="L18" s="89"/>
      <c r="M18" s="324" t="s">
        <v>208</v>
      </c>
      <c r="N18" s="89"/>
    </row>
    <row r="19" spans="2:15" ht="105" x14ac:dyDescent="0.25">
      <c r="B19" s="89" t="s">
        <v>65</v>
      </c>
      <c r="C19" s="89" t="s">
        <v>25</v>
      </c>
      <c r="D19" s="89" t="s">
        <v>26</v>
      </c>
      <c r="E19" s="89" t="s">
        <v>358</v>
      </c>
      <c r="F19" s="313">
        <v>0</v>
      </c>
      <c r="G19" s="314">
        <v>43667.81</v>
      </c>
      <c r="H19" s="315">
        <v>43667.81</v>
      </c>
      <c r="I19" s="316">
        <v>2</v>
      </c>
      <c r="J19" s="319" t="s">
        <v>95</v>
      </c>
      <c r="K19" s="321"/>
      <c r="L19" s="321"/>
      <c r="M19" s="327" t="s">
        <v>208</v>
      </c>
      <c r="N19" s="89"/>
    </row>
    <row r="20" spans="2:15" ht="60" x14ac:dyDescent="0.25">
      <c r="B20" s="89" t="s">
        <v>54</v>
      </c>
      <c r="C20" s="89" t="s">
        <v>25</v>
      </c>
      <c r="D20" s="89" t="s">
        <v>26</v>
      </c>
      <c r="E20" s="89" t="s">
        <v>329</v>
      </c>
      <c r="F20" s="313">
        <v>0</v>
      </c>
      <c r="G20" s="314">
        <v>18000</v>
      </c>
      <c r="H20" s="315">
        <v>18000</v>
      </c>
      <c r="I20" s="316">
        <v>2</v>
      </c>
      <c r="J20" s="316" t="s">
        <v>95</v>
      </c>
      <c r="K20" s="89"/>
      <c r="L20" s="89"/>
      <c r="M20" s="324" t="s">
        <v>208</v>
      </c>
      <c r="N20" s="89"/>
    </row>
    <row r="21" spans="2:15" ht="60" x14ac:dyDescent="0.25">
      <c r="B21" s="89" t="s">
        <v>67</v>
      </c>
      <c r="C21" s="89" t="s">
        <v>6</v>
      </c>
      <c r="D21" s="89" t="s">
        <v>7</v>
      </c>
      <c r="E21" s="89" t="s">
        <v>108</v>
      </c>
      <c r="F21" s="313">
        <v>120000</v>
      </c>
      <c r="G21" s="314">
        <v>195000</v>
      </c>
      <c r="H21" s="315">
        <v>315000</v>
      </c>
      <c r="I21" s="316">
        <v>1</v>
      </c>
      <c r="J21" s="319" t="s">
        <v>95</v>
      </c>
      <c r="K21" s="321" t="s">
        <v>405</v>
      </c>
      <c r="L21" s="321" t="s">
        <v>406</v>
      </c>
      <c r="M21" s="89" t="s">
        <v>407</v>
      </c>
      <c r="N21" s="89" t="s">
        <v>244</v>
      </c>
      <c r="O21" s="330">
        <v>46153</v>
      </c>
    </row>
    <row r="22" spans="2:15" ht="60" x14ac:dyDescent="0.25">
      <c r="B22" s="89" t="s">
        <v>70</v>
      </c>
      <c r="C22" s="89" t="s">
        <v>6</v>
      </c>
      <c r="D22" s="89" t="s">
        <v>11</v>
      </c>
      <c r="E22" s="89" t="s">
        <v>128</v>
      </c>
      <c r="F22" s="313">
        <v>0</v>
      </c>
      <c r="G22" s="314">
        <v>88500</v>
      </c>
      <c r="H22" s="315">
        <v>88500</v>
      </c>
      <c r="I22" s="316">
        <v>1</v>
      </c>
      <c r="J22" s="319" t="s">
        <v>95</v>
      </c>
      <c r="K22" s="320" t="s">
        <v>336</v>
      </c>
      <c r="L22" s="319" t="s">
        <v>408</v>
      </c>
      <c r="M22" s="89" t="s">
        <v>407</v>
      </c>
      <c r="N22" s="89" t="s">
        <v>244</v>
      </c>
      <c r="O22" s="330">
        <v>46154</v>
      </c>
    </row>
    <row r="23" spans="2:15" ht="90" x14ac:dyDescent="0.25">
      <c r="B23" s="89" t="s">
        <v>70</v>
      </c>
      <c r="C23" s="89" t="s">
        <v>25</v>
      </c>
      <c r="D23" s="89" t="s">
        <v>26</v>
      </c>
      <c r="E23" s="89" t="s">
        <v>127</v>
      </c>
      <c r="F23" s="313">
        <v>340000</v>
      </c>
      <c r="G23" s="314">
        <v>0</v>
      </c>
      <c r="H23" s="315">
        <v>1918669.92</v>
      </c>
      <c r="I23" s="316">
        <v>1</v>
      </c>
      <c r="J23" s="317" t="s">
        <v>95</v>
      </c>
      <c r="K23" s="317" t="s">
        <v>367</v>
      </c>
      <c r="L23" s="317" t="s">
        <v>409</v>
      </c>
      <c r="M23" s="89" t="s">
        <v>308</v>
      </c>
      <c r="N23" s="89"/>
    </row>
    <row r="24" spans="2:15" ht="45" x14ac:dyDescent="0.25">
      <c r="B24" s="89" t="s">
        <v>54</v>
      </c>
      <c r="C24" s="89" t="s">
        <v>6</v>
      </c>
      <c r="D24" s="89" t="s">
        <v>7</v>
      </c>
      <c r="E24" s="89" t="s">
        <v>102</v>
      </c>
      <c r="F24" s="313">
        <v>76980</v>
      </c>
      <c r="G24" s="314">
        <v>125000</v>
      </c>
      <c r="H24" s="315">
        <v>201453</v>
      </c>
      <c r="I24" s="316">
        <v>3</v>
      </c>
      <c r="J24" s="319" t="s">
        <v>95</v>
      </c>
      <c r="K24" s="321" t="s">
        <v>410</v>
      </c>
      <c r="L24" s="321" t="s">
        <v>401</v>
      </c>
      <c r="M24" s="321" t="s">
        <v>308</v>
      </c>
      <c r="N24" s="89"/>
    </row>
    <row r="25" spans="2:15" ht="75" x14ac:dyDescent="0.25">
      <c r="B25" s="89" t="s">
        <v>113</v>
      </c>
      <c r="C25" s="89" t="s">
        <v>6</v>
      </c>
      <c r="D25" s="89" t="s">
        <v>11</v>
      </c>
      <c r="E25" s="89" t="s">
        <v>368</v>
      </c>
      <c r="F25" s="313">
        <v>50000</v>
      </c>
      <c r="G25" s="314">
        <v>0</v>
      </c>
      <c r="H25" s="315">
        <v>137500</v>
      </c>
      <c r="I25" s="316">
        <v>3</v>
      </c>
      <c r="J25" s="316" t="s">
        <v>95</v>
      </c>
      <c r="K25" s="320" t="s">
        <v>336</v>
      </c>
      <c r="L25" s="89" t="s">
        <v>411</v>
      </c>
      <c r="M25" s="328" t="s">
        <v>308</v>
      </c>
      <c r="N25" s="89"/>
    </row>
    <row r="26" spans="2:15" ht="60" x14ac:dyDescent="0.25">
      <c r="B26" s="89" t="s">
        <v>73</v>
      </c>
      <c r="C26" s="89" t="s">
        <v>6</v>
      </c>
      <c r="D26" s="89" t="s">
        <v>11</v>
      </c>
      <c r="E26" s="89" t="s">
        <v>110</v>
      </c>
      <c r="F26" s="313">
        <v>77339.55</v>
      </c>
      <c r="G26" s="314">
        <v>129695.75</v>
      </c>
      <c r="H26" s="315">
        <v>87195.75</v>
      </c>
      <c r="I26" s="316">
        <v>2</v>
      </c>
      <c r="J26" s="319" t="s">
        <v>95</v>
      </c>
      <c r="K26" s="320" t="s">
        <v>336</v>
      </c>
      <c r="L26" s="321" t="s">
        <v>412</v>
      </c>
      <c r="M26" s="321" t="s">
        <v>308</v>
      </c>
      <c r="N26" s="89"/>
    </row>
    <row r="27" spans="2:15" ht="45" x14ac:dyDescent="0.25">
      <c r="B27" s="89" t="s">
        <v>76</v>
      </c>
      <c r="C27" s="89" t="s">
        <v>6</v>
      </c>
      <c r="D27" s="89" t="s">
        <v>7</v>
      </c>
      <c r="E27" s="89" t="s">
        <v>121</v>
      </c>
      <c r="F27" s="313">
        <v>0</v>
      </c>
      <c r="G27" s="314">
        <v>40000</v>
      </c>
      <c r="H27" s="315">
        <v>65000</v>
      </c>
      <c r="I27" s="316">
        <v>2</v>
      </c>
      <c r="J27" s="319" t="s">
        <v>95</v>
      </c>
      <c r="K27" s="320" t="s">
        <v>310</v>
      </c>
      <c r="L27" s="321" t="s">
        <v>413</v>
      </c>
      <c r="M27" s="321" t="s">
        <v>308</v>
      </c>
      <c r="N27" s="89"/>
    </row>
    <row r="28" spans="2:15" ht="45" x14ac:dyDescent="0.25">
      <c r="B28" s="89" t="s">
        <v>76</v>
      </c>
      <c r="C28" s="89" t="s">
        <v>6</v>
      </c>
      <c r="D28" s="89" t="s">
        <v>7</v>
      </c>
      <c r="E28" s="89" t="s">
        <v>119</v>
      </c>
      <c r="F28" s="313">
        <v>0</v>
      </c>
      <c r="G28" s="314">
        <v>60000</v>
      </c>
      <c r="H28" s="315">
        <v>60000</v>
      </c>
      <c r="I28" s="316">
        <v>2</v>
      </c>
      <c r="J28" s="319" t="s">
        <v>95</v>
      </c>
      <c r="K28" s="320" t="s">
        <v>363</v>
      </c>
      <c r="L28" s="321" t="s">
        <v>414</v>
      </c>
      <c r="M28" s="321" t="s">
        <v>308</v>
      </c>
      <c r="N28" s="89"/>
    </row>
    <row r="29" spans="2:15" ht="45" x14ac:dyDescent="0.25">
      <c r="B29" s="89" t="s">
        <v>65</v>
      </c>
      <c r="C29" s="89" t="s">
        <v>6</v>
      </c>
      <c r="D29" s="89" t="s">
        <v>11</v>
      </c>
      <c r="E29" s="89" t="s">
        <v>365</v>
      </c>
      <c r="F29" s="313">
        <v>0</v>
      </c>
      <c r="G29" s="314">
        <v>50000</v>
      </c>
      <c r="H29" s="315">
        <v>50000</v>
      </c>
      <c r="I29" s="316">
        <v>2</v>
      </c>
      <c r="J29" s="319" t="s">
        <v>95</v>
      </c>
      <c r="K29" s="320" t="s">
        <v>367</v>
      </c>
      <c r="L29" s="321" t="s">
        <v>415</v>
      </c>
      <c r="M29" s="321" t="s">
        <v>308</v>
      </c>
      <c r="N29" s="89"/>
    </row>
    <row r="30" spans="2:15" ht="45" x14ac:dyDescent="0.25">
      <c r="B30" s="89" t="s">
        <v>133</v>
      </c>
      <c r="C30" s="89" t="s">
        <v>25</v>
      </c>
      <c r="D30" s="89" t="s">
        <v>26</v>
      </c>
      <c r="E30" s="89" t="s">
        <v>134</v>
      </c>
      <c r="F30" s="313">
        <v>148771</v>
      </c>
      <c r="G30" s="314">
        <v>0</v>
      </c>
      <c r="H30" s="315">
        <v>38771</v>
      </c>
      <c r="I30" s="316">
        <v>2</v>
      </c>
      <c r="J30" s="316" t="s">
        <v>95</v>
      </c>
      <c r="K30" s="320" t="s">
        <v>363</v>
      </c>
      <c r="L30" s="89" t="s">
        <v>416</v>
      </c>
      <c r="M30" s="89" t="s">
        <v>308</v>
      </c>
      <c r="N30" s="89"/>
    </row>
    <row r="31" spans="2:15" ht="45" x14ac:dyDescent="0.25">
      <c r="B31" s="89" t="s">
        <v>65</v>
      </c>
      <c r="C31" s="89" t="s">
        <v>6</v>
      </c>
      <c r="D31" s="89" t="s">
        <v>11</v>
      </c>
      <c r="E31" s="89" t="s">
        <v>106</v>
      </c>
      <c r="F31" s="313">
        <v>0</v>
      </c>
      <c r="G31" s="314">
        <v>0</v>
      </c>
      <c r="H31" s="315">
        <v>35000</v>
      </c>
      <c r="I31" s="316">
        <v>2</v>
      </c>
      <c r="J31" s="316" t="s">
        <v>95</v>
      </c>
      <c r="K31" s="320" t="s">
        <v>304</v>
      </c>
      <c r="L31" s="89" t="s">
        <v>415</v>
      </c>
      <c r="M31" s="89" t="s">
        <v>308</v>
      </c>
      <c r="N31" s="89"/>
    </row>
    <row r="32" spans="2:15" ht="45" x14ac:dyDescent="0.25">
      <c r="B32" s="89" t="s">
        <v>76</v>
      </c>
      <c r="C32" s="89" t="s">
        <v>6</v>
      </c>
      <c r="D32" s="89" t="s">
        <v>7</v>
      </c>
      <c r="E32" s="89" t="s">
        <v>115</v>
      </c>
      <c r="F32" s="313">
        <v>0</v>
      </c>
      <c r="G32" s="314">
        <v>34000</v>
      </c>
      <c r="H32" s="315">
        <v>34000</v>
      </c>
      <c r="I32" s="316">
        <v>2</v>
      </c>
      <c r="J32" s="319" t="s">
        <v>95</v>
      </c>
      <c r="K32" s="320" t="s">
        <v>417</v>
      </c>
      <c r="L32" s="321" t="s">
        <v>413</v>
      </c>
      <c r="M32" s="89" t="s">
        <v>308</v>
      </c>
      <c r="N32" s="89"/>
    </row>
    <row r="33" spans="2:15" ht="75" x14ac:dyDescent="0.25">
      <c r="B33" s="89" t="s">
        <v>113</v>
      </c>
      <c r="C33" s="89" t="s">
        <v>6</v>
      </c>
      <c r="D33" s="89" t="s">
        <v>11</v>
      </c>
      <c r="E33" s="89" t="s">
        <v>114</v>
      </c>
      <c r="F33" s="313">
        <v>27795</v>
      </c>
      <c r="G33" s="314">
        <v>48775</v>
      </c>
      <c r="H33" s="315">
        <v>27795</v>
      </c>
      <c r="I33" s="316">
        <v>2</v>
      </c>
      <c r="J33" s="319" t="s">
        <v>95</v>
      </c>
      <c r="K33" s="321" t="s">
        <v>418</v>
      </c>
      <c r="L33" s="321" t="s">
        <v>419</v>
      </c>
      <c r="M33" s="321" t="s">
        <v>308</v>
      </c>
      <c r="N33" s="89"/>
    </row>
    <row r="34" spans="2:15" ht="45" x14ac:dyDescent="0.25">
      <c r="B34" s="89" t="s">
        <v>76</v>
      </c>
      <c r="C34" s="89" t="s">
        <v>6</v>
      </c>
      <c r="D34" s="89" t="s">
        <v>7</v>
      </c>
      <c r="E34" s="89" t="s">
        <v>122</v>
      </c>
      <c r="F34" s="313">
        <v>0</v>
      </c>
      <c r="G34" s="314">
        <v>0</v>
      </c>
      <c r="H34" s="315">
        <v>26000</v>
      </c>
      <c r="I34" s="316">
        <v>2</v>
      </c>
      <c r="J34" s="317" t="s">
        <v>95</v>
      </c>
      <c r="K34" s="320" t="s">
        <v>310</v>
      </c>
      <c r="L34" s="317" t="s">
        <v>416</v>
      </c>
      <c r="M34" s="89" t="s">
        <v>308</v>
      </c>
      <c r="N34" s="89"/>
    </row>
    <row r="35" spans="2:15" ht="45" x14ac:dyDescent="0.25">
      <c r="B35" s="89" t="s">
        <v>65</v>
      </c>
      <c r="C35" s="89" t="s">
        <v>6</v>
      </c>
      <c r="D35" s="89" t="s">
        <v>11</v>
      </c>
      <c r="E35" s="89" t="s">
        <v>420</v>
      </c>
      <c r="F35" s="313">
        <v>0</v>
      </c>
      <c r="G35" s="314">
        <v>0</v>
      </c>
      <c r="H35" s="315">
        <v>20000</v>
      </c>
      <c r="I35" s="316">
        <v>2</v>
      </c>
      <c r="J35" s="316" t="s">
        <v>95</v>
      </c>
      <c r="K35" s="320" t="s">
        <v>304</v>
      </c>
      <c r="L35" s="89" t="s">
        <v>415</v>
      </c>
      <c r="M35" s="89" t="s">
        <v>308</v>
      </c>
      <c r="N35" s="89"/>
    </row>
    <row r="36" spans="2:15" ht="45" x14ac:dyDescent="0.25">
      <c r="B36" s="89" t="s">
        <v>76</v>
      </c>
      <c r="C36" s="89" t="s">
        <v>6</v>
      </c>
      <c r="D36" s="89" t="s">
        <v>7</v>
      </c>
      <c r="E36" s="89" t="s">
        <v>120</v>
      </c>
      <c r="F36" s="313">
        <v>12500</v>
      </c>
      <c r="G36" s="314">
        <v>12500</v>
      </c>
      <c r="H36" s="315">
        <v>12500</v>
      </c>
      <c r="I36" s="316">
        <v>3</v>
      </c>
      <c r="J36" s="319" t="s">
        <v>95</v>
      </c>
      <c r="K36" s="321" t="s">
        <v>418</v>
      </c>
      <c r="L36" s="321" t="s">
        <v>421</v>
      </c>
      <c r="M36" s="321" t="s">
        <v>308</v>
      </c>
      <c r="N36" s="89"/>
    </row>
    <row r="37" spans="2:15" ht="45" x14ac:dyDescent="0.25">
      <c r="B37" s="89" t="s">
        <v>54</v>
      </c>
      <c r="C37" s="89" t="s">
        <v>6</v>
      </c>
      <c r="D37" s="89" t="s">
        <v>7</v>
      </c>
      <c r="E37" s="89" t="s">
        <v>97</v>
      </c>
      <c r="F37" s="313">
        <v>10000</v>
      </c>
      <c r="G37" s="314">
        <v>0</v>
      </c>
      <c r="H37" s="315">
        <v>10000</v>
      </c>
      <c r="I37" s="316">
        <v>3</v>
      </c>
      <c r="J37" s="317" t="s">
        <v>95</v>
      </c>
      <c r="K37" s="320" t="s">
        <v>317</v>
      </c>
      <c r="L37" s="329" t="s">
        <v>402</v>
      </c>
      <c r="M37" s="89" t="s">
        <v>308</v>
      </c>
      <c r="N37" s="89"/>
    </row>
    <row r="38" spans="2:15" ht="45" x14ac:dyDescent="0.25">
      <c r="B38" s="89" t="s">
        <v>76</v>
      </c>
      <c r="C38" s="89" t="s">
        <v>6</v>
      </c>
      <c r="D38" s="89" t="s">
        <v>7</v>
      </c>
      <c r="E38" s="89" t="s">
        <v>115</v>
      </c>
      <c r="F38" s="313">
        <v>0</v>
      </c>
      <c r="G38" s="314">
        <v>8000</v>
      </c>
      <c r="H38" s="315">
        <v>8000</v>
      </c>
      <c r="I38" s="316">
        <v>2</v>
      </c>
      <c r="J38" s="319" t="s">
        <v>95</v>
      </c>
      <c r="K38" s="320" t="s">
        <v>310</v>
      </c>
      <c r="L38" s="321" t="s">
        <v>413</v>
      </c>
      <c r="M38" s="321" t="s">
        <v>308</v>
      </c>
      <c r="N38" s="89"/>
    </row>
    <row r="39" spans="2:15" ht="45" x14ac:dyDescent="0.25">
      <c r="B39" s="89" t="s">
        <v>76</v>
      </c>
      <c r="C39" s="89" t="s">
        <v>6</v>
      </c>
      <c r="D39" s="89" t="s">
        <v>7</v>
      </c>
      <c r="E39" s="89" t="s">
        <v>116</v>
      </c>
      <c r="F39" s="313">
        <v>5000</v>
      </c>
      <c r="G39" s="314">
        <v>0</v>
      </c>
      <c r="H39" s="315">
        <v>5000</v>
      </c>
      <c r="I39" s="316">
        <v>1</v>
      </c>
      <c r="J39" s="317" t="s">
        <v>95</v>
      </c>
      <c r="K39" s="320" t="s">
        <v>317</v>
      </c>
      <c r="L39" s="317" t="s">
        <v>416</v>
      </c>
      <c r="M39" s="89" t="s">
        <v>308</v>
      </c>
      <c r="N39" s="89"/>
    </row>
    <row r="40" spans="2:15" ht="45" x14ac:dyDescent="0.25">
      <c r="B40" s="89" t="s">
        <v>76</v>
      </c>
      <c r="C40" s="89" t="s">
        <v>6</v>
      </c>
      <c r="D40" s="89" t="s">
        <v>7</v>
      </c>
      <c r="E40" s="89" t="s">
        <v>116</v>
      </c>
      <c r="F40" s="313">
        <v>5000</v>
      </c>
      <c r="G40" s="314">
        <v>2740</v>
      </c>
      <c r="H40" s="315">
        <v>2740</v>
      </c>
      <c r="I40" s="316">
        <v>2</v>
      </c>
      <c r="J40" s="319" t="s">
        <v>95</v>
      </c>
      <c r="K40" s="321" t="s">
        <v>410</v>
      </c>
      <c r="L40" s="321" t="s">
        <v>413</v>
      </c>
      <c r="M40" s="321" t="s">
        <v>308</v>
      </c>
      <c r="N40" s="89"/>
    </row>
    <row r="41" spans="2:15" ht="45" x14ac:dyDescent="0.25">
      <c r="B41" s="89" t="s">
        <v>103</v>
      </c>
      <c r="C41" s="89" t="s">
        <v>6</v>
      </c>
      <c r="D41" s="89" t="s">
        <v>7</v>
      </c>
      <c r="E41" s="89" t="s">
        <v>104</v>
      </c>
      <c r="F41" s="313">
        <v>676</v>
      </c>
      <c r="G41" s="314">
        <v>676</v>
      </c>
      <c r="H41" s="315">
        <v>676</v>
      </c>
      <c r="I41" s="316">
        <v>3</v>
      </c>
      <c r="J41" s="319" t="s">
        <v>95</v>
      </c>
      <c r="K41" s="321" t="s">
        <v>410</v>
      </c>
      <c r="L41" s="321" t="s">
        <v>422</v>
      </c>
      <c r="M41" s="321" t="s">
        <v>308</v>
      </c>
      <c r="N41" s="89"/>
    </row>
    <row r="42" spans="2:15" ht="75" x14ac:dyDescent="0.25">
      <c r="B42" s="89" t="s">
        <v>70</v>
      </c>
      <c r="C42" s="89" t="s">
        <v>6</v>
      </c>
      <c r="D42" s="89" t="s">
        <v>11</v>
      </c>
      <c r="E42" s="89" t="s">
        <v>71</v>
      </c>
      <c r="F42" s="313">
        <v>293975</v>
      </c>
      <c r="G42" s="314">
        <v>563975</v>
      </c>
      <c r="H42" s="315">
        <v>563975</v>
      </c>
      <c r="I42" s="316">
        <v>1</v>
      </c>
      <c r="J42" s="319" t="s">
        <v>53</v>
      </c>
      <c r="K42" s="321" t="s">
        <v>423</v>
      </c>
      <c r="L42" s="321" t="s">
        <v>424</v>
      </c>
      <c r="M42" s="321" t="s">
        <v>425</v>
      </c>
      <c r="N42" s="89"/>
    </row>
    <row r="43" spans="2:15" ht="75" x14ac:dyDescent="0.25">
      <c r="B43" s="89" t="s">
        <v>70</v>
      </c>
      <c r="C43" s="89" t="s">
        <v>6</v>
      </c>
      <c r="D43" s="89" t="s">
        <v>11</v>
      </c>
      <c r="E43" s="89" t="s">
        <v>72</v>
      </c>
      <c r="F43" s="313">
        <v>350000</v>
      </c>
      <c r="G43" s="314">
        <v>528500</v>
      </c>
      <c r="H43" s="315">
        <v>528500</v>
      </c>
      <c r="I43" s="316">
        <v>1</v>
      </c>
      <c r="J43" s="319" t="s">
        <v>53</v>
      </c>
      <c r="K43" s="321" t="s">
        <v>423</v>
      </c>
      <c r="L43" s="321" t="s">
        <v>408</v>
      </c>
      <c r="M43" s="321" t="s">
        <v>425</v>
      </c>
      <c r="N43" s="89"/>
    </row>
    <row r="44" spans="2:15" ht="60" x14ac:dyDescent="0.25">
      <c r="B44" s="89" t="s">
        <v>73</v>
      </c>
      <c r="C44" s="89" t="s">
        <v>6</v>
      </c>
      <c r="D44" s="89" t="s">
        <v>11</v>
      </c>
      <c r="E44" s="89" t="s">
        <v>109</v>
      </c>
      <c r="F44" s="313">
        <v>85000</v>
      </c>
      <c r="G44" s="314">
        <v>42500</v>
      </c>
      <c r="H44" s="315">
        <v>85000</v>
      </c>
      <c r="I44" s="316">
        <v>1</v>
      </c>
      <c r="J44" s="319" t="s">
        <v>95</v>
      </c>
      <c r="K44" s="321" t="s">
        <v>373</v>
      </c>
      <c r="L44" s="321" t="s">
        <v>426</v>
      </c>
      <c r="M44" s="89" t="s">
        <v>384</v>
      </c>
      <c r="N44" s="89"/>
    </row>
    <row r="45" spans="2:15" ht="60" x14ac:dyDescent="0.25">
      <c r="B45" s="89" t="s">
        <v>54</v>
      </c>
      <c r="C45" s="89" t="s">
        <v>6</v>
      </c>
      <c r="D45" s="89" t="s">
        <v>7</v>
      </c>
      <c r="E45" s="89" t="s">
        <v>340</v>
      </c>
      <c r="F45" s="313">
        <v>0</v>
      </c>
      <c r="G45" s="314">
        <v>74267.509999999995</v>
      </c>
      <c r="H45" s="315">
        <v>74243.16</v>
      </c>
      <c r="I45" s="316">
        <v>1</v>
      </c>
      <c r="J45" s="319" t="s">
        <v>95</v>
      </c>
      <c r="K45" s="320" t="s">
        <v>336</v>
      </c>
      <c r="L45" s="321" t="s">
        <v>427</v>
      </c>
      <c r="M45" s="89" t="s">
        <v>384</v>
      </c>
      <c r="N45" s="89"/>
    </row>
    <row r="46" spans="2:15" ht="45" x14ac:dyDescent="0.25">
      <c r="B46" s="89" t="s">
        <v>54</v>
      </c>
      <c r="C46" s="89" t="s">
        <v>6</v>
      </c>
      <c r="D46" s="89" t="s">
        <v>7</v>
      </c>
      <c r="E46" s="89" t="s">
        <v>96</v>
      </c>
      <c r="F46" s="313">
        <v>20000</v>
      </c>
      <c r="G46" s="314">
        <v>18812</v>
      </c>
      <c r="H46" s="315">
        <v>18812</v>
      </c>
      <c r="I46" s="316">
        <v>1</v>
      </c>
      <c r="J46" s="319" t="s">
        <v>95</v>
      </c>
      <c r="K46" s="321" t="s">
        <v>410</v>
      </c>
      <c r="L46" s="321" t="s">
        <v>401</v>
      </c>
      <c r="M46" s="89" t="s">
        <v>384</v>
      </c>
      <c r="N46" s="89" t="s">
        <v>244</v>
      </c>
      <c r="O46" s="330">
        <v>46164</v>
      </c>
    </row>
    <row r="47" spans="2:15" ht="60" x14ac:dyDescent="0.25">
      <c r="B47" s="89" t="s">
        <v>54</v>
      </c>
      <c r="C47" s="89" t="s">
        <v>6</v>
      </c>
      <c r="D47" s="89" t="s">
        <v>7</v>
      </c>
      <c r="E47" s="89" t="s">
        <v>340</v>
      </c>
      <c r="F47" s="313">
        <v>0</v>
      </c>
      <c r="G47" s="314">
        <v>1000</v>
      </c>
      <c r="H47" s="315">
        <v>1500</v>
      </c>
      <c r="I47" s="316">
        <v>1</v>
      </c>
      <c r="J47" s="319" t="s">
        <v>95</v>
      </c>
      <c r="K47" s="320" t="s">
        <v>336</v>
      </c>
      <c r="L47" s="321" t="s">
        <v>427</v>
      </c>
      <c r="M47" s="89" t="s">
        <v>384</v>
      </c>
      <c r="N47" s="89"/>
    </row>
    <row r="48" spans="2:15" ht="75" x14ac:dyDescent="0.25">
      <c r="B48" s="89" t="s">
        <v>113</v>
      </c>
      <c r="C48" s="89" t="s">
        <v>6</v>
      </c>
      <c r="D48" s="89" t="s">
        <v>11</v>
      </c>
      <c r="E48" s="89" t="s">
        <v>378</v>
      </c>
      <c r="F48" s="313">
        <v>0</v>
      </c>
      <c r="G48" s="314">
        <v>150000</v>
      </c>
      <c r="H48" s="315">
        <v>150000</v>
      </c>
      <c r="I48" s="316">
        <v>1</v>
      </c>
      <c r="J48" s="317" t="s">
        <v>95</v>
      </c>
      <c r="K48" s="320" t="s">
        <v>367</v>
      </c>
      <c r="L48" s="321" t="s">
        <v>428</v>
      </c>
      <c r="M48" s="323" t="s">
        <v>429</v>
      </c>
      <c r="N48" s="89"/>
    </row>
    <row r="49" spans="2:14" x14ac:dyDescent="0.25">
      <c r="B49" s="3"/>
      <c r="C49" s="3"/>
      <c r="D49" s="3"/>
      <c r="E49" s="3"/>
      <c r="F49" s="3"/>
      <c r="G49" s="3"/>
      <c r="H49" s="3"/>
      <c r="I49" s="9"/>
      <c r="J49" s="3"/>
      <c r="K49" s="3"/>
      <c r="L49" s="3"/>
      <c r="M49" s="3"/>
      <c r="N49" s="3"/>
    </row>
    <row r="50" spans="2:14" x14ac:dyDescent="0.25">
      <c r="B50" s="3"/>
      <c r="C50" s="3"/>
      <c r="D50" s="3"/>
      <c r="E50" s="3"/>
      <c r="F50" s="3"/>
      <c r="G50" s="3"/>
      <c r="H50" s="3"/>
      <c r="I50" s="9"/>
      <c r="J50" s="3"/>
      <c r="K50" s="3"/>
      <c r="L50" s="3"/>
      <c r="M50" s="3"/>
      <c r="N50" s="3"/>
    </row>
    <row r="51" spans="2:14" x14ac:dyDescent="0.25">
      <c r="B51" s="3"/>
      <c r="C51" s="3"/>
      <c r="D51" s="3"/>
      <c r="E51" s="3"/>
      <c r="F51" s="3"/>
      <c r="G51" s="3"/>
      <c r="H51" s="3"/>
      <c r="I51" s="9"/>
      <c r="J51" s="3"/>
      <c r="K51" s="3"/>
      <c r="L51" s="3"/>
      <c r="M51" s="3"/>
      <c r="N51" s="3"/>
    </row>
    <row r="52" spans="2:14" x14ac:dyDescent="0.25">
      <c r="B52" s="3"/>
      <c r="C52" s="3"/>
      <c r="D52" s="3"/>
      <c r="E52" s="3"/>
      <c r="F52" s="3"/>
      <c r="G52" s="3"/>
      <c r="H52" s="3"/>
      <c r="I52" s="9"/>
      <c r="J52" s="3"/>
      <c r="K52" s="3"/>
      <c r="L52" s="3"/>
      <c r="M52" s="318" t="s">
        <v>399</v>
      </c>
      <c r="N52" s="89">
        <v>2</v>
      </c>
    </row>
    <row r="53" spans="2:14" x14ac:dyDescent="0.25">
      <c r="B53" s="3"/>
      <c r="C53" s="3"/>
      <c r="D53" s="3"/>
      <c r="E53" s="3"/>
      <c r="F53" s="3"/>
      <c r="G53" s="3"/>
      <c r="H53" s="3"/>
      <c r="I53" s="9"/>
      <c r="J53" s="3"/>
      <c r="K53" s="3"/>
      <c r="L53" s="3"/>
      <c r="M53" s="89" t="s">
        <v>403</v>
      </c>
      <c r="N53" s="89">
        <v>1</v>
      </c>
    </row>
    <row r="54" spans="2:14" x14ac:dyDescent="0.25">
      <c r="B54" s="3"/>
      <c r="C54" s="3"/>
      <c r="D54" s="3"/>
      <c r="E54" s="3"/>
      <c r="F54" s="3"/>
      <c r="G54" s="3"/>
      <c r="H54" s="3"/>
      <c r="I54" s="9"/>
      <c r="J54" s="3"/>
      <c r="K54" s="3"/>
      <c r="L54" s="3"/>
      <c r="M54" s="323" t="s">
        <v>404</v>
      </c>
      <c r="N54" s="89">
        <v>1</v>
      </c>
    </row>
    <row r="55" spans="2:14" x14ac:dyDescent="0.25">
      <c r="B55" s="3"/>
      <c r="C55" s="3"/>
      <c r="D55" s="3"/>
      <c r="E55" s="3"/>
      <c r="F55" s="3"/>
      <c r="G55" s="3"/>
      <c r="H55" s="3"/>
      <c r="I55" s="9"/>
      <c r="J55" s="3"/>
      <c r="K55" s="3"/>
      <c r="L55" s="3"/>
      <c r="M55" s="324" t="s">
        <v>208</v>
      </c>
      <c r="N55" s="89">
        <v>2</v>
      </c>
    </row>
    <row r="56" spans="2:14" x14ac:dyDescent="0.25">
      <c r="B56" s="3"/>
      <c r="C56" s="3"/>
      <c r="D56" s="3"/>
      <c r="E56" s="3"/>
      <c r="F56" s="3"/>
      <c r="G56" s="3"/>
      <c r="H56" s="3"/>
      <c r="I56" s="9"/>
      <c r="J56" s="3"/>
      <c r="K56" s="3"/>
      <c r="L56" s="3"/>
      <c r="M56" s="89" t="s">
        <v>407</v>
      </c>
      <c r="N56" s="89">
        <v>2</v>
      </c>
    </row>
    <row r="57" spans="2:14" x14ac:dyDescent="0.25">
      <c r="B57" s="3"/>
      <c r="C57" s="3"/>
      <c r="D57" s="3"/>
      <c r="E57" s="3"/>
      <c r="F57" s="3"/>
      <c r="G57" s="3"/>
      <c r="H57" s="3"/>
      <c r="I57" s="9"/>
      <c r="J57" s="3"/>
      <c r="K57" s="3"/>
      <c r="L57" s="3"/>
      <c r="M57" s="321" t="s">
        <v>308</v>
      </c>
      <c r="N57" s="89">
        <v>19</v>
      </c>
    </row>
    <row r="58" spans="2:14" ht="30" x14ac:dyDescent="0.25">
      <c r="B58" s="3"/>
      <c r="C58" s="3"/>
      <c r="D58" s="3"/>
      <c r="E58" s="3"/>
      <c r="F58" s="3"/>
      <c r="G58" s="3"/>
      <c r="H58" s="3"/>
      <c r="I58" s="9"/>
      <c r="J58" s="3"/>
      <c r="K58" s="3"/>
      <c r="L58" s="3"/>
      <c r="M58" s="321" t="s">
        <v>425</v>
      </c>
      <c r="N58" s="89">
        <v>2</v>
      </c>
    </row>
    <row r="59" spans="2:14" ht="45" x14ac:dyDescent="0.25">
      <c r="B59" s="3"/>
      <c r="C59" s="3"/>
      <c r="D59" s="3"/>
      <c r="E59" s="3"/>
      <c r="F59" s="3"/>
      <c r="G59" s="3"/>
      <c r="H59" s="3"/>
      <c r="I59" s="9"/>
      <c r="J59" s="3"/>
      <c r="K59" s="3"/>
      <c r="L59" s="3"/>
      <c r="M59" s="89" t="s">
        <v>384</v>
      </c>
      <c r="N59" s="89">
        <v>4</v>
      </c>
    </row>
    <row r="60" spans="2:14" x14ac:dyDescent="0.25">
      <c r="B60" s="3"/>
      <c r="C60" s="3"/>
      <c r="D60" s="3"/>
      <c r="E60" s="3"/>
      <c r="F60" s="3"/>
      <c r="G60" s="3"/>
      <c r="H60" s="3"/>
      <c r="I60" s="9"/>
      <c r="J60" s="3"/>
      <c r="K60" s="3"/>
      <c r="L60" s="3"/>
      <c r="M60" s="323" t="s">
        <v>429</v>
      </c>
      <c r="N60" s="89">
        <v>1</v>
      </c>
    </row>
    <row r="61" spans="2:14" x14ac:dyDescent="0.25">
      <c r="B61" s="3"/>
      <c r="C61" s="3"/>
      <c r="D61" s="3"/>
      <c r="E61" s="3"/>
      <c r="F61" s="3"/>
      <c r="G61" s="3"/>
      <c r="H61" s="3"/>
      <c r="I61" s="9"/>
      <c r="J61" s="3"/>
      <c r="K61" s="3"/>
      <c r="L61" s="3"/>
      <c r="M61" s="3"/>
      <c r="N61" s="3"/>
    </row>
    <row r="62" spans="2:14" x14ac:dyDescent="0.25">
      <c r="B62" s="3"/>
      <c r="C62" s="3"/>
      <c r="D62" s="3"/>
      <c r="E62" s="3"/>
      <c r="F62" s="3"/>
      <c r="G62" s="3"/>
      <c r="H62" s="3"/>
      <c r="I62" s="9"/>
      <c r="J62" s="3"/>
      <c r="K62" s="3"/>
      <c r="L62" s="3"/>
      <c r="M62" s="3"/>
      <c r="N62" s="3"/>
    </row>
    <row r="63" spans="2:14" x14ac:dyDescent="0.25">
      <c r="B63" s="3"/>
      <c r="C63" s="3"/>
      <c r="D63" s="3"/>
      <c r="E63" s="3"/>
      <c r="F63" s="3"/>
      <c r="G63" s="3"/>
      <c r="H63" s="3"/>
      <c r="I63" s="9"/>
      <c r="J63" s="3"/>
      <c r="K63" s="3"/>
      <c r="L63" s="3"/>
      <c r="M63" s="3"/>
      <c r="N63" s="3"/>
    </row>
    <row r="64" spans="2:14" x14ac:dyDescent="0.25">
      <c r="B64" s="3"/>
      <c r="C64" s="3"/>
      <c r="D64" s="3"/>
      <c r="E64" s="3"/>
      <c r="F64" s="3"/>
      <c r="G64" s="3"/>
      <c r="H64" s="3"/>
      <c r="I64" s="9"/>
      <c r="J64" s="3"/>
      <c r="K64" s="3"/>
      <c r="L64" s="3"/>
      <c r="M64" s="3"/>
      <c r="N64" s="3"/>
    </row>
    <row r="65" spans="2:14" x14ac:dyDescent="0.25">
      <c r="B65" s="3"/>
      <c r="C65" s="3"/>
      <c r="D65" s="3"/>
      <c r="E65" s="3"/>
      <c r="F65" s="3"/>
      <c r="G65" s="3"/>
      <c r="H65" s="3"/>
      <c r="I65" s="9"/>
      <c r="J65" s="3"/>
      <c r="K65" s="3"/>
      <c r="L65" s="3"/>
      <c r="M65" s="3"/>
      <c r="N65" s="3"/>
    </row>
    <row r="66" spans="2:14" x14ac:dyDescent="0.25">
      <c r="B66" s="3"/>
      <c r="C66" s="3"/>
      <c r="D66" s="3"/>
      <c r="E66" s="3"/>
      <c r="F66" s="3"/>
      <c r="G66" s="3"/>
      <c r="H66" s="3"/>
      <c r="I66" s="9"/>
      <c r="J66" s="3"/>
      <c r="K66" s="3"/>
      <c r="L66" s="3"/>
      <c r="M66" s="3"/>
      <c r="N66" s="3"/>
    </row>
    <row r="67" spans="2:14" x14ac:dyDescent="0.25">
      <c r="B67" s="3"/>
      <c r="C67" s="3"/>
      <c r="D67" s="3"/>
      <c r="E67" s="3"/>
      <c r="F67" s="3"/>
      <c r="G67" s="3"/>
      <c r="H67" s="3"/>
      <c r="I67" s="9"/>
      <c r="J67" s="3"/>
      <c r="K67" s="3"/>
      <c r="L67" s="3"/>
      <c r="M67" s="3"/>
      <c r="N67" s="3"/>
    </row>
    <row r="68" spans="2:14" x14ac:dyDescent="0.25">
      <c r="B68" s="3"/>
      <c r="C68" s="3"/>
      <c r="D68" s="3"/>
      <c r="E68" s="3"/>
      <c r="F68" s="3"/>
      <c r="G68" s="3"/>
      <c r="H68" s="3"/>
      <c r="I68" s="9"/>
      <c r="J68" s="3"/>
      <c r="K68" s="3"/>
      <c r="L68" s="3"/>
      <c r="M68" s="3"/>
      <c r="N68" s="3"/>
    </row>
    <row r="69" spans="2:14" x14ac:dyDescent="0.25">
      <c r="B69" s="3"/>
      <c r="C69" s="3"/>
      <c r="D69" s="3"/>
      <c r="E69" s="3"/>
      <c r="F69" s="3"/>
      <c r="G69" s="3"/>
      <c r="H69" s="3"/>
      <c r="I69" s="9"/>
      <c r="J69" s="3"/>
      <c r="K69" s="3"/>
      <c r="L69" s="3"/>
      <c r="M69" s="3"/>
      <c r="N69" s="3"/>
    </row>
  </sheetData>
  <autoFilter ref="B10:Q10" xr:uid="{A350F5D6-DF96-4DF7-8BD2-A4BB822BE62C}"/>
  <mergeCells count="4">
    <mergeCell ref="C2:H2"/>
    <mergeCell ref="I2:L2"/>
    <mergeCell ref="N2:P2"/>
    <mergeCell ref="Q2:Q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LG294"/>
  <sheetViews>
    <sheetView showGridLines="0" topLeftCell="A280" zoomScale="70" zoomScaleNormal="70" workbookViewId="0">
      <pane xSplit="13335" ySplit="420" topLeftCell="DF1" activePane="bottomRight"/>
      <selection pane="topRight" activeCell="DX280" sqref="DX1:HO1048576"/>
      <selection pane="bottomLeft" activeCell="BF10" sqref="BF9:BF10"/>
      <selection pane="bottomRight" activeCell="DJ38" sqref="DJ38"/>
    </sheetView>
  </sheetViews>
  <sheetFormatPr baseColWidth="10" defaultColWidth="17" defaultRowHeight="15" customHeight="1" x14ac:dyDescent="0.25"/>
  <cols>
    <col min="2" max="4" width="17" hidden="1" customWidth="1"/>
    <col min="5" max="5" width="27.28515625" hidden="1" customWidth="1"/>
    <col min="6" max="10" width="17" hidden="1" customWidth="1"/>
    <col min="11" max="11" width="17" style="69" hidden="1" customWidth="1"/>
    <col min="12" max="32" width="17" hidden="1" customWidth="1"/>
    <col min="33" max="33" width="33.28515625" hidden="1" customWidth="1"/>
    <col min="34" max="57" width="17" hidden="1" customWidth="1"/>
    <col min="58" max="58" width="76.85546875" customWidth="1"/>
    <col min="59" max="59" width="12.140625" hidden="1" customWidth="1"/>
    <col min="60" max="60" width="27.42578125" customWidth="1"/>
    <col min="61" max="61" width="12.42578125" hidden="1" customWidth="1"/>
    <col min="62" max="62" width="17" hidden="1" customWidth="1"/>
    <col min="63" max="64" width="17" customWidth="1"/>
    <col min="65" max="79" width="17" hidden="1" customWidth="1"/>
    <col min="80" max="91" width="17" customWidth="1"/>
    <col min="92" max="92" width="18" customWidth="1"/>
    <col min="93" max="127" width="17" customWidth="1"/>
    <col min="128" max="169" width="17" hidden="1" customWidth="1"/>
    <col min="170" max="170" width="19.85546875" hidden="1" customWidth="1"/>
    <col min="171" max="176" width="17" hidden="1" customWidth="1"/>
    <col min="177" max="195" width="18.42578125" hidden="1" customWidth="1"/>
    <col min="196" max="197" width="17.140625" hidden="1" customWidth="1"/>
    <col min="198" max="198" width="17" hidden="1" customWidth="1"/>
    <col min="199" max="199" width="17.140625" hidden="1" customWidth="1"/>
    <col min="200" max="202" width="18.42578125" hidden="1" customWidth="1"/>
    <col min="203" max="205" width="17.140625" hidden="1" customWidth="1"/>
    <col min="206" max="207" width="18.42578125" hidden="1" customWidth="1"/>
    <col min="208" max="216" width="17.140625" hidden="1" customWidth="1"/>
    <col min="217" max="218" width="18.42578125" hidden="1" customWidth="1"/>
    <col min="219" max="223" width="17" hidden="1" customWidth="1"/>
    <col min="224" max="254" width="17" style="283" customWidth="1"/>
    <col min="255" max="262" width="17" style="283" hidden="1" customWidth="1"/>
    <col min="263" max="267" width="17" style="283" customWidth="1"/>
    <col min="268" max="271" width="17" customWidth="1"/>
  </cols>
  <sheetData>
    <row r="1" spans="1:319" ht="15" customHeight="1" x14ac:dyDescent="0.25">
      <c r="B1" s="473" t="s">
        <v>430</v>
      </c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  <c r="R1" s="473"/>
      <c r="S1" s="473"/>
      <c r="T1" s="473"/>
      <c r="U1" s="473"/>
      <c r="V1" s="473"/>
      <c r="W1" s="473"/>
      <c r="X1" s="473"/>
      <c r="Y1" s="473"/>
      <c r="Z1" s="473"/>
      <c r="AA1" s="473"/>
      <c r="AB1" s="473"/>
      <c r="AC1" s="473"/>
      <c r="AD1" s="473"/>
      <c r="AE1" s="473"/>
      <c r="AF1" s="473"/>
      <c r="AG1" s="473"/>
      <c r="AH1" s="473"/>
      <c r="AI1" s="473"/>
      <c r="AJ1" s="473"/>
      <c r="AK1" s="473"/>
      <c r="AL1" s="473"/>
      <c r="AM1" s="473"/>
      <c r="AN1" s="473"/>
      <c r="AO1" s="473"/>
      <c r="AP1" s="473"/>
      <c r="AQ1" s="473"/>
      <c r="AR1" s="473"/>
      <c r="AS1" s="473"/>
      <c r="AT1" s="473"/>
      <c r="AU1" s="473"/>
      <c r="AV1" s="473"/>
      <c r="AW1" s="473"/>
      <c r="AX1" s="473"/>
      <c r="AY1" s="473"/>
      <c r="AZ1" s="473"/>
      <c r="BA1" s="473"/>
      <c r="BB1" s="473"/>
      <c r="BC1" s="473"/>
      <c r="BD1" s="473"/>
      <c r="BE1" s="473"/>
      <c r="BF1" s="473"/>
      <c r="BG1" s="473"/>
      <c r="BH1" s="473"/>
      <c r="BI1" s="473"/>
      <c r="BJ1" s="473"/>
      <c r="BK1" s="473"/>
      <c r="BL1" s="473"/>
      <c r="BM1" s="473"/>
      <c r="BN1" s="473"/>
      <c r="BO1" s="473"/>
      <c r="BP1" s="473"/>
      <c r="BQ1" s="473"/>
      <c r="BR1" s="473"/>
      <c r="BS1" s="473"/>
      <c r="BT1" s="473"/>
      <c r="BU1" s="473"/>
      <c r="BV1" s="473"/>
      <c r="BW1" s="473"/>
      <c r="BX1" s="47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</row>
    <row r="2" spans="1:319" ht="15" customHeight="1" x14ac:dyDescent="0.25">
      <c r="B2" s="70"/>
    </row>
    <row r="4" spans="1:319" ht="16.350000000000001" customHeight="1" x14ac:dyDescent="0.25">
      <c r="B4" s="474" t="s">
        <v>431</v>
      </c>
      <c r="C4" s="475"/>
      <c r="D4" s="476"/>
      <c r="F4" s="480" t="s">
        <v>432</v>
      </c>
      <c r="G4" s="481"/>
      <c r="H4" s="481"/>
      <c r="I4" s="482"/>
      <c r="K4" s="499" t="s">
        <v>433</v>
      </c>
      <c r="L4" s="500"/>
      <c r="M4" s="500"/>
      <c r="N4" s="500"/>
      <c r="O4" s="500"/>
      <c r="P4" s="501"/>
      <c r="Q4" s="502" t="s">
        <v>434</v>
      </c>
      <c r="R4" s="503"/>
      <c r="S4" s="503"/>
      <c r="T4" s="504"/>
      <c r="U4" s="477" t="s">
        <v>435</v>
      </c>
      <c r="V4" s="478"/>
      <c r="W4" s="478"/>
      <c r="X4" s="478"/>
      <c r="Y4" s="478"/>
      <c r="Z4" s="478"/>
      <c r="AA4" s="478"/>
      <c r="AB4" s="478"/>
      <c r="AC4" s="478"/>
      <c r="AD4" s="478"/>
      <c r="AE4" s="478"/>
      <c r="AF4" s="479"/>
      <c r="AG4" s="486" t="s">
        <v>436</v>
      </c>
      <c r="AH4" s="487"/>
      <c r="AI4" s="487"/>
      <c r="AJ4" s="487"/>
      <c r="AK4" s="487"/>
      <c r="AL4" s="488"/>
      <c r="AM4" s="483" t="s">
        <v>437</v>
      </c>
      <c r="AN4" s="484"/>
      <c r="AO4" s="485"/>
      <c r="AP4" s="486" t="s">
        <v>438</v>
      </c>
      <c r="AQ4" s="487"/>
      <c r="AR4" s="488"/>
      <c r="AS4" s="489" t="s">
        <v>439</v>
      </c>
      <c r="AT4" s="490"/>
      <c r="AU4" s="490"/>
      <c r="AV4" s="490"/>
      <c r="AW4" s="490"/>
      <c r="AX4" s="490"/>
      <c r="AY4" s="490"/>
      <c r="AZ4" s="490"/>
      <c r="BA4" s="490"/>
      <c r="BB4" s="490"/>
      <c r="BC4" s="490"/>
      <c r="BD4" s="491"/>
      <c r="BE4" s="250"/>
      <c r="BF4" s="95"/>
      <c r="BG4" s="95"/>
      <c r="BH4" s="95"/>
      <c r="BI4" s="95"/>
      <c r="BJ4" s="492" t="s">
        <v>440</v>
      </c>
      <c r="BK4" s="493"/>
      <c r="BL4" s="494"/>
      <c r="BM4" s="497" t="s">
        <v>441</v>
      </c>
      <c r="BN4" s="498"/>
      <c r="BO4" s="498"/>
      <c r="BP4" s="498"/>
      <c r="BQ4" s="498"/>
      <c r="BR4" s="498"/>
      <c r="BS4" s="498"/>
      <c r="BT4" s="498"/>
      <c r="BU4" s="498"/>
      <c r="BV4" s="498"/>
      <c r="BW4" s="498"/>
      <c r="BX4" s="498"/>
      <c r="BY4" s="495" t="s">
        <v>442</v>
      </c>
      <c r="BZ4" s="495"/>
      <c r="CA4" s="495"/>
      <c r="CB4" s="495"/>
      <c r="CC4" s="495" t="s">
        <v>443</v>
      </c>
      <c r="CD4" s="495"/>
      <c r="CE4" s="495"/>
      <c r="CF4" s="495"/>
      <c r="CG4" s="495"/>
      <c r="CH4" s="495"/>
      <c r="CI4" s="495"/>
      <c r="CJ4" s="495"/>
      <c r="CK4" s="495"/>
      <c r="CL4" s="495"/>
      <c r="CM4" s="495"/>
      <c r="CN4" s="495"/>
      <c r="CO4" s="495"/>
      <c r="CP4" s="495"/>
      <c r="CQ4" s="182"/>
      <c r="CR4" s="182"/>
      <c r="DM4" s="161"/>
      <c r="DN4" s="161"/>
      <c r="DO4" s="161"/>
      <c r="DP4" s="161"/>
      <c r="DQ4" s="161"/>
      <c r="DR4" s="161"/>
      <c r="DS4" s="160"/>
      <c r="DT4" s="160"/>
      <c r="DU4" s="160"/>
      <c r="DV4" s="160"/>
      <c r="DW4" s="160"/>
      <c r="DX4" s="505" t="s">
        <v>444</v>
      </c>
      <c r="DY4" s="505"/>
      <c r="DZ4" s="505"/>
      <c r="EA4" s="505"/>
      <c r="EB4" s="505"/>
      <c r="EC4" s="505"/>
      <c r="ED4" s="505"/>
      <c r="EE4" s="505"/>
      <c r="EF4" s="505"/>
      <c r="EG4" s="505"/>
      <c r="EH4" s="505"/>
      <c r="EI4" s="505"/>
      <c r="EJ4" s="505"/>
      <c r="EK4" s="505"/>
      <c r="EL4" s="505"/>
      <c r="EM4" s="505"/>
      <c r="EN4" s="505"/>
      <c r="EO4" s="505"/>
      <c r="EP4" s="505"/>
      <c r="EQ4" s="505"/>
      <c r="ER4" s="505"/>
      <c r="ES4" s="505"/>
      <c r="ET4" s="505"/>
      <c r="EU4" s="505"/>
      <c r="EV4" s="505"/>
      <c r="EW4" s="505"/>
      <c r="EX4" s="505"/>
      <c r="EY4" s="505"/>
      <c r="EZ4" s="505"/>
      <c r="FA4" s="505"/>
      <c r="FB4" s="505"/>
      <c r="FC4" s="505"/>
      <c r="FD4" s="505"/>
      <c r="FE4" s="505"/>
      <c r="FF4" s="505"/>
      <c r="FG4" s="505"/>
      <c r="FH4" s="505"/>
      <c r="FI4" s="505"/>
      <c r="FJ4" s="505"/>
      <c r="FK4" s="505"/>
      <c r="FL4" s="505"/>
      <c r="FM4" s="505"/>
      <c r="FN4" s="505"/>
      <c r="FO4" s="505"/>
      <c r="FP4" s="505"/>
      <c r="FQ4" s="505"/>
      <c r="FR4" s="505"/>
      <c r="FS4" s="505"/>
      <c r="FT4" s="505"/>
      <c r="FU4" s="505" t="s">
        <v>445</v>
      </c>
      <c r="FV4" s="505"/>
      <c r="FW4" s="505"/>
      <c r="FX4" s="505"/>
      <c r="FY4" s="505"/>
      <c r="FZ4" s="505"/>
      <c r="GA4" s="505"/>
      <c r="GB4" s="505"/>
      <c r="GC4" s="505"/>
      <c r="GD4" s="505"/>
      <c r="GE4" s="505"/>
      <c r="GF4" s="505"/>
      <c r="GG4" s="505"/>
      <c r="GH4" s="505"/>
      <c r="GI4" s="505"/>
      <c r="GJ4" s="505"/>
      <c r="GK4" s="505"/>
      <c r="GL4" s="505"/>
      <c r="GM4" s="505"/>
      <c r="GN4" s="505"/>
      <c r="GO4" s="505"/>
      <c r="GP4" s="505"/>
      <c r="GQ4" s="505"/>
      <c r="GR4" s="505"/>
      <c r="GS4" s="505"/>
      <c r="GT4" s="505"/>
      <c r="GU4" s="505"/>
      <c r="GV4" s="505"/>
      <c r="GW4" s="505"/>
      <c r="GX4" s="505"/>
      <c r="GY4" s="505"/>
      <c r="GZ4" s="505"/>
      <c r="HA4" s="505"/>
      <c r="HB4" s="505"/>
      <c r="HC4" s="505"/>
      <c r="HD4" s="505"/>
      <c r="HE4" s="505"/>
      <c r="HF4" s="505"/>
      <c r="HG4" s="505"/>
      <c r="HH4" s="505"/>
      <c r="HI4" s="505"/>
      <c r="HJ4" s="505"/>
      <c r="HK4" s="505"/>
      <c r="HL4" s="505"/>
      <c r="HM4" s="505"/>
      <c r="HN4" s="505"/>
      <c r="HO4" s="505"/>
      <c r="HP4" s="505" t="s">
        <v>446</v>
      </c>
      <c r="HQ4" s="505"/>
      <c r="HR4" s="505"/>
      <c r="HS4" s="505"/>
      <c r="HT4" s="505"/>
      <c r="HU4" s="505"/>
      <c r="HV4" s="505"/>
      <c r="HW4" s="505"/>
      <c r="HX4" s="505"/>
      <c r="HY4" s="505"/>
      <c r="HZ4" s="505"/>
      <c r="IA4" s="505"/>
      <c r="IB4" s="505"/>
      <c r="IC4" s="505"/>
      <c r="ID4" s="505"/>
      <c r="IE4" s="505"/>
      <c r="IF4" s="505"/>
      <c r="IG4" s="505"/>
      <c r="IH4" s="505"/>
      <c r="II4" s="505"/>
      <c r="IJ4" s="505"/>
      <c r="IK4" s="505"/>
      <c r="IL4" s="505"/>
      <c r="IM4" s="505"/>
      <c r="IN4" s="505"/>
      <c r="IO4" s="505"/>
      <c r="IP4" s="505"/>
      <c r="IQ4" s="505"/>
      <c r="IR4" s="505"/>
      <c r="IS4" s="505"/>
      <c r="IT4" s="505"/>
      <c r="IU4" s="505"/>
      <c r="IV4" s="505"/>
      <c r="IW4" s="505"/>
      <c r="IX4" s="505"/>
      <c r="IY4" s="505"/>
      <c r="IZ4" s="505"/>
      <c r="JA4" s="505"/>
      <c r="JB4" s="505"/>
      <c r="JC4" s="505"/>
      <c r="JD4" s="505"/>
      <c r="JE4" s="505"/>
      <c r="JF4" s="505"/>
      <c r="JG4" s="505"/>
      <c r="JH4" s="505"/>
      <c r="JI4" s="505"/>
      <c r="JJ4" s="505"/>
      <c r="JK4" s="496" t="s">
        <v>446</v>
      </c>
      <c r="JL4" s="496"/>
      <c r="JM4" s="496"/>
      <c r="JN4" s="496"/>
      <c r="JO4" s="496"/>
      <c r="JP4" s="496"/>
      <c r="JQ4" s="496"/>
      <c r="JR4" s="496"/>
      <c r="JS4" s="496"/>
      <c r="JT4" s="496"/>
      <c r="JU4" s="496"/>
      <c r="JV4" s="496"/>
      <c r="JW4" s="496"/>
      <c r="JX4" s="496"/>
      <c r="JY4" s="496"/>
      <c r="JZ4" s="496"/>
      <c r="KA4" s="496"/>
      <c r="KB4" s="496"/>
      <c r="KC4" s="496"/>
      <c r="KD4" s="496"/>
      <c r="KE4" s="496"/>
      <c r="KF4" s="496"/>
      <c r="KG4" s="496"/>
      <c r="KH4" s="496"/>
      <c r="KI4" s="496"/>
      <c r="KJ4" s="496"/>
      <c r="KK4" s="496"/>
      <c r="KL4" s="496"/>
      <c r="KM4" s="496"/>
      <c r="KN4" s="496"/>
      <c r="KO4" s="496"/>
      <c r="KP4" s="496"/>
      <c r="KQ4" s="496"/>
      <c r="KR4" s="496"/>
      <c r="KS4" s="496"/>
      <c r="KT4" s="496"/>
      <c r="KU4" s="496"/>
      <c r="KV4" s="496"/>
      <c r="KW4" s="496"/>
      <c r="KX4" s="496"/>
      <c r="KY4" s="496"/>
      <c r="KZ4" s="496"/>
      <c r="LA4" s="496"/>
      <c r="LB4" s="496"/>
      <c r="LC4" s="496"/>
      <c r="LD4" s="496"/>
      <c r="LE4" s="496"/>
    </row>
    <row r="5" spans="1:319" s="1" customFormat="1" ht="52.35" customHeight="1" x14ac:dyDescent="0.25">
      <c r="A5" s="80" t="s">
        <v>49</v>
      </c>
      <c r="B5" s="249" t="s">
        <v>447</v>
      </c>
      <c r="C5" s="96" t="s">
        <v>448</v>
      </c>
      <c r="D5" s="96" t="s">
        <v>449</v>
      </c>
      <c r="E5" s="97" t="s">
        <v>0</v>
      </c>
      <c r="F5" s="98" t="s">
        <v>450</v>
      </c>
      <c r="G5" s="98" t="s">
        <v>451</v>
      </c>
      <c r="H5" s="98" t="s">
        <v>452</v>
      </c>
      <c r="I5" s="98" t="s">
        <v>453</v>
      </c>
      <c r="J5" s="99" t="s">
        <v>1</v>
      </c>
      <c r="K5" s="100" t="s">
        <v>454</v>
      </c>
      <c r="L5" s="101" t="s">
        <v>455</v>
      </c>
      <c r="M5" s="101" t="s">
        <v>456</v>
      </c>
      <c r="N5" s="101" t="s">
        <v>457</v>
      </c>
      <c r="O5" s="101" t="s">
        <v>458</v>
      </c>
      <c r="P5" s="101" t="s">
        <v>2</v>
      </c>
      <c r="Q5" s="102" t="s">
        <v>459</v>
      </c>
      <c r="R5" s="102" t="s">
        <v>4</v>
      </c>
      <c r="S5" s="102" t="s">
        <v>460</v>
      </c>
      <c r="T5" s="102" t="s">
        <v>461</v>
      </c>
      <c r="U5" s="103" t="s">
        <v>241</v>
      </c>
      <c r="V5" s="94" t="s">
        <v>242</v>
      </c>
      <c r="W5" s="94" t="s">
        <v>243</v>
      </c>
      <c r="X5" s="94" t="s">
        <v>146</v>
      </c>
      <c r="Y5" s="94" t="s">
        <v>244</v>
      </c>
      <c r="Z5" s="94" t="s">
        <v>245</v>
      </c>
      <c r="AA5" s="94" t="s">
        <v>246</v>
      </c>
      <c r="AB5" s="94" t="s">
        <v>247</v>
      </c>
      <c r="AC5" s="94" t="s">
        <v>248</v>
      </c>
      <c r="AD5" s="94" t="s">
        <v>249</v>
      </c>
      <c r="AE5" s="94" t="s">
        <v>250</v>
      </c>
      <c r="AF5" s="94" t="s">
        <v>251</v>
      </c>
      <c r="AG5" s="104" t="s">
        <v>222</v>
      </c>
      <c r="AH5" s="105" t="s">
        <v>462</v>
      </c>
      <c r="AI5" s="106" t="s">
        <v>463</v>
      </c>
      <c r="AJ5" s="104" t="s">
        <v>464</v>
      </c>
      <c r="AK5" s="105" t="s">
        <v>465</v>
      </c>
      <c r="AL5" s="105" t="s">
        <v>466</v>
      </c>
      <c r="AM5" s="107" t="s">
        <v>467</v>
      </c>
      <c r="AN5" s="107" t="s">
        <v>468</v>
      </c>
      <c r="AO5" s="107" t="s">
        <v>469</v>
      </c>
      <c r="AP5" s="105" t="s">
        <v>3</v>
      </c>
      <c r="AQ5" s="105" t="s">
        <v>468</v>
      </c>
      <c r="AR5" s="105" t="s">
        <v>469</v>
      </c>
      <c r="AS5" s="108" t="s">
        <v>241</v>
      </c>
      <c r="AT5" s="108" t="s">
        <v>242</v>
      </c>
      <c r="AU5" s="108" t="s">
        <v>243</v>
      </c>
      <c r="AV5" s="108" t="s">
        <v>146</v>
      </c>
      <c r="AW5" s="108" t="s">
        <v>244</v>
      </c>
      <c r="AX5" s="108" t="s">
        <v>245</v>
      </c>
      <c r="AY5" s="108" t="s">
        <v>246</v>
      </c>
      <c r="AZ5" s="108" t="s">
        <v>247</v>
      </c>
      <c r="BA5" s="108" t="s">
        <v>248</v>
      </c>
      <c r="BB5" s="108" t="s">
        <v>249</v>
      </c>
      <c r="BC5" s="108" t="s">
        <v>250</v>
      </c>
      <c r="BD5" s="108" t="s">
        <v>251</v>
      </c>
      <c r="BE5" s="108" t="s">
        <v>470</v>
      </c>
      <c r="BF5" s="109" t="s">
        <v>50</v>
      </c>
      <c r="BG5" s="109" t="s">
        <v>471</v>
      </c>
      <c r="BH5" s="110" t="s">
        <v>237</v>
      </c>
      <c r="BI5" s="110" t="s">
        <v>472</v>
      </c>
      <c r="BJ5" s="111" t="s">
        <v>473</v>
      </c>
      <c r="BK5" s="111" t="s">
        <v>238</v>
      </c>
      <c r="BL5" s="111" t="s">
        <v>239</v>
      </c>
      <c r="BM5" s="112" t="s">
        <v>241</v>
      </c>
      <c r="BN5" s="112" t="s">
        <v>242</v>
      </c>
      <c r="BO5" s="112" t="s">
        <v>243</v>
      </c>
      <c r="BP5" s="112" t="s">
        <v>146</v>
      </c>
      <c r="BQ5" s="112" t="s">
        <v>244</v>
      </c>
      <c r="BR5" s="112" t="s">
        <v>245</v>
      </c>
      <c r="BS5" s="112" t="s">
        <v>246</v>
      </c>
      <c r="BT5" s="112" t="s">
        <v>247</v>
      </c>
      <c r="BU5" s="112" t="s">
        <v>248</v>
      </c>
      <c r="BV5" s="112" t="s">
        <v>249</v>
      </c>
      <c r="BW5" s="112" t="s">
        <v>250</v>
      </c>
      <c r="BX5" s="112" t="s">
        <v>251</v>
      </c>
      <c r="BY5" s="155" t="s">
        <v>474</v>
      </c>
      <c r="BZ5" s="155" t="s">
        <v>475</v>
      </c>
      <c r="CA5" s="155" t="s">
        <v>476</v>
      </c>
      <c r="CB5" s="155" t="s">
        <v>51</v>
      </c>
      <c r="CC5" s="155" t="s">
        <v>241</v>
      </c>
      <c r="CD5" s="155" t="s">
        <v>242</v>
      </c>
      <c r="CE5" s="155" t="s">
        <v>243</v>
      </c>
      <c r="CF5" s="155" t="s">
        <v>146</v>
      </c>
      <c r="CG5" s="155" t="s">
        <v>244</v>
      </c>
      <c r="CH5" s="155" t="s">
        <v>245</v>
      </c>
      <c r="CI5" s="155" t="s">
        <v>246</v>
      </c>
      <c r="CJ5" s="155" t="s">
        <v>247</v>
      </c>
      <c r="CK5" s="155" t="s">
        <v>248</v>
      </c>
      <c r="CL5" s="155" t="s">
        <v>249</v>
      </c>
      <c r="CM5" s="155" t="s">
        <v>250</v>
      </c>
      <c r="CN5" s="155" t="s">
        <v>251</v>
      </c>
      <c r="CO5" s="155" t="s">
        <v>252</v>
      </c>
      <c r="CP5" s="155" t="s">
        <v>253</v>
      </c>
      <c r="CQ5" s="183" t="s">
        <v>477</v>
      </c>
      <c r="CR5" s="183" t="s">
        <v>478</v>
      </c>
      <c r="CS5" s="139" t="s">
        <v>479</v>
      </c>
      <c r="CT5" s="140" t="s">
        <v>480</v>
      </c>
      <c r="CU5" s="140" t="s">
        <v>481</v>
      </c>
      <c r="CV5" s="140" t="s">
        <v>482</v>
      </c>
      <c r="CW5" s="140" t="s">
        <v>483</v>
      </c>
      <c r="CX5" s="140" t="s">
        <v>484</v>
      </c>
      <c r="CY5" s="140" t="s">
        <v>485</v>
      </c>
      <c r="CZ5" s="140" t="s">
        <v>486</v>
      </c>
      <c r="DA5" s="140" t="s">
        <v>487</v>
      </c>
      <c r="DB5" s="140" t="s">
        <v>488</v>
      </c>
      <c r="DC5" s="140" t="s">
        <v>489</v>
      </c>
      <c r="DD5" s="140" t="s">
        <v>490</v>
      </c>
      <c r="DE5" s="140" t="s">
        <v>491</v>
      </c>
      <c r="DF5" s="140" t="s">
        <v>492</v>
      </c>
      <c r="DG5" s="140" t="s">
        <v>493</v>
      </c>
      <c r="DH5" s="140" t="s">
        <v>494</v>
      </c>
      <c r="DI5" s="140" t="s">
        <v>495</v>
      </c>
      <c r="DJ5" s="140" t="s">
        <v>496</v>
      </c>
      <c r="DK5" s="192" t="s">
        <v>254</v>
      </c>
      <c r="DL5" s="192" t="s">
        <v>255</v>
      </c>
      <c r="DM5" s="260" t="s">
        <v>497</v>
      </c>
      <c r="DN5" s="261" t="s">
        <v>395</v>
      </c>
      <c r="DO5" s="358" t="s">
        <v>256</v>
      </c>
      <c r="DP5" s="260" t="s">
        <v>388</v>
      </c>
      <c r="DQ5" s="261" t="s">
        <v>52</v>
      </c>
      <c r="DR5" s="358" t="s">
        <v>257</v>
      </c>
      <c r="DS5" s="79" t="s">
        <v>258</v>
      </c>
      <c r="DT5" s="79" t="s">
        <v>259</v>
      </c>
      <c r="DU5" s="79" t="s">
        <v>260</v>
      </c>
      <c r="DV5" s="79" t="s">
        <v>261</v>
      </c>
      <c r="DW5" s="80" t="s">
        <v>498</v>
      </c>
      <c r="DX5" s="114" t="s">
        <v>263</v>
      </c>
      <c r="DY5" s="115" t="s">
        <v>499</v>
      </c>
      <c r="DZ5" s="115" t="s">
        <v>388</v>
      </c>
      <c r="EA5" s="114" t="s">
        <v>265</v>
      </c>
      <c r="EB5" s="114" t="s">
        <v>266</v>
      </c>
      <c r="EC5" s="114" t="s">
        <v>267</v>
      </c>
      <c r="ED5" s="114" t="s">
        <v>268</v>
      </c>
      <c r="EE5" s="114" t="s">
        <v>269</v>
      </c>
      <c r="EF5" s="114" t="s">
        <v>270</v>
      </c>
      <c r="EG5" s="114" t="s">
        <v>271</v>
      </c>
      <c r="EH5" s="114" t="s">
        <v>272</v>
      </c>
      <c r="EI5" s="114" t="s">
        <v>273</v>
      </c>
      <c r="EJ5" s="115" t="s">
        <v>274</v>
      </c>
      <c r="EK5" s="115" t="s">
        <v>388</v>
      </c>
      <c r="EL5" s="114" t="s">
        <v>275</v>
      </c>
      <c r="EM5" s="114" t="s">
        <v>276</v>
      </c>
      <c r="EN5" s="114" t="s">
        <v>277</v>
      </c>
      <c r="EO5" s="114" t="s">
        <v>278</v>
      </c>
      <c r="EP5" s="114" t="s">
        <v>279</v>
      </c>
      <c r="EQ5" s="114" t="s">
        <v>280</v>
      </c>
      <c r="ER5" s="114" t="s">
        <v>281</v>
      </c>
      <c r="ES5" s="116" t="s">
        <v>282</v>
      </c>
      <c r="ET5" s="117" t="s">
        <v>283</v>
      </c>
      <c r="EU5" s="117" t="s">
        <v>284</v>
      </c>
      <c r="EV5" s="117" t="s">
        <v>285</v>
      </c>
      <c r="EW5" s="118" t="s">
        <v>286</v>
      </c>
      <c r="EX5" s="118" t="s">
        <v>287</v>
      </c>
      <c r="EY5" s="118" t="s">
        <v>288</v>
      </c>
      <c r="EZ5" s="118" t="s">
        <v>289</v>
      </c>
      <c r="FA5" s="118" t="s">
        <v>290</v>
      </c>
      <c r="FB5" s="118" t="s">
        <v>291</v>
      </c>
      <c r="FC5" s="118" t="s">
        <v>292</v>
      </c>
      <c r="FD5" s="119" t="s">
        <v>293</v>
      </c>
      <c r="FE5" s="119" t="s">
        <v>500</v>
      </c>
      <c r="FF5" s="119" t="s">
        <v>501</v>
      </c>
      <c r="FG5" s="119" t="s">
        <v>502</v>
      </c>
      <c r="FH5" s="119" t="s">
        <v>503</v>
      </c>
      <c r="FI5" s="119" t="s">
        <v>504</v>
      </c>
      <c r="FJ5" s="119" t="s">
        <v>505</v>
      </c>
      <c r="FK5" s="119" t="s">
        <v>506</v>
      </c>
      <c r="FL5" s="119" t="s">
        <v>507</v>
      </c>
      <c r="FM5" s="119" t="s">
        <v>294</v>
      </c>
      <c r="FN5" s="120" t="s">
        <v>295</v>
      </c>
      <c r="FO5" s="120" t="s">
        <v>388</v>
      </c>
      <c r="FP5" s="121" t="s">
        <v>296</v>
      </c>
      <c r="FQ5" s="122" t="s">
        <v>297</v>
      </c>
      <c r="FR5" s="123" t="s">
        <v>298</v>
      </c>
      <c r="FS5" s="124" t="s">
        <v>299</v>
      </c>
      <c r="FT5" s="81" t="s">
        <v>396</v>
      </c>
      <c r="FU5" s="162" t="s">
        <v>263</v>
      </c>
      <c r="FV5" s="162" t="s">
        <v>264</v>
      </c>
      <c r="FW5" s="162" t="s">
        <v>265</v>
      </c>
      <c r="FX5" s="162" t="s">
        <v>266</v>
      </c>
      <c r="FY5" s="162" t="s">
        <v>267</v>
      </c>
      <c r="FZ5" s="162" t="s">
        <v>268</v>
      </c>
      <c r="GA5" s="162" t="s">
        <v>269</v>
      </c>
      <c r="GB5" s="162" t="s">
        <v>270</v>
      </c>
      <c r="GC5" s="162" t="s">
        <v>271</v>
      </c>
      <c r="GD5" s="162" t="s">
        <v>272</v>
      </c>
      <c r="GE5" s="162" t="s">
        <v>273</v>
      </c>
      <c r="GF5" s="162" t="s">
        <v>274</v>
      </c>
      <c r="GG5" s="162" t="s">
        <v>275</v>
      </c>
      <c r="GH5" s="162" t="s">
        <v>276</v>
      </c>
      <c r="GI5" s="162" t="s">
        <v>277</v>
      </c>
      <c r="GJ5" s="162" t="s">
        <v>278</v>
      </c>
      <c r="GK5" s="162" t="s">
        <v>279</v>
      </c>
      <c r="GL5" s="162" t="s">
        <v>280</v>
      </c>
      <c r="GM5" s="162" t="s">
        <v>281</v>
      </c>
      <c r="GN5" s="163" t="s">
        <v>282</v>
      </c>
      <c r="GO5" s="163" t="s">
        <v>283</v>
      </c>
      <c r="GP5" s="163" t="s">
        <v>284</v>
      </c>
      <c r="GQ5" s="163" t="s">
        <v>285</v>
      </c>
      <c r="GR5" s="162" t="s">
        <v>286</v>
      </c>
      <c r="GS5" s="162" t="s">
        <v>287</v>
      </c>
      <c r="GT5" s="162" t="s">
        <v>288</v>
      </c>
      <c r="GU5" s="162" t="s">
        <v>289</v>
      </c>
      <c r="GV5" s="162" t="s">
        <v>290</v>
      </c>
      <c r="GW5" s="162" t="s">
        <v>291</v>
      </c>
      <c r="GX5" s="162" t="s">
        <v>292</v>
      </c>
      <c r="GY5" s="164" t="s">
        <v>293</v>
      </c>
      <c r="GZ5" s="164" t="s">
        <v>500</v>
      </c>
      <c r="HA5" s="164" t="s">
        <v>501</v>
      </c>
      <c r="HB5" s="164" t="s">
        <v>502</v>
      </c>
      <c r="HC5" s="164" t="s">
        <v>503</v>
      </c>
      <c r="HD5" s="164" t="s">
        <v>504</v>
      </c>
      <c r="HE5" s="164" t="s">
        <v>505</v>
      </c>
      <c r="HF5" s="164" t="s">
        <v>506</v>
      </c>
      <c r="HG5" s="164" t="s">
        <v>507</v>
      </c>
      <c r="HH5" s="164" t="s">
        <v>294</v>
      </c>
      <c r="HI5" s="164" t="s">
        <v>295</v>
      </c>
      <c r="HJ5" s="165" t="s">
        <v>296</v>
      </c>
      <c r="HK5" s="166" t="s">
        <v>297</v>
      </c>
      <c r="HL5" s="166" t="s">
        <v>48</v>
      </c>
      <c r="HM5" s="167" t="s">
        <v>298</v>
      </c>
      <c r="HN5" s="168" t="s">
        <v>299</v>
      </c>
      <c r="HO5" s="268" t="s">
        <v>396</v>
      </c>
      <c r="HP5" s="262" t="s">
        <v>263</v>
      </c>
      <c r="HQ5" s="262" t="s">
        <v>264</v>
      </c>
      <c r="HR5" s="262" t="s">
        <v>265</v>
      </c>
      <c r="HS5" s="262" t="s">
        <v>266</v>
      </c>
      <c r="HT5" s="262" t="s">
        <v>267</v>
      </c>
      <c r="HU5" s="262" t="s">
        <v>268</v>
      </c>
      <c r="HV5" s="262" t="s">
        <v>269</v>
      </c>
      <c r="HW5" s="262" t="s">
        <v>270</v>
      </c>
      <c r="HX5" s="262" t="s">
        <v>271</v>
      </c>
      <c r="HY5" s="262" t="s">
        <v>272</v>
      </c>
      <c r="HZ5" s="262" t="s">
        <v>273</v>
      </c>
      <c r="IA5" s="262" t="s">
        <v>274</v>
      </c>
      <c r="IB5" s="262" t="s">
        <v>275</v>
      </c>
      <c r="IC5" s="262" t="s">
        <v>276</v>
      </c>
      <c r="ID5" s="262" t="s">
        <v>277</v>
      </c>
      <c r="IE5" s="262" t="s">
        <v>278</v>
      </c>
      <c r="IF5" s="262" t="s">
        <v>279</v>
      </c>
      <c r="IG5" s="262" t="s">
        <v>280</v>
      </c>
      <c r="IH5" s="262" t="s">
        <v>281</v>
      </c>
      <c r="II5" s="262" t="s">
        <v>282</v>
      </c>
      <c r="IJ5" s="262" t="s">
        <v>283</v>
      </c>
      <c r="IK5" s="262" t="s">
        <v>284</v>
      </c>
      <c r="IL5" s="262" t="s">
        <v>285</v>
      </c>
      <c r="IM5" s="262" t="s">
        <v>286</v>
      </c>
      <c r="IN5" s="262" t="s">
        <v>287</v>
      </c>
      <c r="IO5" s="262" t="s">
        <v>288</v>
      </c>
      <c r="IP5" s="262" t="s">
        <v>289</v>
      </c>
      <c r="IQ5" s="262" t="s">
        <v>290</v>
      </c>
      <c r="IR5" s="262" t="s">
        <v>291</v>
      </c>
      <c r="IS5" s="262" t="s">
        <v>292</v>
      </c>
      <c r="IT5" s="263" t="s">
        <v>293</v>
      </c>
      <c r="IU5" s="263" t="s">
        <v>500</v>
      </c>
      <c r="IV5" s="263" t="s">
        <v>501</v>
      </c>
      <c r="IW5" s="263" t="s">
        <v>502</v>
      </c>
      <c r="IX5" s="263" t="s">
        <v>503</v>
      </c>
      <c r="IY5" s="263" t="s">
        <v>504</v>
      </c>
      <c r="IZ5" s="263" t="s">
        <v>505</v>
      </c>
      <c r="JA5" s="263" t="s">
        <v>506</v>
      </c>
      <c r="JB5" s="263" t="s">
        <v>507</v>
      </c>
      <c r="JC5" s="263" t="s">
        <v>294</v>
      </c>
      <c r="JD5" s="263" t="s">
        <v>295</v>
      </c>
      <c r="JE5" s="264" t="s">
        <v>296</v>
      </c>
      <c r="JF5" s="263" t="s">
        <v>297</v>
      </c>
      <c r="JG5" s="263" t="s">
        <v>48</v>
      </c>
      <c r="JH5" s="265" t="s">
        <v>298</v>
      </c>
      <c r="JI5" s="266" t="s">
        <v>299</v>
      </c>
      <c r="JJ5" s="267" t="s">
        <v>396</v>
      </c>
      <c r="JK5" s="352" t="s">
        <v>263</v>
      </c>
      <c r="JL5" s="352" t="s">
        <v>264</v>
      </c>
      <c r="JM5" s="352" t="s">
        <v>265</v>
      </c>
      <c r="JN5" s="352" t="s">
        <v>266</v>
      </c>
      <c r="JO5" s="352" t="s">
        <v>267</v>
      </c>
      <c r="JP5" s="352" t="s">
        <v>268</v>
      </c>
      <c r="JQ5" s="352" t="s">
        <v>269</v>
      </c>
      <c r="JR5" s="352" t="s">
        <v>270</v>
      </c>
      <c r="JS5" s="352" t="s">
        <v>271</v>
      </c>
      <c r="JT5" s="352" t="s">
        <v>272</v>
      </c>
      <c r="JU5" s="352" t="s">
        <v>273</v>
      </c>
      <c r="JV5" s="352" t="s">
        <v>274</v>
      </c>
      <c r="JW5" s="352" t="s">
        <v>275</v>
      </c>
      <c r="JX5" s="352" t="s">
        <v>276</v>
      </c>
      <c r="JY5" s="352" t="s">
        <v>277</v>
      </c>
      <c r="JZ5" s="352" t="s">
        <v>278</v>
      </c>
      <c r="KA5" s="352" t="s">
        <v>279</v>
      </c>
      <c r="KB5" s="352" t="s">
        <v>280</v>
      </c>
      <c r="KC5" s="352" t="s">
        <v>281</v>
      </c>
      <c r="KD5" s="352" t="s">
        <v>282</v>
      </c>
      <c r="KE5" s="352" t="s">
        <v>283</v>
      </c>
      <c r="KF5" s="352" t="s">
        <v>284</v>
      </c>
      <c r="KG5" s="352" t="s">
        <v>285</v>
      </c>
      <c r="KH5" s="352" t="s">
        <v>286</v>
      </c>
      <c r="KI5" s="352" t="s">
        <v>287</v>
      </c>
      <c r="KJ5" s="352" t="s">
        <v>288</v>
      </c>
      <c r="KK5" s="352" t="s">
        <v>289</v>
      </c>
      <c r="KL5" s="352" t="s">
        <v>290</v>
      </c>
      <c r="KM5" s="352" t="s">
        <v>291</v>
      </c>
      <c r="KN5" s="352" t="s">
        <v>292</v>
      </c>
      <c r="KO5" s="353" t="s">
        <v>293</v>
      </c>
      <c r="KP5" s="353" t="s">
        <v>500</v>
      </c>
      <c r="KQ5" s="353" t="s">
        <v>501</v>
      </c>
      <c r="KR5" s="353" t="s">
        <v>502</v>
      </c>
      <c r="KS5" s="353" t="s">
        <v>503</v>
      </c>
      <c r="KT5" s="353" t="s">
        <v>504</v>
      </c>
      <c r="KU5" s="353" t="s">
        <v>505</v>
      </c>
      <c r="KV5" s="353" t="s">
        <v>506</v>
      </c>
      <c r="KW5" s="353" t="s">
        <v>507</v>
      </c>
      <c r="KX5" s="353" t="s">
        <v>294</v>
      </c>
      <c r="KY5" s="353" t="s">
        <v>295</v>
      </c>
      <c r="KZ5" s="354" t="s">
        <v>296</v>
      </c>
      <c r="LA5" s="353" t="s">
        <v>297</v>
      </c>
      <c r="LB5" s="353" t="s">
        <v>48</v>
      </c>
      <c r="LC5" s="355" t="s">
        <v>298</v>
      </c>
      <c r="LD5" s="356" t="s">
        <v>299</v>
      </c>
      <c r="LE5" s="357" t="s">
        <v>396</v>
      </c>
    </row>
    <row r="6" spans="1:319" s="68" customFormat="1" ht="14.65" customHeight="1" x14ac:dyDescent="0.25">
      <c r="A6" s="68" t="s">
        <v>70</v>
      </c>
      <c r="B6" s="76" t="s">
        <v>508</v>
      </c>
      <c r="C6" s="76" t="s">
        <v>509</v>
      </c>
      <c r="D6" s="89" t="s">
        <v>510</v>
      </c>
      <c r="E6" s="76" t="s">
        <v>6</v>
      </c>
      <c r="F6" s="76" t="s">
        <v>511</v>
      </c>
      <c r="G6" s="76" t="s">
        <v>8</v>
      </c>
      <c r="H6" s="76" t="s">
        <v>8</v>
      </c>
      <c r="I6" s="76" t="s">
        <v>192</v>
      </c>
      <c r="J6" s="76" t="s">
        <v>11</v>
      </c>
      <c r="K6" s="86" t="s">
        <v>8</v>
      </c>
      <c r="L6" s="86" t="s">
        <v>8</v>
      </c>
      <c r="M6" s="86" t="s">
        <v>8</v>
      </c>
      <c r="N6" s="86" t="s">
        <v>8</v>
      </c>
      <c r="O6" s="86" t="s">
        <v>8</v>
      </c>
      <c r="P6" s="86" t="s">
        <v>8</v>
      </c>
      <c r="Q6" s="76" t="s">
        <v>512</v>
      </c>
      <c r="R6" s="76" t="s">
        <v>13</v>
      </c>
      <c r="S6" s="76" t="s">
        <v>513</v>
      </c>
      <c r="T6" s="76" t="s">
        <v>514</v>
      </c>
      <c r="U6" s="77">
        <v>0.95</v>
      </c>
      <c r="V6" s="77">
        <v>0.95</v>
      </c>
      <c r="W6" s="77">
        <v>0.95</v>
      </c>
      <c r="X6" s="77">
        <v>0.95</v>
      </c>
      <c r="Y6" s="77">
        <v>0.95</v>
      </c>
      <c r="Z6" s="77">
        <v>0.95</v>
      </c>
      <c r="AA6" s="77">
        <v>0.95</v>
      </c>
      <c r="AB6" s="77">
        <v>0.95</v>
      </c>
      <c r="AC6" s="77">
        <v>0.95</v>
      </c>
      <c r="AD6" s="77">
        <v>0.95</v>
      </c>
      <c r="AE6" s="77">
        <v>0.95</v>
      </c>
      <c r="AF6" s="77">
        <v>0.95</v>
      </c>
      <c r="AG6" s="76" t="s">
        <v>223</v>
      </c>
      <c r="AH6" s="76" t="s">
        <v>208</v>
      </c>
      <c r="AI6" s="82" t="s">
        <v>303</v>
      </c>
      <c r="AJ6" s="83" t="s">
        <v>303</v>
      </c>
      <c r="AK6" s="84">
        <v>46023</v>
      </c>
      <c r="AL6" s="84">
        <v>46387</v>
      </c>
      <c r="AM6" s="83"/>
      <c r="AN6" s="83"/>
      <c r="AO6" s="83"/>
      <c r="AP6" s="85" t="s">
        <v>12</v>
      </c>
      <c r="AQ6" s="84" cm="1">
        <f t="array" ref="AQ6">IFERROR(DATE(2026, _xlfn.AGGREGATE(15, 6, (COLUMN(CC6:CN6)-COLUMN(CC6)+1)/(CC6:CN6&lt;&gt;0), 1), 1),"N/A")</f>
        <v>46266</v>
      </c>
      <c r="AR6" s="84" cm="1">
        <f t="array" ref="AR6">IFERROR(EOMONTH(DATE(2026, _xlfn.AGGREGATE(14, 6, (COLUMN(CC6:CN6)-COLUMN(CC6)+1)/(CC6:CN6&lt;&gt;0), 1), 1), 0),"N/A")</f>
        <v>46387</v>
      </c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349" t="s">
        <v>72</v>
      </c>
      <c r="BG6" s="76"/>
      <c r="BH6" s="76" t="s">
        <v>515</v>
      </c>
      <c r="BI6" s="76" t="s">
        <v>516</v>
      </c>
      <c r="BJ6" s="82">
        <v>630207</v>
      </c>
      <c r="BK6" s="86" t="s">
        <v>191</v>
      </c>
      <c r="BL6" s="90">
        <v>350000</v>
      </c>
      <c r="BM6" s="73">
        <v>0</v>
      </c>
      <c r="BN6" s="88">
        <v>70000</v>
      </c>
      <c r="BO6" s="88">
        <v>10000</v>
      </c>
      <c r="BP6" s="72">
        <v>40000</v>
      </c>
      <c r="BQ6" s="88">
        <v>10000</v>
      </c>
      <c r="BR6" s="88">
        <v>20000</v>
      </c>
      <c r="BS6" s="88">
        <v>50000</v>
      </c>
      <c r="BT6" s="88">
        <v>15000</v>
      </c>
      <c r="BU6" s="88">
        <v>17000</v>
      </c>
      <c r="BV6" s="88">
        <v>15000</v>
      </c>
      <c r="BW6" s="88">
        <v>50000</v>
      </c>
      <c r="BX6" s="137">
        <v>53000</v>
      </c>
      <c r="BY6" s="137">
        <v>145000</v>
      </c>
      <c r="BZ6" s="137"/>
      <c r="CA6" s="137"/>
      <c r="CB6" s="138">
        <f t="shared" ref="CB6:CB69" si="0">+BL6+BY6+BZ6+CA6</f>
        <v>495000</v>
      </c>
      <c r="CC6" s="73"/>
      <c r="CD6" s="88"/>
      <c r="CE6" s="88"/>
      <c r="CF6" s="72"/>
      <c r="CG6" s="88"/>
      <c r="CH6" s="88"/>
      <c r="CI6" s="88"/>
      <c r="CJ6" s="88"/>
      <c r="CK6" s="88">
        <v>50000</v>
      </c>
      <c r="CL6" s="88">
        <v>50000</v>
      </c>
      <c r="CM6" s="88">
        <v>100000</v>
      </c>
      <c r="CN6" s="137">
        <v>295000</v>
      </c>
      <c r="CO6" s="137"/>
      <c r="CP6" s="137">
        <f t="shared" ref="CP6:CP69" si="1">+CB6-SUM(CC6:CO6)</f>
        <v>0</v>
      </c>
      <c r="CQ6" s="137">
        <f t="shared" ref="CQ6:CQ69" si="2">+CC6+CD6+CE6+CF6</f>
        <v>0</v>
      </c>
      <c r="CR6" s="137">
        <f>+DI6-CQ6</f>
        <v>0</v>
      </c>
      <c r="CS6" s="157">
        <v>0</v>
      </c>
      <c r="CT6" s="157">
        <v>0</v>
      </c>
      <c r="CU6" s="157">
        <v>0</v>
      </c>
      <c r="CV6" s="157">
        <v>0</v>
      </c>
      <c r="CW6" s="157">
        <v>0</v>
      </c>
      <c r="CX6" s="73">
        <v>0</v>
      </c>
      <c r="CY6" s="73">
        <v>0</v>
      </c>
      <c r="CZ6" s="73">
        <v>0</v>
      </c>
      <c r="DA6" s="73">
        <v>0</v>
      </c>
      <c r="DB6" s="73">
        <v>0</v>
      </c>
      <c r="DC6" s="73">
        <v>0</v>
      </c>
      <c r="DD6" s="73">
        <v>0</v>
      </c>
      <c r="DE6" s="73">
        <v>0</v>
      </c>
      <c r="DF6" s="73">
        <v>0</v>
      </c>
      <c r="DG6" s="73">
        <v>495000</v>
      </c>
      <c r="DH6" s="73">
        <v>0</v>
      </c>
      <c r="DI6" s="157">
        <f t="shared" ref="DI6:DI69" si="3">+CU6+CY6+DC6+DF6</f>
        <v>0</v>
      </c>
      <c r="DJ6" s="157">
        <f t="shared" ref="DJ6:DJ69" si="4">+DA6+CW6+DE6+DH6</f>
        <v>0</v>
      </c>
      <c r="DK6" s="191" t="str">
        <f>IF(CZ6&gt;0,"SI","NO")</f>
        <v>NO</v>
      </c>
      <c r="DL6" s="191" t="str">
        <f>IF(DJ6&gt;0,"SI","NO")</f>
        <v>NO</v>
      </c>
      <c r="DM6" s="142"/>
      <c r="DN6" s="142">
        <v>1057000</v>
      </c>
      <c r="DO6" s="142">
        <v>495000</v>
      </c>
      <c r="DP6" s="125"/>
      <c r="DQ6" s="125">
        <v>1</v>
      </c>
      <c r="DR6" s="125"/>
      <c r="DS6" s="125"/>
      <c r="DT6" s="125"/>
      <c r="DU6" s="125"/>
      <c r="DV6" s="125"/>
      <c r="DW6" s="125"/>
      <c r="DX6" s="125"/>
      <c r="DY6" s="125"/>
      <c r="DZ6" s="125"/>
      <c r="EA6" s="125"/>
      <c r="EB6" s="125"/>
      <c r="EC6" s="125"/>
      <c r="ED6" s="125"/>
      <c r="EE6" s="125"/>
      <c r="EF6" s="125"/>
      <c r="EG6" s="125"/>
      <c r="EH6" s="125"/>
      <c r="EI6" s="125"/>
      <c r="EJ6" s="125"/>
      <c r="EK6" s="125"/>
      <c r="EL6" s="125"/>
      <c r="EM6" s="125"/>
      <c r="EN6" s="125"/>
      <c r="EO6" s="125"/>
      <c r="EP6" s="125"/>
      <c r="EQ6" s="125"/>
      <c r="ER6" s="125"/>
      <c r="ES6" s="125"/>
      <c r="ET6" s="125"/>
      <c r="EU6" s="125"/>
      <c r="EV6" s="125"/>
      <c r="EW6" s="125"/>
      <c r="EX6" s="125"/>
      <c r="EY6" s="125"/>
      <c r="EZ6" s="125"/>
      <c r="FA6" s="125"/>
      <c r="FB6" s="125"/>
      <c r="FC6" s="125"/>
      <c r="FD6" s="125"/>
      <c r="FE6" s="125"/>
      <c r="FF6" s="125"/>
      <c r="FG6" s="125"/>
      <c r="FH6" s="125"/>
      <c r="FI6" s="125"/>
      <c r="FJ6" s="125"/>
      <c r="FK6" s="125"/>
      <c r="FL6" s="125"/>
      <c r="FM6" s="125"/>
      <c r="FN6" s="125"/>
      <c r="FO6" s="125"/>
      <c r="FP6" s="125"/>
      <c r="FQ6" s="125"/>
      <c r="FR6" s="125"/>
      <c r="FS6" s="125"/>
      <c r="FT6" s="125"/>
      <c r="FU6" s="173">
        <v>46031</v>
      </c>
      <c r="FV6" s="173">
        <v>46031</v>
      </c>
      <c r="FW6" s="173">
        <v>46034</v>
      </c>
      <c r="FX6" s="173">
        <v>46034</v>
      </c>
      <c r="FY6" s="173">
        <v>46034</v>
      </c>
      <c r="FZ6" s="173">
        <v>46035</v>
      </c>
      <c r="GA6" s="173">
        <v>46036</v>
      </c>
      <c r="GB6" s="173">
        <v>46037</v>
      </c>
      <c r="GC6" s="173">
        <v>46038</v>
      </c>
      <c r="GD6" s="173">
        <v>46041</v>
      </c>
      <c r="GE6" s="173">
        <v>46042</v>
      </c>
      <c r="GF6" s="173">
        <v>46042</v>
      </c>
      <c r="GG6" s="173">
        <v>46043</v>
      </c>
      <c r="GH6" s="173">
        <v>46044</v>
      </c>
      <c r="GI6" s="173">
        <v>46045</v>
      </c>
      <c r="GJ6" s="173">
        <v>46048</v>
      </c>
      <c r="GK6" s="173">
        <v>46048</v>
      </c>
      <c r="GL6" s="173">
        <v>46049</v>
      </c>
      <c r="GM6" s="173">
        <v>46049</v>
      </c>
      <c r="GN6" s="173"/>
      <c r="GO6" s="173"/>
      <c r="GP6" s="173"/>
      <c r="GQ6" s="173"/>
      <c r="GR6" s="173">
        <v>46050</v>
      </c>
      <c r="GS6" s="173">
        <v>46051</v>
      </c>
      <c r="GT6" s="173">
        <v>46051</v>
      </c>
      <c r="GU6" s="173">
        <v>46052</v>
      </c>
      <c r="GV6" s="173">
        <v>46055</v>
      </c>
      <c r="GW6" s="173">
        <v>46056</v>
      </c>
      <c r="GX6" s="173">
        <v>46057</v>
      </c>
      <c r="GY6" s="173">
        <v>46080</v>
      </c>
      <c r="GZ6" s="173">
        <v>35</v>
      </c>
      <c r="HA6" s="173">
        <v>46090</v>
      </c>
      <c r="HB6" s="173">
        <v>46092</v>
      </c>
      <c r="HC6" s="173">
        <v>46100</v>
      </c>
      <c r="HD6" s="173">
        <v>46101</v>
      </c>
      <c r="HE6" s="173">
        <v>46104</v>
      </c>
      <c r="HF6" s="173">
        <v>46106</v>
      </c>
      <c r="HG6" s="173">
        <v>46107</v>
      </c>
      <c r="HH6" s="173">
        <v>46107</v>
      </c>
      <c r="HI6" s="173">
        <v>46112</v>
      </c>
      <c r="HJ6" s="173">
        <v>46115</v>
      </c>
      <c r="HK6" s="169"/>
      <c r="HL6" s="169" t="s">
        <v>53</v>
      </c>
      <c r="HM6" s="169" t="s">
        <v>423</v>
      </c>
      <c r="HN6" s="169" t="s">
        <v>408</v>
      </c>
      <c r="HO6" s="169" t="s">
        <v>517</v>
      </c>
      <c r="HP6" s="281">
        <v>46031</v>
      </c>
      <c r="HQ6" s="281">
        <v>46031</v>
      </c>
      <c r="HR6" s="281">
        <v>46034</v>
      </c>
      <c r="HS6" s="281">
        <v>46034</v>
      </c>
      <c r="HT6" s="281">
        <v>46034</v>
      </c>
      <c r="HU6" s="281">
        <v>46035</v>
      </c>
      <c r="HV6" s="281">
        <v>46036</v>
      </c>
      <c r="HW6" s="281">
        <v>46037</v>
      </c>
      <c r="HX6" s="281">
        <v>46038</v>
      </c>
      <c r="HY6" s="281">
        <v>46041</v>
      </c>
      <c r="HZ6" s="281">
        <v>46042</v>
      </c>
      <c r="IA6" s="281">
        <v>46042</v>
      </c>
      <c r="IB6" s="281">
        <v>46043</v>
      </c>
      <c r="IC6" s="281">
        <v>46044</v>
      </c>
      <c r="ID6" s="281">
        <v>46045</v>
      </c>
      <c r="IE6" s="281">
        <v>46048</v>
      </c>
      <c r="IF6" s="281">
        <v>46048</v>
      </c>
      <c r="IG6" s="281">
        <v>46049</v>
      </c>
      <c r="IH6" s="281">
        <v>46049</v>
      </c>
      <c r="II6" s="281"/>
      <c r="IJ6" s="281"/>
      <c r="IK6" s="281"/>
      <c r="IL6" s="281"/>
      <c r="IM6" s="281">
        <v>46050</v>
      </c>
      <c r="IN6" s="281">
        <v>46051</v>
      </c>
      <c r="IO6" s="281">
        <v>46051</v>
      </c>
      <c r="IP6" s="281">
        <v>46052</v>
      </c>
      <c r="IQ6" s="281">
        <v>46055</v>
      </c>
      <c r="IR6" s="281">
        <v>46056</v>
      </c>
      <c r="IS6" s="281">
        <v>46057</v>
      </c>
      <c r="IT6" s="281">
        <v>46080</v>
      </c>
      <c r="IU6" s="281">
        <v>35</v>
      </c>
      <c r="IV6" s="281">
        <v>46090</v>
      </c>
      <c r="IW6" s="281">
        <v>46092</v>
      </c>
      <c r="IX6" s="281">
        <v>46100</v>
      </c>
      <c r="IY6" s="281">
        <v>46101</v>
      </c>
      <c r="IZ6" s="281">
        <v>46104</v>
      </c>
      <c r="JA6" s="281">
        <v>46106</v>
      </c>
      <c r="JB6" s="281">
        <v>46107</v>
      </c>
      <c r="JC6" s="281">
        <v>46107</v>
      </c>
      <c r="JD6" s="281">
        <v>46112</v>
      </c>
      <c r="JE6" s="281">
        <v>46115</v>
      </c>
      <c r="JF6" s="282"/>
      <c r="JG6" s="292" t="s">
        <v>53</v>
      </c>
      <c r="JH6" s="277" t="s">
        <v>423</v>
      </c>
      <c r="JI6" s="277" t="s">
        <v>408</v>
      </c>
      <c r="JJ6" s="277" t="s">
        <v>517</v>
      </c>
    </row>
    <row r="7" spans="1:319" s="68" customFormat="1" ht="14.65" customHeight="1" x14ac:dyDescent="0.25">
      <c r="A7" s="68" t="s">
        <v>70</v>
      </c>
      <c r="B7" s="76" t="s">
        <v>508</v>
      </c>
      <c r="C7" s="76" t="s">
        <v>509</v>
      </c>
      <c r="D7" s="89" t="s">
        <v>510</v>
      </c>
      <c r="E7" s="76" t="s">
        <v>6</v>
      </c>
      <c r="F7" s="76" t="s">
        <v>511</v>
      </c>
      <c r="G7" s="76" t="s">
        <v>8</v>
      </c>
      <c r="H7" s="76" t="s">
        <v>8</v>
      </c>
      <c r="I7" s="76" t="s">
        <v>192</v>
      </c>
      <c r="J7" s="76" t="s">
        <v>11</v>
      </c>
      <c r="K7" s="86" t="s">
        <v>8</v>
      </c>
      <c r="L7" s="86" t="s">
        <v>8</v>
      </c>
      <c r="M7" s="86" t="s">
        <v>8</v>
      </c>
      <c r="N7" s="86" t="s">
        <v>8</v>
      </c>
      <c r="O7" s="86" t="s">
        <v>8</v>
      </c>
      <c r="P7" s="86" t="s">
        <v>8</v>
      </c>
      <c r="Q7" s="76" t="s">
        <v>512</v>
      </c>
      <c r="R7" s="76" t="s">
        <v>13</v>
      </c>
      <c r="S7" s="76" t="s">
        <v>513</v>
      </c>
      <c r="T7" s="76" t="s">
        <v>514</v>
      </c>
      <c r="U7" s="77">
        <v>0.95</v>
      </c>
      <c r="V7" s="77">
        <v>0.95</v>
      </c>
      <c r="W7" s="77">
        <v>0.95</v>
      </c>
      <c r="X7" s="77">
        <v>0.95</v>
      </c>
      <c r="Y7" s="77">
        <v>0.95</v>
      </c>
      <c r="Z7" s="77">
        <v>0.95</v>
      </c>
      <c r="AA7" s="77">
        <v>0.95</v>
      </c>
      <c r="AB7" s="77">
        <v>0.95</v>
      </c>
      <c r="AC7" s="77">
        <v>0.95</v>
      </c>
      <c r="AD7" s="77">
        <v>0.95</v>
      </c>
      <c r="AE7" s="77">
        <v>0.95</v>
      </c>
      <c r="AF7" s="77">
        <v>0.95</v>
      </c>
      <c r="AG7" s="76" t="s">
        <v>223</v>
      </c>
      <c r="AH7" s="76" t="s">
        <v>208</v>
      </c>
      <c r="AI7" s="82" t="s">
        <v>303</v>
      </c>
      <c r="AJ7" s="83" t="s">
        <v>303</v>
      </c>
      <c r="AK7" s="84">
        <v>46023</v>
      </c>
      <c r="AL7" s="84">
        <v>46387</v>
      </c>
      <c r="AM7" s="83"/>
      <c r="AN7" s="83"/>
      <c r="AO7" s="83"/>
      <c r="AP7" s="85" t="s">
        <v>12</v>
      </c>
      <c r="AQ7" s="84" cm="1">
        <f t="array" ref="AQ7">IFERROR(DATE(2026, _xlfn.AGGREGATE(15, 6, (COLUMN(CC7:CN7)-COLUMN(CC7)+1)/(CC7:CN7&lt;&gt;0), 1), 1),"N/A")</f>
        <v>46266</v>
      </c>
      <c r="AR7" s="84" cm="1">
        <f t="array" ref="AR7">IFERROR(EOMONTH(DATE(2026, _xlfn.AGGREGATE(14, 6, (COLUMN(CC7:CN7)-COLUMN(CC7)+1)/(CC7:CN7&lt;&gt;0), 1), 1), 0),"N/A")</f>
        <v>46387</v>
      </c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349" t="s">
        <v>71</v>
      </c>
      <c r="BG7" s="76"/>
      <c r="BH7" s="76" t="s">
        <v>518</v>
      </c>
      <c r="BI7" s="76" t="s">
        <v>516</v>
      </c>
      <c r="BJ7" s="82">
        <v>630207</v>
      </c>
      <c r="BK7" s="86" t="s">
        <v>191</v>
      </c>
      <c r="BL7" s="87">
        <v>293975</v>
      </c>
      <c r="BM7" s="73">
        <v>0</v>
      </c>
      <c r="BN7" s="73">
        <v>0</v>
      </c>
      <c r="BO7" s="73">
        <v>0</v>
      </c>
      <c r="BP7" s="72">
        <v>29950</v>
      </c>
      <c r="BQ7" s="88">
        <v>5000</v>
      </c>
      <c r="BR7" s="88">
        <v>5000</v>
      </c>
      <c r="BS7" s="88">
        <v>30000</v>
      </c>
      <c r="BT7" s="88">
        <v>30000</v>
      </c>
      <c r="BU7" s="88">
        <v>5000</v>
      </c>
      <c r="BV7" s="88">
        <v>85000</v>
      </c>
      <c r="BW7" s="88">
        <v>89000</v>
      </c>
      <c r="BX7" s="137">
        <v>15025</v>
      </c>
      <c r="BY7" s="137">
        <v>145000</v>
      </c>
      <c r="BZ7" s="137"/>
      <c r="CA7" s="137"/>
      <c r="CB7" s="138">
        <f t="shared" si="0"/>
        <v>438975</v>
      </c>
      <c r="CC7" s="73"/>
      <c r="CD7" s="73"/>
      <c r="CE7" s="72">
        <v>0</v>
      </c>
      <c r="CF7" s="72"/>
      <c r="CG7" s="88"/>
      <c r="CH7" s="88"/>
      <c r="CI7" s="88"/>
      <c r="CJ7" s="88"/>
      <c r="CK7" s="88">
        <v>50000</v>
      </c>
      <c r="CL7" s="88">
        <v>50000</v>
      </c>
      <c r="CM7" s="88">
        <v>100000</v>
      </c>
      <c r="CN7" s="137">
        <v>238975</v>
      </c>
      <c r="CO7" s="137"/>
      <c r="CP7" s="137">
        <f t="shared" si="1"/>
        <v>0</v>
      </c>
      <c r="CQ7" s="137">
        <f t="shared" si="2"/>
        <v>0</v>
      </c>
      <c r="CR7" s="137">
        <f>+DI7-CQ7</f>
        <v>0</v>
      </c>
      <c r="CS7" s="157">
        <v>0</v>
      </c>
      <c r="CT7" s="157">
        <v>0</v>
      </c>
      <c r="CU7" s="157">
        <v>0</v>
      </c>
      <c r="CV7" s="157">
        <v>0</v>
      </c>
      <c r="CW7" s="157">
        <v>0</v>
      </c>
      <c r="CX7" s="73">
        <v>0</v>
      </c>
      <c r="CY7" s="73">
        <v>0</v>
      </c>
      <c r="CZ7" s="73">
        <v>0</v>
      </c>
      <c r="DA7" s="73">
        <v>0</v>
      </c>
      <c r="DB7" s="73">
        <v>0</v>
      </c>
      <c r="DC7" s="73">
        <v>0</v>
      </c>
      <c r="DD7" s="73">
        <v>0</v>
      </c>
      <c r="DE7" s="73">
        <v>0</v>
      </c>
      <c r="DF7" s="73">
        <v>0</v>
      </c>
      <c r="DG7" s="73">
        <v>438975</v>
      </c>
      <c r="DH7" s="73">
        <v>0</v>
      </c>
      <c r="DI7" s="157">
        <f t="shared" si="3"/>
        <v>0</v>
      </c>
      <c r="DJ7" s="157">
        <f t="shared" si="4"/>
        <v>0</v>
      </c>
      <c r="DK7" s="191" t="str">
        <f>IF(CZ7&gt;0,"SI","NO")</f>
        <v>NO</v>
      </c>
      <c r="DL7" s="191" t="str">
        <f>IF(DJ7&gt;0,"SI","NO")</f>
        <v>NO</v>
      </c>
      <c r="DM7" s="142"/>
      <c r="DN7" s="142">
        <v>1127950</v>
      </c>
      <c r="DO7" s="142">
        <v>438975</v>
      </c>
      <c r="DP7" s="125"/>
      <c r="DQ7" s="125">
        <v>1</v>
      </c>
      <c r="DR7" s="125"/>
      <c r="DS7" s="125"/>
      <c r="DT7" s="125"/>
      <c r="DU7" s="125"/>
      <c r="DV7" s="125"/>
      <c r="DW7" s="125"/>
      <c r="DX7" s="125"/>
      <c r="DY7" s="125"/>
      <c r="DZ7" s="125"/>
      <c r="EA7" s="125"/>
      <c r="EB7" s="125"/>
      <c r="EC7" s="125"/>
      <c r="ED7" s="125"/>
      <c r="EE7" s="125"/>
      <c r="EF7" s="125"/>
      <c r="EG7" s="125"/>
      <c r="EH7" s="125"/>
      <c r="EI7" s="125"/>
      <c r="EJ7" s="125"/>
      <c r="EK7" s="125"/>
      <c r="EL7" s="125"/>
      <c r="EM7" s="125"/>
      <c r="EN7" s="125"/>
      <c r="EO7" s="125"/>
      <c r="EP7" s="125"/>
      <c r="EQ7" s="125"/>
      <c r="ER7" s="125"/>
      <c r="ES7" s="125"/>
      <c r="ET7" s="125"/>
      <c r="EU7" s="125"/>
      <c r="EV7" s="125"/>
      <c r="EW7" s="125"/>
      <c r="EX7" s="125"/>
      <c r="EY7" s="125"/>
      <c r="EZ7" s="125"/>
      <c r="FA7" s="125"/>
      <c r="FB7" s="125"/>
      <c r="FC7" s="125"/>
      <c r="FD7" s="125"/>
      <c r="FE7" s="125"/>
      <c r="FF7" s="125"/>
      <c r="FG7" s="125"/>
      <c r="FH7" s="125"/>
      <c r="FI7" s="125"/>
      <c r="FJ7" s="125"/>
      <c r="FK7" s="125"/>
      <c r="FL7" s="125"/>
      <c r="FM7" s="125"/>
      <c r="FN7" s="125"/>
      <c r="FO7" s="125"/>
      <c r="FP7" s="125"/>
      <c r="FQ7" s="125"/>
      <c r="FR7" s="125"/>
      <c r="FS7" s="125"/>
      <c r="FT7" s="125"/>
      <c r="FU7" s="175">
        <v>46031</v>
      </c>
      <c r="FV7" s="175">
        <v>46031</v>
      </c>
      <c r="FW7" s="175">
        <v>46034</v>
      </c>
      <c r="FX7" s="175">
        <v>46034</v>
      </c>
      <c r="FY7" s="175">
        <v>46034</v>
      </c>
      <c r="FZ7" s="175">
        <v>46035</v>
      </c>
      <c r="GA7" s="175">
        <v>46036</v>
      </c>
      <c r="GB7" s="175">
        <v>46037</v>
      </c>
      <c r="GC7" s="175">
        <v>46038</v>
      </c>
      <c r="GD7" s="175">
        <v>46041</v>
      </c>
      <c r="GE7" s="175">
        <v>46042</v>
      </c>
      <c r="GF7" s="175">
        <v>46042</v>
      </c>
      <c r="GG7" s="175">
        <v>46043</v>
      </c>
      <c r="GH7" s="175">
        <v>46044</v>
      </c>
      <c r="GI7" s="175">
        <v>46045</v>
      </c>
      <c r="GJ7" s="175">
        <v>46048</v>
      </c>
      <c r="GK7" s="175">
        <v>46048</v>
      </c>
      <c r="GL7" s="175">
        <v>46049</v>
      </c>
      <c r="GM7" s="175">
        <v>46049</v>
      </c>
      <c r="GN7" s="175"/>
      <c r="GO7" s="175"/>
      <c r="GP7" s="175"/>
      <c r="GQ7" s="175"/>
      <c r="GR7" s="175">
        <v>46050</v>
      </c>
      <c r="GS7" s="175">
        <v>46051</v>
      </c>
      <c r="GT7" s="175">
        <v>46051</v>
      </c>
      <c r="GU7" s="175">
        <v>46052</v>
      </c>
      <c r="GV7" s="175">
        <v>46055</v>
      </c>
      <c r="GW7" s="175">
        <v>46056</v>
      </c>
      <c r="GX7" s="175">
        <v>46057</v>
      </c>
      <c r="GY7" s="175">
        <v>46080</v>
      </c>
      <c r="GZ7" s="175">
        <v>35</v>
      </c>
      <c r="HA7" s="175">
        <v>46090</v>
      </c>
      <c r="HB7" s="175">
        <v>46092</v>
      </c>
      <c r="HC7" s="175">
        <v>46100</v>
      </c>
      <c r="HD7" s="175">
        <v>46101</v>
      </c>
      <c r="HE7" s="175">
        <v>46104</v>
      </c>
      <c r="HF7" s="175">
        <v>46106</v>
      </c>
      <c r="HG7" s="175">
        <v>46107</v>
      </c>
      <c r="HH7" s="175">
        <v>46107</v>
      </c>
      <c r="HI7" s="175">
        <v>46112</v>
      </c>
      <c r="HJ7" s="175">
        <v>46115</v>
      </c>
      <c r="HK7" s="170"/>
      <c r="HL7" s="170" t="s">
        <v>53</v>
      </c>
      <c r="HM7" s="170" t="s">
        <v>423</v>
      </c>
      <c r="HN7" s="170" t="s">
        <v>424</v>
      </c>
      <c r="HO7" s="270" t="s">
        <v>517</v>
      </c>
      <c r="HP7" s="281">
        <v>46031</v>
      </c>
      <c r="HQ7" s="281">
        <v>46031</v>
      </c>
      <c r="HR7" s="281">
        <v>46034</v>
      </c>
      <c r="HS7" s="281">
        <v>46034</v>
      </c>
      <c r="HT7" s="281">
        <v>46034</v>
      </c>
      <c r="HU7" s="281">
        <v>46035</v>
      </c>
      <c r="HV7" s="281">
        <v>46036</v>
      </c>
      <c r="HW7" s="281">
        <v>46037</v>
      </c>
      <c r="HX7" s="281">
        <v>46038</v>
      </c>
      <c r="HY7" s="281">
        <v>46041</v>
      </c>
      <c r="HZ7" s="281">
        <v>46042</v>
      </c>
      <c r="IA7" s="281">
        <v>46042</v>
      </c>
      <c r="IB7" s="281">
        <v>46043</v>
      </c>
      <c r="IC7" s="281">
        <v>46044</v>
      </c>
      <c r="ID7" s="281">
        <v>46045</v>
      </c>
      <c r="IE7" s="281">
        <v>46048</v>
      </c>
      <c r="IF7" s="281">
        <v>46048</v>
      </c>
      <c r="IG7" s="281">
        <v>46049</v>
      </c>
      <c r="IH7" s="281">
        <v>46049</v>
      </c>
      <c r="II7" s="281"/>
      <c r="IJ7" s="281"/>
      <c r="IK7" s="281"/>
      <c r="IL7" s="281"/>
      <c r="IM7" s="281">
        <v>46050</v>
      </c>
      <c r="IN7" s="281">
        <v>46051</v>
      </c>
      <c r="IO7" s="281">
        <v>46051</v>
      </c>
      <c r="IP7" s="281">
        <v>46052</v>
      </c>
      <c r="IQ7" s="281">
        <v>46055</v>
      </c>
      <c r="IR7" s="281">
        <v>46056</v>
      </c>
      <c r="IS7" s="281">
        <v>46057</v>
      </c>
      <c r="IT7" s="281">
        <v>46080</v>
      </c>
      <c r="IU7" s="281">
        <v>35</v>
      </c>
      <c r="IV7" s="281">
        <v>46090</v>
      </c>
      <c r="IW7" s="281">
        <v>46092</v>
      </c>
      <c r="IX7" s="281">
        <v>46100</v>
      </c>
      <c r="IY7" s="281">
        <v>46101</v>
      </c>
      <c r="IZ7" s="281">
        <v>46104</v>
      </c>
      <c r="JA7" s="281">
        <v>46106</v>
      </c>
      <c r="JB7" s="281">
        <v>46107</v>
      </c>
      <c r="JC7" s="281">
        <v>46107</v>
      </c>
      <c r="JD7" s="281">
        <v>46112</v>
      </c>
      <c r="JE7" s="281">
        <v>46115</v>
      </c>
      <c r="JF7" s="282"/>
      <c r="JG7" s="292" t="s">
        <v>53</v>
      </c>
      <c r="JH7" s="277" t="s">
        <v>423</v>
      </c>
      <c r="JI7" s="277" t="s">
        <v>424</v>
      </c>
      <c r="JJ7" s="277" t="s">
        <v>517</v>
      </c>
    </row>
    <row r="8" spans="1:319" s="68" customFormat="1" ht="14.65" customHeight="1" x14ac:dyDescent="0.25">
      <c r="A8" s="76" t="s">
        <v>67</v>
      </c>
      <c r="B8" s="190" t="s">
        <v>508</v>
      </c>
      <c r="C8" s="76" t="s">
        <v>509</v>
      </c>
      <c r="D8" s="76" t="s">
        <v>510</v>
      </c>
      <c r="E8" s="76" t="s">
        <v>6</v>
      </c>
      <c r="F8" s="76" t="s">
        <v>511</v>
      </c>
      <c r="G8" s="76" t="s">
        <v>8</v>
      </c>
      <c r="H8" s="76" t="s">
        <v>8</v>
      </c>
      <c r="I8" s="76" t="s">
        <v>192</v>
      </c>
      <c r="J8" s="76" t="s">
        <v>7</v>
      </c>
      <c r="K8" s="86" t="s">
        <v>8</v>
      </c>
      <c r="L8" s="86" t="s">
        <v>8</v>
      </c>
      <c r="M8" s="86" t="s">
        <v>8</v>
      </c>
      <c r="N8" s="86" t="s">
        <v>8</v>
      </c>
      <c r="O8" s="86" t="s">
        <v>8</v>
      </c>
      <c r="P8" s="86" t="s">
        <v>8</v>
      </c>
      <c r="Q8" s="76" t="s">
        <v>519</v>
      </c>
      <c r="R8" s="76" t="s">
        <v>10</v>
      </c>
      <c r="S8" s="76" t="s">
        <v>520</v>
      </c>
      <c r="T8" s="76" t="s">
        <v>521</v>
      </c>
      <c r="U8" s="77"/>
      <c r="V8" s="77">
        <v>0.05</v>
      </c>
      <c r="W8" s="77">
        <v>0.08</v>
      </c>
      <c r="X8" s="77">
        <v>0.15</v>
      </c>
      <c r="Y8" s="77">
        <v>0.2</v>
      </c>
      <c r="Z8" s="77">
        <v>0.25</v>
      </c>
      <c r="AA8" s="77">
        <v>0.37</v>
      </c>
      <c r="AB8" s="77">
        <v>0.42</v>
      </c>
      <c r="AC8" s="77">
        <v>0.57999999999999996</v>
      </c>
      <c r="AD8" s="77">
        <v>0.67</v>
      </c>
      <c r="AE8" s="77">
        <v>0.83</v>
      </c>
      <c r="AF8" s="77">
        <v>1</v>
      </c>
      <c r="AG8" s="76" t="s">
        <v>522</v>
      </c>
      <c r="AH8" s="76" t="s">
        <v>208</v>
      </c>
      <c r="AI8" s="82" t="s">
        <v>303</v>
      </c>
      <c r="AJ8" s="83" t="s">
        <v>303</v>
      </c>
      <c r="AK8" s="84">
        <v>46023</v>
      </c>
      <c r="AL8" s="84">
        <v>46387</v>
      </c>
      <c r="AM8" s="83"/>
      <c r="AN8" s="83"/>
      <c r="AO8" s="83"/>
      <c r="AP8" s="85" t="s">
        <v>9</v>
      </c>
      <c r="AQ8" s="84" cm="1">
        <f t="array" ref="AQ8">IFERROR(DATE(2026, _xlfn.AGGREGATE(15, 6, (COLUMN(CC8:CN8)-COLUMN(CC8)+1)/(CC8:CN8&lt;&gt;0), 1), 1),"N/A")</f>
        <v>46143</v>
      </c>
      <c r="AR8" s="84" cm="1">
        <f t="array" ref="AR8">IFERROR(EOMONTH(DATE(2026, _xlfn.AGGREGATE(14, 6, (COLUMN(CC8:CN8)-COLUMN(CC8)+1)/(CC8:CN8&lt;&gt;0), 1), 1), 0),"N/A")</f>
        <v>46387</v>
      </c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350" t="s">
        <v>108</v>
      </c>
      <c r="BG8" s="76"/>
      <c r="BH8" s="76" t="s">
        <v>370</v>
      </c>
      <c r="BI8" s="76" t="s">
        <v>8</v>
      </c>
      <c r="BJ8" s="82">
        <v>530207</v>
      </c>
      <c r="BK8" s="86" t="s">
        <v>191</v>
      </c>
      <c r="BL8" s="87">
        <v>120000</v>
      </c>
      <c r="BM8" s="73">
        <v>0</v>
      </c>
      <c r="BN8" s="73">
        <v>0</v>
      </c>
      <c r="BO8" s="73">
        <v>0</v>
      </c>
      <c r="BP8" s="72">
        <v>10000</v>
      </c>
      <c r="BQ8" s="88">
        <v>13000</v>
      </c>
      <c r="BR8" s="88">
        <v>10000</v>
      </c>
      <c r="BS8" s="88">
        <v>12000</v>
      </c>
      <c r="BT8" s="88">
        <v>15000</v>
      </c>
      <c r="BU8" s="88">
        <v>10000</v>
      </c>
      <c r="BV8" s="88">
        <v>18000</v>
      </c>
      <c r="BW8" s="88">
        <v>14000</v>
      </c>
      <c r="BX8" s="137">
        <v>18000</v>
      </c>
      <c r="BY8" s="137">
        <v>75000</v>
      </c>
      <c r="BZ8" s="137"/>
      <c r="CA8" s="137"/>
      <c r="CB8" s="138">
        <f t="shared" si="0"/>
        <v>195000</v>
      </c>
      <c r="CC8" s="73"/>
      <c r="CD8" s="73"/>
      <c r="CE8" s="72">
        <v>0</v>
      </c>
      <c r="CF8" s="72"/>
      <c r="CG8" s="88">
        <v>15000</v>
      </c>
      <c r="CH8" s="88">
        <v>20000</v>
      </c>
      <c r="CI8" s="88">
        <v>25000</v>
      </c>
      <c r="CJ8" s="88">
        <v>15000</v>
      </c>
      <c r="CK8" s="88">
        <v>35000</v>
      </c>
      <c r="CL8" s="88">
        <v>25000</v>
      </c>
      <c r="CM8" s="88">
        <v>25000</v>
      </c>
      <c r="CN8" s="137">
        <v>35000</v>
      </c>
      <c r="CO8" s="137"/>
      <c r="CP8" s="137">
        <f t="shared" si="1"/>
        <v>0</v>
      </c>
      <c r="CQ8" s="137">
        <f t="shared" si="2"/>
        <v>0</v>
      </c>
      <c r="CR8" s="137">
        <f>+DI8-CQ8</f>
        <v>0</v>
      </c>
      <c r="CS8" s="157">
        <v>0</v>
      </c>
      <c r="CT8" s="157">
        <v>0</v>
      </c>
      <c r="CU8" s="157">
        <v>0</v>
      </c>
      <c r="CV8" s="157">
        <v>0</v>
      </c>
      <c r="CW8" s="157">
        <v>0</v>
      </c>
      <c r="CX8" s="73">
        <v>0</v>
      </c>
      <c r="CY8" s="73">
        <v>0</v>
      </c>
      <c r="CZ8" s="73">
        <v>0</v>
      </c>
      <c r="DA8" s="73">
        <v>0</v>
      </c>
      <c r="DB8" s="73">
        <v>0</v>
      </c>
      <c r="DC8" s="73">
        <v>0</v>
      </c>
      <c r="DD8" s="73">
        <v>195000</v>
      </c>
      <c r="DE8" s="73">
        <v>0</v>
      </c>
      <c r="DF8" s="73">
        <v>0</v>
      </c>
      <c r="DG8" s="73">
        <v>195000</v>
      </c>
      <c r="DH8" s="73">
        <v>0</v>
      </c>
      <c r="DI8" s="157">
        <f t="shared" si="3"/>
        <v>0</v>
      </c>
      <c r="DJ8" s="157">
        <f t="shared" si="4"/>
        <v>0</v>
      </c>
      <c r="DK8" s="191" t="str">
        <f>IF(CZ8&gt;0,"SI","NO")</f>
        <v>NO</v>
      </c>
      <c r="DL8" s="191" t="str">
        <f>IF(DJ8&gt;0,"SI","NO")</f>
        <v>NO</v>
      </c>
      <c r="DM8" s="142">
        <v>240000</v>
      </c>
      <c r="DN8" s="142">
        <v>315000</v>
      </c>
      <c r="DO8" s="377">
        <v>315000</v>
      </c>
      <c r="DP8" s="125">
        <v>1</v>
      </c>
      <c r="DQ8" s="125">
        <v>1</v>
      </c>
      <c r="DR8" s="359">
        <v>1</v>
      </c>
      <c r="DS8" s="373" t="s">
        <v>303</v>
      </c>
      <c r="DT8" s="365" t="s">
        <v>371</v>
      </c>
      <c r="DU8" s="366" t="s">
        <v>364</v>
      </c>
      <c r="DV8" s="366" t="s">
        <v>315</v>
      </c>
      <c r="DW8" s="125"/>
      <c r="DX8" s="126">
        <v>46042</v>
      </c>
      <c r="DY8" s="126">
        <v>46042</v>
      </c>
      <c r="DZ8" s="127">
        <v>1</v>
      </c>
      <c r="EA8" s="126">
        <v>46043</v>
      </c>
      <c r="EB8" s="126">
        <v>46043</v>
      </c>
      <c r="EC8" s="126">
        <v>46043</v>
      </c>
      <c r="ED8" s="126">
        <v>46044</v>
      </c>
      <c r="EE8" s="126">
        <v>46045</v>
      </c>
      <c r="EF8" s="126">
        <v>46048</v>
      </c>
      <c r="EG8" s="126">
        <v>46049</v>
      </c>
      <c r="EH8" s="126">
        <v>46050</v>
      </c>
      <c r="EI8" s="126">
        <v>46051</v>
      </c>
      <c r="EJ8" s="126">
        <v>46051</v>
      </c>
      <c r="EK8" s="127">
        <v>1</v>
      </c>
      <c r="EL8" s="126">
        <v>46052</v>
      </c>
      <c r="EM8" s="126">
        <v>46055</v>
      </c>
      <c r="EN8" s="126">
        <v>46056</v>
      </c>
      <c r="EO8" s="126">
        <v>46057</v>
      </c>
      <c r="EP8" s="126">
        <v>46057</v>
      </c>
      <c r="EQ8" s="126">
        <v>46058</v>
      </c>
      <c r="ER8" s="126">
        <v>46058</v>
      </c>
      <c r="ES8" s="127"/>
      <c r="ET8" s="127"/>
      <c r="EU8" s="127"/>
      <c r="EV8" s="127"/>
      <c r="EW8" s="126">
        <v>46059</v>
      </c>
      <c r="EX8" s="126">
        <v>46062</v>
      </c>
      <c r="EY8" s="126">
        <v>46062</v>
      </c>
      <c r="EZ8" s="126">
        <v>46063</v>
      </c>
      <c r="FA8" s="126">
        <v>46064</v>
      </c>
      <c r="FB8" s="126">
        <v>46065</v>
      </c>
      <c r="FC8" s="126">
        <v>46066</v>
      </c>
      <c r="FD8" s="126">
        <v>46066</v>
      </c>
      <c r="FE8" s="127">
        <v>18</v>
      </c>
      <c r="FF8" s="128">
        <v>46072</v>
      </c>
      <c r="FG8" s="126">
        <v>46076</v>
      </c>
      <c r="FH8" s="128">
        <v>46080</v>
      </c>
      <c r="FI8" s="128">
        <v>46083</v>
      </c>
      <c r="FJ8" s="128">
        <v>46084</v>
      </c>
      <c r="FK8" s="128">
        <v>46086</v>
      </c>
      <c r="FL8" s="128">
        <v>46087</v>
      </c>
      <c r="FM8" s="128">
        <v>46087</v>
      </c>
      <c r="FN8" s="128">
        <v>46092</v>
      </c>
      <c r="FO8" s="129">
        <v>1</v>
      </c>
      <c r="FP8" s="128">
        <v>46097</v>
      </c>
      <c r="FQ8" s="128"/>
      <c r="FR8" s="147" t="s">
        <v>523</v>
      </c>
      <c r="FS8" s="127" t="s">
        <v>406</v>
      </c>
      <c r="FT8" s="131"/>
      <c r="FU8" s="175">
        <v>46042</v>
      </c>
      <c r="FV8" s="175">
        <v>46042</v>
      </c>
      <c r="FW8" s="175">
        <v>46043</v>
      </c>
      <c r="FX8" s="175">
        <v>46043</v>
      </c>
      <c r="FY8" s="175">
        <v>46043</v>
      </c>
      <c r="FZ8" s="175">
        <v>46044</v>
      </c>
      <c r="GA8" s="175">
        <v>46045</v>
      </c>
      <c r="GB8" s="175">
        <v>46048</v>
      </c>
      <c r="GC8" s="175">
        <v>46049</v>
      </c>
      <c r="GD8" s="175">
        <v>46050</v>
      </c>
      <c r="GE8" s="175">
        <v>46051</v>
      </c>
      <c r="GF8" s="175">
        <v>46051</v>
      </c>
      <c r="GG8" s="175">
        <v>46052</v>
      </c>
      <c r="GH8" s="175">
        <v>46055</v>
      </c>
      <c r="GI8" s="175">
        <v>46056</v>
      </c>
      <c r="GJ8" s="175">
        <v>46057</v>
      </c>
      <c r="GK8" s="175">
        <v>46057</v>
      </c>
      <c r="GL8" s="175">
        <v>46058</v>
      </c>
      <c r="GM8" s="175">
        <v>46058</v>
      </c>
      <c r="GN8" s="175"/>
      <c r="GO8" s="175"/>
      <c r="GP8" s="175"/>
      <c r="GQ8" s="175"/>
      <c r="GR8" s="175">
        <v>46059</v>
      </c>
      <c r="GS8" s="175">
        <v>46062</v>
      </c>
      <c r="GT8" s="175">
        <v>46062</v>
      </c>
      <c r="GU8" s="175">
        <v>46063</v>
      </c>
      <c r="GV8" s="175">
        <v>46064</v>
      </c>
      <c r="GW8" s="175">
        <v>46065</v>
      </c>
      <c r="GX8" s="175">
        <v>46066</v>
      </c>
      <c r="GY8" s="175">
        <v>46066</v>
      </c>
      <c r="GZ8" s="175">
        <v>18</v>
      </c>
      <c r="HA8" s="175">
        <v>46072</v>
      </c>
      <c r="HB8" s="175">
        <v>46076</v>
      </c>
      <c r="HC8" s="175">
        <v>46080</v>
      </c>
      <c r="HD8" s="175">
        <v>46083</v>
      </c>
      <c r="HE8" s="175">
        <v>46084</v>
      </c>
      <c r="HF8" s="175">
        <v>46086</v>
      </c>
      <c r="HG8" s="175">
        <v>46087</v>
      </c>
      <c r="HH8" s="175">
        <v>46087</v>
      </c>
      <c r="HI8" s="175">
        <v>46092</v>
      </c>
      <c r="HJ8" s="175">
        <v>46097</v>
      </c>
      <c r="HK8" s="170"/>
      <c r="HL8" s="170" t="s">
        <v>95</v>
      </c>
      <c r="HM8" s="170" t="s">
        <v>523</v>
      </c>
      <c r="HN8" s="170" t="s">
        <v>406</v>
      </c>
      <c r="HO8" s="270" t="s">
        <v>524</v>
      </c>
      <c r="HP8" s="281">
        <v>46042</v>
      </c>
      <c r="HQ8" s="281">
        <v>46042</v>
      </c>
      <c r="HR8" s="281">
        <v>46043</v>
      </c>
      <c r="HS8" s="281">
        <v>46043</v>
      </c>
      <c r="HT8" s="281">
        <v>46043</v>
      </c>
      <c r="HU8" s="281">
        <v>46044</v>
      </c>
      <c r="HV8" s="281">
        <v>46045</v>
      </c>
      <c r="HW8" s="281">
        <v>46048</v>
      </c>
      <c r="HX8" s="281">
        <v>46049</v>
      </c>
      <c r="HY8" s="281">
        <v>46050</v>
      </c>
      <c r="HZ8" s="281">
        <v>46051</v>
      </c>
      <c r="IA8" s="281">
        <v>46051</v>
      </c>
      <c r="IB8" s="281">
        <v>46052</v>
      </c>
      <c r="IC8" s="281">
        <v>46055</v>
      </c>
      <c r="ID8" s="281">
        <v>46056</v>
      </c>
      <c r="IE8" s="281">
        <v>46057</v>
      </c>
      <c r="IF8" s="281">
        <v>46057</v>
      </c>
      <c r="IG8" s="281">
        <v>46058</v>
      </c>
      <c r="IH8" s="281">
        <v>46058</v>
      </c>
      <c r="II8" s="281"/>
      <c r="IJ8" s="281"/>
      <c r="IK8" s="281"/>
      <c r="IL8" s="281"/>
      <c r="IM8" s="281">
        <v>46059</v>
      </c>
      <c r="IN8" s="281">
        <v>46062</v>
      </c>
      <c r="IO8" s="281">
        <v>46062</v>
      </c>
      <c r="IP8" s="281">
        <v>46063</v>
      </c>
      <c r="IQ8" s="281">
        <v>46064</v>
      </c>
      <c r="IR8" s="281">
        <v>46065</v>
      </c>
      <c r="IS8" s="281">
        <v>46066</v>
      </c>
      <c r="IT8" s="281">
        <v>46066</v>
      </c>
      <c r="IU8" s="281">
        <v>18</v>
      </c>
      <c r="IV8" s="281">
        <v>46072</v>
      </c>
      <c r="IW8" s="281">
        <v>46076</v>
      </c>
      <c r="IX8" s="281">
        <v>46080</v>
      </c>
      <c r="IY8" s="281">
        <v>46083</v>
      </c>
      <c r="IZ8" s="281">
        <v>46084</v>
      </c>
      <c r="JA8" s="281">
        <v>46086</v>
      </c>
      <c r="JB8" s="281">
        <v>46087</v>
      </c>
      <c r="JC8" s="281">
        <v>46087</v>
      </c>
      <c r="JD8" s="281">
        <v>46092</v>
      </c>
      <c r="JE8" s="281">
        <v>46097</v>
      </c>
      <c r="JF8" s="282"/>
      <c r="JG8" s="292" t="s">
        <v>95</v>
      </c>
      <c r="JH8" s="294" t="s">
        <v>405</v>
      </c>
      <c r="JI8" s="277" t="s">
        <v>406</v>
      </c>
      <c r="JJ8" s="295" t="s">
        <v>407</v>
      </c>
      <c r="LF8" s="76" t="s">
        <v>399</v>
      </c>
    </row>
    <row r="9" spans="1:319" s="68" customFormat="1" ht="14.65" customHeight="1" x14ac:dyDescent="0.25">
      <c r="A9" s="68" t="s">
        <v>113</v>
      </c>
      <c r="B9" s="76" t="s">
        <v>508</v>
      </c>
      <c r="C9" s="76" t="s">
        <v>509</v>
      </c>
      <c r="D9" s="89" t="s">
        <v>510</v>
      </c>
      <c r="E9" s="76" t="s">
        <v>6</v>
      </c>
      <c r="F9" s="76" t="s">
        <v>511</v>
      </c>
      <c r="G9" s="76" t="s">
        <v>8</v>
      </c>
      <c r="H9" s="76" t="s">
        <v>8</v>
      </c>
      <c r="I9" s="76" t="s">
        <v>192</v>
      </c>
      <c r="J9" s="76" t="s">
        <v>11</v>
      </c>
      <c r="K9" s="86" t="s">
        <v>8</v>
      </c>
      <c r="L9" s="86" t="s">
        <v>8</v>
      </c>
      <c r="M9" s="86" t="s">
        <v>8</v>
      </c>
      <c r="N9" s="86" t="s">
        <v>8</v>
      </c>
      <c r="O9" s="86" t="s">
        <v>8</v>
      </c>
      <c r="P9" s="86" t="s">
        <v>8</v>
      </c>
      <c r="Q9" s="76" t="s">
        <v>512</v>
      </c>
      <c r="R9" s="76" t="s">
        <v>13</v>
      </c>
      <c r="S9" s="76" t="s">
        <v>513</v>
      </c>
      <c r="T9" s="76" t="s">
        <v>514</v>
      </c>
      <c r="U9" s="77">
        <v>0.95</v>
      </c>
      <c r="V9" s="77">
        <v>0.95</v>
      </c>
      <c r="W9" s="77">
        <v>0.95</v>
      </c>
      <c r="X9" s="77">
        <v>0.95</v>
      </c>
      <c r="Y9" s="77">
        <v>0.95</v>
      </c>
      <c r="Z9" s="77">
        <v>0.95</v>
      </c>
      <c r="AA9" s="77">
        <v>0.95</v>
      </c>
      <c r="AB9" s="77">
        <v>0.95</v>
      </c>
      <c r="AC9" s="77">
        <v>0.95</v>
      </c>
      <c r="AD9" s="77">
        <v>0.95</v>
      </c>
      <c r="AE9" s="77">
        <v>0.95</v>
      </c>
      <c r="AF9" s="77">
        <v>0.95</v>
      </c>
      <c r="AG9" s="76" t="s">
        <v>223</v>
      </c>
      <c r="AH9" s="76" t="s">
        <v>208</v>
      </c>
      <c r="AI9" s="82" t="s">
        <v>303</v>
      </c>
      <c r="AJ9" s="83" t="s">
        <v>303</v>
      </c>
      <c r="AK9" s="84">
        <v>46023</v>
      </c>
      <c r="AL9" s="84">
        <v>46387</v>
      </c>
      <c r="AM9" s="83"/>
      <c r="AN9" s="83"/>
      <c r="AO9" s="83"/>
      <c r="AP9" s="85" t="s">
        <v>12</v>
      </c>
      <c r="AQ9" s="84" t="str" cm="1">
        <f t="array" ref="AQ9">IFERROR(DATE(2026, _xlfn.AGGREGATE(15, 6, (COLUMN(CC9:CN9)-COLUMN(CC9)+1)/(CC9:CN9&lt;&gt;0), 1), 1),"N/A")</f>
        <v>N/A</v>
      </c>
      <c r="AR9" s="84" t="str" cm="1">
        <f t="array" ref="AR9">IFERROR(EOMONTH(DATE(2026, _xlfn.AGGREGATE(14, 6, (COLUMN(CC9:CN9)-COLUMN(CC9)+1)/(CC9:CN9&lt;&gt;0), 1), 1), 0),"N/A")</f>
        <v>N/A</v>
      </c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171" t="s">
        <v>378</v>
      </c>
      <c r="BG9" s="76"/>
      <c r="BH9" s="76" t="s">
        <v>379</v>
      </c>
      <c r="BI9" s="76" t="s">
        <v>525</v>
      </c>
      <c r="BJ9" s="82">
        <v>530249</v>
      </c>
      <c r="BK9" s="86" t="s">
        <v>191</v>
      </c>
      <c r="BL9" s="90">
        <v>0</v>
      </c>
      <c r="BM9" s="73"/>
      <c r="BN9" s="88"/>
      <c r="BO9" s="88"/>
      <c r="BP9" s="72"/>
      <c r="BQ9" s="88"/>
      <c r="BR9" s="88"/>
      <c r="BS9" s="88"/>
      <c r="BT9" s="88"/>
      <c r="BU9" s="88"/>
      <c r="BV9" s="88"/>
      <c r="BW9" s="88"/>
      <c r="BX9" s="137"/>
      <c r="BY9" s="137"/>
      <c r="BZ9" s="137">
        <v>150000</v>
      </c>
      <c r="CA9" s="137"/>
      <c r="CB9" s="138">
        <f t="shared" si="0"/>
        <v>150000</v>
      </c>
      <c r="CC9" s="73"/>
      <c r="CD9" s="88"/>
      <c r="CE9" s="88"/>
      <c r="CF9" s="72"/>
      <c r="CG9" s="88"/>
      <c r="CH9" s="88"/>
      <c r="CI9" s="88"/>
      <c r="CJ9" s="88"/>
      <c r="CK9" s="88"/>
      <c r="CL9" s="88"/>
      <c r="CM9" s="88"/>
      <c r="CN9" s="137"/>
      <c r="CO9" s="137">
        <v>150000</v>
      </c>
      <c r="CP9" s="137">
        <f t="shared" si="1"/>
        <v>0</v>
      </c>
      <c r="CQ9" s="137">
        <f t="shared" si="2"/>
        <v>0</v>
      </c>
      <c r="CR9" s="137"/>
      <c r="CS9" s="157"/>
      <c r="CT9" s="157">
        <v>0</v>
      </c>
      <c r="CU9" s="157">
        <v>0</v>
      </c>
      <c r="CV9" s="157"/>
      <c r="CW9" s="157">
        <v>0</v>
      </c>
      <c r="CX9" s="73"/>
      <c r="CY9" s="73">
        <v>0</v>
      </c>
      <c r="CZ9" s="73"/>
      <c r="DA9" s="73">
        <v>0</v>
      </c>
      <c r="DB9" s="73">
        <v>0</v>
      </c>
      <c r="DC9" s="73">
        <v>0</v>
      </c>
      <c r="DD9" s="73">
        <v>149389.5</v>
      </c>
      <c r="DE9" s="73">
        <v>0</v>
      </c>
      <c r="DF9" s="73">
        <v>0</v>
      </c>
      <c r="DG9" s="73">
        <v>0</v>
      </c>
      <c r="DH9" s="73">
        <v>0</v>
      </c>
      <c r="DI9" s="157">
        <f t="shared" si="3"/>
        <v>0</v>
      </c>
      <c r="DJ9" s="157">
        <f t="shared" si="4"/>
        <v>0</v>
      </c>
      <c r="DK9" s="191"/>
      <c r="DL9" s="191"/>
      <c r="DM9" s="142">
        <v>0</v>
      </c>
      <c r="DN9" s="142">
        <v>150000</v>
      </c>
      <c r="DO9" s="378">
        <v>150000</v>
      </c>
      <c r="DP9" s="125">
        <v>1</v>
      </c>
      <c r="DQ9" s="125">
        <v>1</v>
      </c>
      <c r="DR9" s="359">
        <v>1</v>
      </c>
      <c r="DS9" s="373" t="s">
        <v>303</v>
      </c>
      <c r="DT9" s="365" t="s">
        <v>367</v>
      </c>
      <c r="DU9" s="365" t="s">
        <v>364</v>
      </c>
      <c r="DV9" s="365" t="s">
        <v>312</v>
      </c>
      <c r="DW9" s="125"/>
      <c r="DX9" s="125"/>
      <c r="DY9" s="125"/>
      <c r="DZ9" s="125"/>
      <c r="EA9" s="125"/>
      <c r="EB9" s="125"/>
      <c r="EC9" s="125"/>
      <c r="ED9" s="125"/>
      <c r="EE9" s="125"/>
      <c r="EF9" s="125"/>
      <c r="EG9" s="125"/>
      <c r="EH9" s="125"/>
      <c r="EI9" s="125"/>
      <c r="EJ9" s="125"/>
      <c r="EK9" s="125"/>
      <c r="EL9" s="125"/>
      <c r="EM9" s="125"/>
      <c r="EN9" s="125"/>
      <c r="EO9" s="125"/>
      <c r="EP9" s="125"/>
      <c r="EQ9" s="125"/>
      <c r="ER9" s="125"/>
      <c r="ES9" s="125"/>
      <c r="ET9" s="125"/>
      <c r="EU9" s="125"/>
      <c r="EV9" s="125"/>
      <c r="EW9" s="125"/>
      <c r="EX9" s="125"/>
      <c r="EY9" s="125"/>
      <c r="EZ9" s="125"/>
      <c r="FA9" s="125"/>
      <c r="FB9" s="125"/>
      <c r="FC9" s="125"/>
      <c r="FD9" s="125"/>
      <c r="FE9" s="125"/>
      <c r="FF9" s="125"/>
      <c r="FG9" s="125"/>
      <c r="FH9" s="125"/>
      <c r="FI9" s="125"/>
      <c r="FJ9" s="125"/>
      <c r="FK9" s="125"/>
      <c r="FL9" s="125"/>
      <c r="FM9" s="125"/>
      <c r="FN9" s="125"/>
      <c r="FO9" s="125"/>
      <c r="FP9" s="125"/>
      <c r="FQ9" s="125"/>
      <c r="FR9" s="125"/>
      <c r="FS9" s="125"/>
      <c r="FT9" s="125"/>
      <c r="FU9" s="173"/>
      <c r="FV9" s="173"/>
      <c r="FW9" s="173"/>
      <c r="FX9" s="173"/>
      <c r="FY9" s="173"/>
      <c r="FZ9" s="173"/>
      <c r="GA9" s="173"/>
      <c r="GB9" s="173"/>
      <c r="GC9" s="173"/>
      <c r="GD9" s="173"/>
      <c r="GE9" s="173"/>
      <c r="GF9" s="173"/>
      <c r="GG9" s="173"/>
      <c r="GH9" s="173"/>
      <c r="GI9" s="173"/>
      <c r="GJ9" s="173"/>
      <c r="GK9" s="173"/>
      <c r="GL9" s="173"/>
      <c r="GM9" s="173"/>
      <c r="GN9" s="173"/>
      <c r="GO9" s="173"/>
      <c r="GP9" s="173"/>
      <c r="GQ9" s="173"/>
      <c r="GR9" s="173"/>
      <c r="GS9" s="173"/>
      <c r="GT9" s="173"/>
      <c r="GU9" s="173"/>
      <c r="GV9" s="173"/>
      <c r="GW9" s="173"/>
      <c r="GX9" s="173"/>
      <c r="GY9" s="173"/>
      <c r="GZ9" s="173"/>
      <c r="HA9" s="173"/>
      <c r="HB9" s="173"/>
      <c r="HC9" s="173"/>
      <c r="HD9" s="173"/>
      <c r="HE9" s="173"/>
      <c r="HF9" s="173"/>
      <c r="HG9" s="173"/>
      <c r="HH9" s="173"/>
      <c r="HI9" s="173"/>
      <c r="HJ9" s="173"/>
      <c r="HK9" s="169"/>
      <c r="HL9" s="169"/>
      <c r="HM9" s="169"/>
      <c r="HN9" s="169"/>
      <c r="HO9" s="169"/>
      <c r="HP9" s="284"/>
      <c r="HQ9" s="276"/>
      <c r="HR9" s="281"/>
      <c r="HS9" s="281"/>
      <c r="HT9" s="281"/>
      <c r="HU9" s="281"/>
      <c r="HV9" s="281"/>
      <c r="HW9" s="281"/>
      <c r="HX9" s="281"/>
      <c r="HY9" s="281"/>
      <c r="HZ9" s="281"/>
      <c r="IA9" s="281"/>
      <c r="IB9" s="281"/>
      <c r="IC9" s="281"/>
      <c r="ID9" s="281"/>
      <c r="IE9" s="281"/>
      <c r="IF9" s="281"/>
      <c r="IG9" s="281"/>
      <c r="IH9" s="281"/>
      <c r="II9" s="281"/>
      <c r="IJ9" s="281"/>
      <c r="IK9" s="281"/>
      <c r="IL9" s="281"/>
      <c r="IM9" s="281"/>
      <c r="IN9" s="281"/>
      <c r="IO9" s="281"/>
      <c r="IP9" s="281"/>
      <c r="IQ9" s="281"/>
      <c r="IR9" s="281"/>
      <c r="IS9" s="281"/>
      <c r="IT9" s="281"/>
      <c r="IU9" s="281"/>
      <c r="IV9" s="281"/>
      <c r="IW9" s="281"/>
      <c r="IX9" s="281"/>
      <c r="IY9" s="281"/>
      <c r="IZ9" s="281"/>
      <c r="JA9" s="281"/>
      <c r="JB9" s="281"/>
      <c r="JC9" s="281"/>
      <c r="JD9" s="281"/>
      <c r="JE9" s="281"/>
      <c r="JF9" s="282"/>
      <c r="JG9" s="291" t="s">
        <v>95</v>
      </c>
      <c r="JH9" s="293" t="s">
        <v>367</v>
      </c>
      <c r="JI9" s="277" t="s">
        <v>428</v>
      </c>
      <c r="JJ9" s="295" t="s">
        <v>429</v>
      </c>
      <c r="LF9" s="76" t="s">
        <v>526</v>
      </c>
      <c r="LG9" s="76" t="s">
        <v>380</v>
      </c>
    </row>
    <row r="10" spans="1:319" s="68" customFormat="1" ht="14.65" customHeight="1" x14ac:dyDescent="0.25">
      <c r="A10" s="76" t="s">
        <v>73</v>
      </c>
      <c r="B10" s="190" t="s">
        <v>508</v>
      </c>
      <c r="C10" s="76" t="s">
        <v>509</v>
      </c>
      <c r="D10" s="89" t="s">
        <v>510</v>
      </c>
      <c r="E10" s="76" t="s">
        <v>6</v>
      </c>
      <c r="F10" s="76" t="s">
        <v>511</v>
      </c>
      <c r="G10" s="76" t="s">
        <v>8</v>
      </c>
      <c r="H10" s="76" t="s">
        <v>8</v>
      </c>
      <c r="I10" s="76" t="s">
        <v>192</v>
      </c>
      <c r="J10" s="76" t="s">
        <v>11</v>
      </c>
      <c r="K10" s="86" t="s">
        <v>8</v>
      </c>
      <c r="L10" s="86" t="s">
        <v>8</v>
      </c>
      <c r="M10" s="86" t="s">
        <v>8</v>
      </c>
      <c r="N10" s="86" t="s">
        <v>8</v>
      </c>
      <c r="O10" s="86" t="s">
        <v>8</v>
      </c>
      <c r="P10" s="86" t="s">
        <v>8</v>
      </c>
      <c r="Q10" s="76" t="s">
        <v>512</v>
      </c>
      <c r="R10" s="76" t="s">
        <v>13</v>
      </c>
      <c r="S10" s="76" t="s">
        <v>513</v>
      </c>
      <c r="T10" s="76" t="s">
        <v>514</v>
      </c>
      <c r="U10" s="77">
        <v>0.95</v>
      </c>
      <c r="V10" s="77">
        <v>0.95</v>
      </c>
      <c r="W10" s="77">
        <v>0.95</v>
      </c>
      <c r="X10" s="77">
        <v>0.95</v>
      </c>
      <c r="Y10" s="77">
        <v>0.95</v>
      </c>
      <c r="Z10" s="77">
        <v>0.95</v>
      </c>
      <c r="AA10" s="77">
        <v>0.95</v>
      </c>
      <c r="AB10" s="77">
        <v>0.95</v>
      </c>
      <c r="AC10" s="77">
        <v>0.95</v>
      </c>
      <c r="AD10" s="77">
        <v>0.95</v>
      </c>
      <c r="AE10" s="77">
        <v>0.95</v>
      </c>
      <c r="AF10" s="77">
        <v>0.95</v>
      </c>
      <c r="AG10" s="76" t="s">
        <v>223</v>
      </c>
      <c r="AH10" s="76" t="s">
        <v>208</v>
      </c>
      <c r="AI10" s="82" t="s">
        <v>303</v>
      </c>
      <c r="AJ10" s="83" t="s">
        <v>303</v>
      </c>
      <c r="AK10" s="84">
        <v>46023</v>
      </c>
      <c r="AL10" s="84">
        <v>46387</v>
      </c>
      <c r="AM10" s="83"/>
      <c r="AN10" s="83"/>
      <c r="AO10" s="83"/>
      <c r="AP10" s="85" t="s">
        <v>14</v>
      </c>
      <c r="AQ10" s="84" cm="1">
        <f t="array" ref="AQ10">IFERROR(DATE(2026, _xlfn.AGGREGATE(15, 6, (COLUMN(CC10:CN10)-COLUMN(CC10)+1)/(CC10:CN10&lt;&gt;0), 1), 1),"N/A")</f>
        <v>46266</v>
      </c>
      <c r="AR10" s="84" cm="1">
        <f t="array" ref="AR10">IFERROR(EOMONTH(DATE(2026, _xlfn.AGGREGATE(14, 6, (COLUMN(CC10:CN10)-COLUMN(CC10)+1)/(CC10:CN10&lt;&gt;0), 1), 1), 0),"N/A")</f>
        <v>46387</v>
      </c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350" t="s">
        <v>110</v>
      </c>
      <c r="BG10" s="76"/>
      <c r="BH10" s="76" t="s">
        <v>374</v>
      </c>
      <c r="BI10" s="76" t="s">
        <v>527</v>
      </c>
      <c r="BJ10" s="82">
        <v>530613</v>
      </c>
      <c r="BK10" s="86" t="s">
        <v>191</v>
      </c>
      <c r="BL10" s="87">
        <v>77339.55</v>
      </c>
      <c r="BM10" s="73">
        <v>0</v>
      </c>
      <c r="BN10" s="73">
        <v>0</v>
      </c>
      <c r="BO10" s="73">
        <v>0</v>
      </c>
      <c r="BP10" s="73">
        <v>0</v>
      </c>
      <c r="BQ10" s="73">
        <v>0</v>
      </c>
      <c r="BR10" s="73">
        <v>0</v>
      </c>
      <c r="BS10" s="73">
        <v>0</v>
      </c>
      <c r="BT10" s="88">
        <v>38669.75</v>
      </c>
      <c r="BU10" s="73">
        <v>0</v>
      </c>
      <c r="BV10" s="73">
        <v>0</v>
      </c>
      <c r="BW10" s="73">
        <v>0</v>
      </c>
      <c r="BX10" s="137">
        <v>38669.800000000003</v>
      </c>
      <c r="BY10" s="137">
        <v>9856.2000000000007</v>
      </c>
      <c r="BZ10" s="137"/>
      <c r="CA10" s="137">
        <v>42500</v>
      </c>
      <c r="CB10" s="138">
        <f t="shared" si="0"/>
        <v>129695.75</v>
      </c>
      <c r="CC10" s="73"/>
      <c r="CD10" s="73"/>
      <c r="CE10" s="72">
        <v>0</v>
      </c>
      <c r="CF10" s="73">
        <v>0</v>
      </c>
      <c r="CG10" s="73">
        <v>0</v>
      </c>
      <c r="CH10" s="73">
        <v>0</v>
      </c>
      <c r="CI10" s="73">
        <v>0</v>
      </c>
      <c r="CJ10" s="88">
        <v>0</v>
      </c>
      <c r="CK10" s="73">
        <v>50800</v>
      </c>
      <c r="CL10" s="73">
        <v>0</v>
      </c>
      <c r="CM10" s="73">
        <v>0</v>
      </c>
      <c r="CN10" s="137">
        <v>78895.75</v>
      </c>
      <c r="CO10" s="137"/>
      <c r="CP10" s="137">
        <f t="shared" si="1"/>
        <v>0</v>
      </c>
      <c r="CQ10" s="137">
        <f t="shared" si="2"/>
        <v>0</v>
      </c>
      <c r="CR10" s="137">
        <f>+DI10-CQ10</f>
        <v>0</v>
      </c>
      <c r="CS10" s="157">
        <v>0</v>
      </c>
      <c r="CT10" s="157">
        <v>0</v>
      </c>
      <c r="CU10" s="157">
        <v>0</v>
      </c>
      <c r="CV10" s="157">
        <v>0</v>
      </c>
      <c r="CW10" s="157">
        <v>0</v>
      </c>
      <c r="CX10" s="73">
        <v>0</v>
      </c>
      <c r="CY10" s="73">
        <v>0</v>
      </c>
      <c r="CZ10" s="73">
        <v>0</v>
      </c>
      <c r="DA10" s="73">
        <v>0</v>
      </c>
      <c r="DB10" s="73">
        <v>0</v>
      </c>
      <c r="DC10" s="73">
        <v>0</v>
      </c>
      <c r="DD10" s="73">
        <v>0</v>
      </c>
      <c r="DE10" s="73">
        <v>0</v>
      </c>
      <c r="DF10" s="73">
        <v>0</v>
      </c>
      <c r="DG10" s="73">
        <v>0</v>
      </c>
      <c r="DH10" s="73">
        <v>0</v>
      </c>
      <c r="DI10" s="157">
        <f t="shared" si="3"/>
        <v>0</v>
      </c>
      <c r="DJ10" s="157">
        <f t="shared" si="4"/>
        <v>0</v>
      </c>
      <c r="DK10" s="191" t="str">
        <f>IF(CZ10&gt;0,"SI","NO")</f>
        <v>NO</v>
      </c>
      <c r="DL10" s="191" t="str">
        <f>IF(DJ10&gt;0,"SI","NO")</f>
        <v>NO</v>
      </c>
      <c r="DM10" s="142">
        <v>77339.55</v>
      </c>
      <c r="DN10" s="142">
        <v>87195.75</v>
      </c>
      <c r="DO10" s="378">
        <v>129695.75</v>
      </c>
      <c r="DP10" s="125">
        <v>2</v>
      </c>
      <c r="DQ10" s="125">
        <v>2</v>
      </c>
      <c r="DR10" s="359">
        <v>2</v>
      </c>
      <c r="DS10" s="373" t="s">
        <v>303</v>
      </c>
      <c r="DT10" s="365" t="s">
        <v>336</v>
      </c>
      <c r="DU10" s="366" t="s">
        <v>305</v>
      </c>
      <c r="DV10" s="366" t="s">
        <v>315</v>
      </c>
      <c r="DW10" s="125"/>
      <c r="DX10" s="126">
        <v>46127</v>
      </c>
      <c r="DY10" s="126">
        <v>46127</v>
      </c>
      <c r="DZ10" s="127">
        <v>1</v>
      </c>
      <c r="EA10" s="126">
        <v>46128</v>
      </c>
      <c r="EB10" s="126">
        <v>46128</v>
      </c>
      <c r="EC10" s="126">
        <v>46128</v>
      </c>
      <c r="ED10" s="126">
        <v>46129</v>
      </c>
      <c r="EE10" s="126">
        <v>46132</v>
      </c>
      <c r="EF10" s="126">
        <v>46133</v>
      </c>
      <c r="EG10" s="126">
        <v>46134</v>
      </c>
      <c r="EH10" s="126">
        <v>46135</v>
      </c>
      <c r="EI10" s="126">
        <v>46136</v>
      </c>
      <c r="EJ10" s="126">
        <v>46136</v>
      </c>
      <c r="EK10" s="127">
        <v>1</v>
      </c>
      <c r="EL10" s="126">
        <v>46139</v>
      </c>
      <c r="EM10" s="126">
        <v>46140</v>
      </c>
      <c r="EN10" s="126">
        <v>46141</v>
      </c>
      <c r="EO10" s="126">
        <v>46142</v>
      </c>
      <c r="EP10" s="126">
        <v>46142</v>
      </c>
      <c r="EQ10" s="126">
        <v>46143</v>
      </c>
      <c r="ER10" s="126">
        <v>46143</v>
      </c>
      <c r="ES10" s="127"/>
      <c r="ET10" s="127"/>
      <c r="EU10" s="127"/>
      <c r="EV10" s="127"/>
      <c r="EW10" s="126">
        <v>46146</v>
      </c>
      <c r="EX10" s="126">
        <v>46147</v>
      </c>
      <c r="EY10" s="126">
        <v>46147</v>
      </c>
      <c r="EZ10" s="126">
        <v>46148</v>
      </c>
      <c r="FA10" s="126">
        <v>46149</v>
      </c>
      <c r="FB10" s="126">
        <v>46150</v>
      </c>
      <c r="FC10" s="126">
        <v>46153</v>
      </c>
      <c r="FD10" s="126">
        <v>46153</v>
      </c>
      <c r="FE10" s="127">
        <v>18</v>
      </c>
      <c r="FF10" s="126">
        <v>46155</v>
      </c>
      <c r="FG10" s="126">
        <v>46157</v>
      </c>
      <c r="FH10" s="128">
        <v>46161</v>
      </c>
      <c r="FI10" s="128">
        <v>46162</v>
      </c>
      <c r="FJ10" s="128">
        <v>46163</v>
      </c>
      <c r="FK10" s="128">
        <v>46167</v>
      </c>
      <c r="FL10" s="128">
        <v>46168</v>
      </c>
      <c r="FM10" s="128">
        <v>46168</v>
      </c>
      <c r="FN10" s="128">
        <v>46171</v>
      </c>
      <c r="FO10" s="129">
        <v>2</v>
      </c>
      <c r="FP10" s="128">
        <v>46176</v>
      </c>
      <c r="FQ10" s="128"/>
      <c r="FR10" s="147" t="s">
        <v>528</v>
      </c>
      <c r="FS10" s="127" t="s">
        <v>412</v>
      </c>
      <c r="FT10" s="131"/>
      <c r="FU10" s="175">
        <v>46127</v>
      </c>
      <c r="FV10" s="175">
        <v>46127</v>
      </c>
      <c r="FW10" s="175">
        <v>46128</v>
      </c>
      <c r="FX10" s="175">
        <v>46128</v>
      </c>
      <c r="FY10" s="175">
        <v>46128</v>
      </c>
      <c r="FZ10" s="175">
        <v>46129</v>
      </c>
      <c r="GA10" s="175">
        <v>46132</v>
      </c>
      <c r="GB10" s="175">
        <v>46133</v>
      </c>
      <c r="GC10" s="175">
        <v>46134</v>
      </c>
      <c r="GD10" s="175">
        <v>46135</v>
      </c>
      <c r="GE10" s="175">
        <v>46136</v>
      </c>
      <c r="GF10" s="175">
        <v>46136</v>
      </c>
      <c r="GG10" s="175">
        <v>46139</v>
      </c>
      <c r="GH10" s="175">
        <v>46140</v>
      </c>
      <c r="GI10" s="175">
        <v>46141</v>
      </c>
      <c r="GJ10" s="175">
        <v>46142</v>
      </c>
      <c r="GK10" s="175">
        <v>46142</v>
      </c>
      <c r="GL10" s="175">
        <v>46143</v>
      </c>
      <c r="GM10" s="175">
        <v>46143</v>
      </c>
      <c r="GN10" s="175"/>
      <c r="GO10" s="175"/>
      <c r="GP10" s="175"/>
      <c r="GQ10" s="175"/>
      <c r="GR10" s="175">
        <v>46146</v>
      </c>
      <c r="GS10" s="175">
        <v>46147</v>
      </c>
      <c r="GT10" s="175">
        <v>46147</v>
      </c>
      <c r="GU10" s="175">
        <v>46148</v>
      </c>
      <c r="GV10" s="175">
        <v>46149</v>
      </c>
      <c r="GW10" s="175">
        <v>46150</v>
      </c>
      <c r="GX10" s="175">
        <v>46153</v>
      </c>
      <c r="GY10" s="175">
        <v>46153</v>
      </c>
      <c r="GZ10" s="175">
        <v>18</v>
      </c>
      <c r="HA10" s="175">
        <v>46155</v>
      </c>
      <c r="HB10" s="175">
        <v>46157</v>
      </c>
      <c r="HC10" s="175">
        <v>46161</v>
      </c>
      <c r="HD10" s="175">
        <v>46162</v>
      </c>
      <c r="HE10" s="175">
        <v>46163</v>
      </c>
      <c r="HF10" s="175">
        <v>46167</v>
      </c>
      <c r="HG10" s="175">
        <v>46168</v>
      </c>
      <c r="HH10" s="175">
        <v>46168</v>
      </c>
      <c r="HI10" s="175">
        <v>46171</v>
      </c>
      <c r="HJ10" s="175">
        <v>46176</v>
      </c>
      <c r="HK10" s="170"/>
      <c r="HL10" s="170" t="s">
        <v>95</v>
      </c>
      <c r="HM10" s="170" t="s">
        <v>528</v>
      </c>
      <c r="HN10" s="170" t="s">
        <v>412</v>
      </c>
      <c r="HO10" s="270" t="s">
        <v>529</v>
      </c>
      <c r="HP10" s="281">
        <v>46127</v>
      </c>
      <c r="HQ10" s="281">
        <v>46127</v>
      </c>
      <c r="HR10" s="281">
        <v>46128</v>
      </c>
      <c r="HS10" s="281">
        <v>46128</v>
      </c>
      <c r="HT10" s="281">
        <v>46128</v>
      </c>
      <c r="HU10" s="281">
        <v>46129</v>
      </c>
      <c r="HV10" s="281">
        <v>46132</v>
      </c>
      <c r="HW10" s="281">
        <v>46133</v>
      </c>
      <c r="HX10" s="281">
        <v>46134</v>
      </c>
      <c r="HY10" s="281">
        <v>46135</v>
      </c>
      <c r="HZ10" s="281">
        <v>46136</v>
      </c>
      <c r="IA10" s="281">
        <v>46136</v>
      </c>
      <c r="IB10" s="281">
        <v>46139</v>
      </c>
      <c r="IC10" s="281">
        <v>46140</v>
      </c>
      <c r="ID10" s="281">
        <v>46141</v>
      </c>
      <c r="IE10" s="281">
        <v>46142</v>
      </c>
      <c r="IF10" s="281">
        <v>46142</v>
      </c>
      <c r="IG10" s="281">
        <v>46143</v>
      </c>
      <c r="IH10" s="281">
        <v>46143</v>
      </c>
      <c r="II10" s="281"/>
      <c r="IJ10" s="281"/>
      <c r="IK10" s="281"/>
      <c r="IL10" s="281"/>
      <c r="IM10" s="281">
        <v>46146</v>
      </c>
      <c r="IN10" s="281">
        <v>46147</v>
      </c>
      <c r="IO10" s="281">
        <v>46147</v>
      </c>
      <c r="IP10" s="281">
        <v>46148</v>
      </c>
      <c r="IQ10" s="281">
        <v>46149</v>
      </c>
      <c r="IR10" s="281">
        <v>46150</v>
      </c>
      <c r="IS10" s="281">
        <v>46153</v>
      </c>
      <c r="IT10" s="281">
        <v>46153</v>
      </c>
      <c r="IU10" s="281">
        <v>18</v>
      </c>
      <c r="IV10" s="281">
        <v>46155</v>
      </c>
      <c r="IW10" s="281">
        <v>46157</v>
      </c>
      <c r="IX10" s="281">
        <v>46161</v>
      </c>
      <c r="IY10" s="281">
        <v>46162</v>
      </c>
      <c r="IZ10" s="281">
        <v>46163</v>
      </c>
      <c r="JA10" s="281">
        <v>46167</v>
      </c>
      <c r="JB10" s="281">
        <v>46168</v>
      </c>
      <c r="JC10" s="281">
        <v>46168</v>
      </c>
      <c r="JD10" s="281">
        <v>46171</v>
      </c>
      <c r="JE10" s="281">
        <v>46176</v>
      </c>
      <c r="JF10" s="282"/>
      <c r="JG10" s="292" t="s">
        <v>95</v>
      </c>
      <c r="JH10" s="341" t="s">
        <v>336</v>
      </c>
      <c r="JI10" s="277" t="s">
        <v>412</v>
      </c>
      <c r="JJ10" s="277" t="s">
        <v>529</v>
      </c>
      <c r="LF10" s="76" t="s">
        <v>530</v>
      </c>
    </row>
    <row r="11" spans="1:319" s="68" customFormat="1" ht="14.65" customHeight="1" x14ac:dyDescent="0.25">
      <c r="A11" s="68" t="s">
        <v>54</v>
      </c>
      <c r="B11" s="76" t="s">
        <v>508</v>
      </c>
      <c r="C11" s="76" t="s">
        <v>509</v>
      </c>
      <c r="D11" s="89" t="s">
        <v>510</v>
      </c>
      <c r="E11" s="76" t="s">
        <v>6</v>
      </c>
      <c r="F11" s="76" t="s">
        <v>511</v>
      </c>
      <c r="G11" s="76" t="s">
        <v>8</v>
      </c>
      <c r="H11" s="76" t="s">
        <v>8</v>
      </c>
      <c r="I11" s="76" t="s">
        <v>192</v>
      </c>
      <c r="J11" s="76" t="s">
        <v>7</v>
      </c>
      <c r="K11" s="86" t="s">
        <v>8</v>
      </c>
      <c r="L11" s="86" t="s">
        <v>8</v>
      </c>
      <c r="M11" s="86" t="s">
        <v>8</v>
      </c>
      <c r="N11" s="86" t="s">
        <v>8</v>
      </c>
      <c r="O11" s="86" t="s">
        <v>8</v>
      </c>
      <c r="P11" s="86" t="s">
        <v>8</v>
      </c>
      <c r="Q11" s="76" t="s">
        <v>519</v>
      </c>
      <c r="R11" s="76" t="s">
        <v>10</v>
      </c>
      <c r="S11" s="76" t="s">
        <v>520</v>
      </c>
      <c r="T11" s="76" t="s">
        <v>521</v>
      </c>
      <c r="U11" s="77"/>
      <c r="V11" s="77">
        <v>0.05</v>
      </c>
      <c r="W11" s="77">
        <v>0.08</v>
      </c>
      <c r="X11" s="77">
        <v>0.15</v>
      </c>
      <c r="Y11" s="77">
        <v>0.2</v>
      </c>
      <c r="Z11" s="77">
        <v>0.25</v>
      </c>
      <c r="AA11" s="77">
        <v>0.37</v>
      </c>
      <c r="AB11" s="77">
        <v>0.42</v>
      </c>
      <c r="AC11" s="77">
        <v>0.57999999999999996</v>
      </c>
      <c r="AD11" s="77">
        <v>0.67</v>
      </c>
      <c r="AE11" s="77">
        <v>0.83</v>
      </c>
      <c r="AF11" s="77">
        <v>1</v>
      </c>
      <c r="AG11" s="76" t="s">
        <v>522</v>
      </c>
      <c r="AH11" s="76" t="s">
        <v>208</v>
      </c>
      <c r="AI11" s="82" t="s">
        <v>303</v>
      </c>
      <c r="AJ11" s="83" t="s">
        <v>303</v>
      </c>
      <c r="AK11" s="84">
        <v>46023</v>
      </c>
      <c r="AL11" s="84">
        <v>46387</v>
      </c>
      <c r="AM11" s="83"/>
      <c r="AN11" s="83"/>
      <c r="AO11" s="83"/>
      <c r="AP11" s="85" t="s">
        <v>9</v>
      </c>
      <c r="AQ11" s="84" cm="1">
        <f t="array" ref="AQ11">IFERROR(DATE(2026, _xlfn.AGGREGATE(15, 6, (COLUMN(CC11:CN11)-COLUMN(CC11)+1)/(CC11:CN11&lt;&gt;0), 1), 1),"N/A")</f>
        <v>46357</v>
      </c>
      <c r="AR11" s="84" cm="1">
        <f t="array" ref="AR11">IFERROR(EOMONTH(DATE(2026, _xlfn.AGGREGATE(14, 6, (COLUMN(CC11:CN11)-COLUMN(CC11)+1)/(CC11:CN11&lt;&gt;0), 1), 1), 0),"N/A")</f>
        <v>46387</v>
      </c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171" t="s">
        <v>102</v>
      </c>
      <c r="BG11" s="76"/>
      <c r="BH11" s="76" t="s">
        <v>382</v>
      </c>
      <c r="BI11" s="76" t="s">
        <v>8</v>
      </c>
      <c r="BJ11" s="82">
        <v>530208</v>
      </c>
      <c r="BK11" s="86" t="s">
        <v>191</v>
      </c>
      <c r="BL11" s="87">
        <v>76980</v>
      </c>
      <c r="BM11" s="73"/>
      <c r="BN11" s="73"/>
      <c r="BO11" s="73"/>
      <c r="BP11" s="73"/>
      <c r="BQ11" s="73"/>
      <c r="BR11" s="88"/>
      <c r="BS11" s="73">
        <v>12830</v>
      </c>
      <c r="BT11" s="73">
        <v>12830</v>
      </c>
      <c r="BU11" s="73">
        <v>12830</v>
      </c>
      <c r="BV11" s="73">
        <v>12830</v>
      </c>
      <c r="BW11" s="73">
        <v>12830</v>
      </c>
      <c r="BX11" s="138">
        <v>12830</v>
      </c>
      <c r="BY11" s="138"/>
      <c r="BZ11" s="138"/>
      <c r="CA11" s="138">
        <v>48020</v>
      </c>
      <c r="CB11" s="138">
        <f t="shared" si="0"/>
        <v>125000</v>
      </c>
      <c r="CC11" s="73"/>
      <c r="CD11" s="73"/>
      <c r="CE11" s="72"/>
      <c r="CF11" s="73"/>
      <c r="CG11" s="73"/>
      <c r="CH11" s="88"/>
      <c r="CI11" s="73"/>
      <c r="CJ11" s="73"/>
      <c r="CK11" s="73"/>
      <c r="CL11" s="73"/>
      <c r="CM11" s="73"/>
      <c r="CN11" s="138">
        <v>125000</v>
      </c>
      <c r="CO11" s="138"/>
      <c r="CP11" s="137">
        <f t="shared" si="1"/>
        <v>0</v>
      </c>
      <c r="CQ11" s="137">
        <f t="shared" si="2"/>
        <v>0</v>
      </c>
      <c r="CR11" s="137">
        <f>+DI11-CQ11</f>
        <v>0</v>
      </c>
      <c r="CS11" s="157">
        <v>0</v>
      </c>
      <c r="CT11" s="157">
        <v>0</v>
      </c>
      <c r="CU11" s="157">
        <v>0</v>
      </c>
      <c r="CV11" s="157">
        <v>0</v>
      </c>
      <c r="CW11" s="157">
        <v>0</v>
      </c>
      <c r="CX11" s="73">
        <v>0</v>
      </c>
      <c r="CY11" s="73">
        <v>0</v>
      </c>
      <c r="CZ11" s="73">
        <v>0</v>
      </c>
      <c r="DA11" s="73">
        <v>0</v>
      </c>
      <c r="DB11" s="73">
        <v>0</v>
      </c>
      <c r="DC11" s="73">
        <v>0</v>
      </c>
      <c r="DD11" s="73">
        <v>0</v>
      </c>
      <c r="DE11" s="73">
        <v>0</v>
      </c>
      <c r="DF11" s="73">
        <v>0</v>
      </c>
      <c r="DG11" s="73">
        <v>0</v>
      </c>
      <c r="DH11" s="73">
        <v>0</v>
      </c>
      <c r="DI11" s="157">
        <f t="shared" si="3"/>
        <v>0</v>
      </c>
      <c r="DJ11" s="157">
        <f t="shared" si="4"/>
        <v>0</v>
      </c>
      <c r="DK11" s="191" t="str">
        <f>IF(CZ11&gt;0,"SI","NO")</f>
        <v>NO</v>
      </c>
      <c r="DL11" s="191" t="str">
        <f>IF(DJ11&gt;0,"SI","NO")</f>
        <v>NO</v>
      </c>
      <c r="DM11" s="142">
        <v>201453</v>
      </c>
      <c r="DN11" s="142">
        <v>201453</v>
      </c>
      <c r="DO11" s="377">
        <v>201453</v>
      </c>
      <c r="DP11" s="125">
        <v>2</v>
      </c>
      <c r="DQ11" s="125">
        <v>3</v>
      </c>
      <c r="DR11" s="359">
        <v>2</v>
      </c>
      <c r="DS11" s="373" t="s">
        <v>307</v>
      </c>
      <c r="DT11" s="366" t="s">
        <v>323</v>
      </c>
      <c r="DU11" s="366" t="s">
        <v>305</v>
      </c>
      <c r="DV11" s="366" t="s">
        <v>315</v>
      </c>
      <c r="DW11" s="125"/>
      <c r="DX11" s="126">
        <v>46118</v>
      </c>
      <c r="DY11" s="126">
        <v>46118</v>
      </c>
      <c r="DZ11" s="127">
        <v>1</v>
      </c>
      <c r="EA11" s="126">
        <v>46119</v>
      </c>
      <c r="EB11" s="126">
        <v>46119</v>
      </c>
      <c r="EC11" s="126">
        <v>46119</v>
      </c>
      <c r="ED11" s="126">
        <v>46120</v>
      </c>
      <c r="EE11" s="126">
        <v>46121</v>
      </c>
      <c r="EF11" s="126">
        <v>46122</v>
      </c>
      <c r="EG11" s="126">
        <v>46125</v>
      </c>
      <c r="EH11" s="126">
        <v>46126</v>
      </c>
      <c r="EI11" s="126">
        <v>46127</v>
      </c>
      <c r="EJ11" s="126">
        <v>46127</v>
      </c>
      <c r="EK11" s="127">
        <v>1</v>
      </c>
      <c r="EL11" s="126">
        <v>46128</v>
      </c>
      <c r="EM11" s="126">
        <v>46129</v>
      </c>
      <c r="EN11" s="126">
        <v>46132</v>
      </c>
      <c r="EO11" s="126">
        <v>46133</v>
      </c>
      <c r="EP11" s="126">
        <v>46133</v>
      </c>
      <c r="EQ11" s="126">
        <v>46134</v>
      </c>
      <c r="ER11" s="126">
        <v>46134</v>
      </c>
      <c r="ES11" s="127"/>
      <c r="ET11" s="127"/>
      <c r="EU11" s="127"/>
      <c r="EV11" s="127"/>
      <c r="EW11" s="126">
        <v>46135</v>
      </c>
      <c r="EX11" s="126">
        <v>46136</v>
      </c>
      <c r="EY11" s="126">
        <v>46136</v>
      </c>
      <c r="EZ11" s="126">
        <v>46139</v>
      </c>
      <c r="FA11" s="126">
        <v>46140</v>
      </c>
      <c r="FB11" s="126">
        <v>46141</v>
      </c>
      <c r="FC11" s="126">
        <v>46142</v>
      </c>
      <c r="FD11" s="126">
        <v>46142</v>
      </c>
      <c r="FE11" s="127">
        <v>18</v>
      </c>
      <c r="FF11" s="128"/>
      <c r="FG11" s="128"/>
      <c r="FH11" s="128"/>
      <c r="FI11" s="128"/>
      <c r="FJ11" s="128"/>
      <c r="FK11" s="128"/>
      <c r="FL11" s="128"/>
      <c r="FM11" s="128"/>
      <c r="FN11" s="128">
        <v>46146</v>
      </c>
      <c r="FO11" s="129">
        <v>2</v>
      </c>
      <c r="FP11" s="128"/>
      <c r="FQ11" s="128"/>
      <c r="FR11" s="147" t="s">
        <v>410</v>
      </c>
      <c r="FS11" s="127" t="s">
        <v>401</v>
      </c>
      <c r="FT11" s="131"/>
      <c r="FU11" s="175">
        <v>46118</v>
      </c>
      <c r="FV11" s="175">
        <v>46118</v>
      </c>
      <c r="FW11" s="175">
        <v>46119</v>
      </c>
      <c r="FX11" s="175">
        <v>46119</v>
      </c>
      <c r="FY11" s="175">
        <v>46119</v>
      </c>
      <c r="FZ11" s="175">
        <v>46120</v>
      </c>
      <c r="GA11" s="175">
        <v>46121</v>
      </c>
      <c r="GB11" s="175">
        <v>46122</v>
      </c>
      <c r="GC11" s="175">
        <v>46125</v>
      </c>
      <c r="GD11" s="175">
        <v>46126</v>
      </c>
      <c r="GE11" s="175">
        <v>46127</v>
      </c>
      <c r="GF11" s="175">
        <v>46127</v>
      </c>
      <c r="GG11" s="175">
        <v>46128</v>
      </c>
      <c r="GH11" s="175">
        <v>46129</v>
      </c>
      <c r="GI11" s="175">
        <v>46132</v>
      </c>
      <c r="GJ11" s="175">
        <v>46133</v>
      </c>
      <c r="GK11" s="175">
        <v>46133</v>
      </c>
      <c r="GL11" s="175">
        <v>46134</v>
      </c>
      <c r="GM11" s="175">
        <v>46134</v>
      </c>
      <c r="GN11" s="175"/>
      <c r="GO11" s="175"/>
      <c r="GP11" s="175"/>
      <c r="GQ11" s="175"/>
      <c r="GR11" s="175">
        <v>46135</v>
      </c>
      <c r="GS11" s="175">
        <v>46136</v>
      </c>
      <c r="GT11" s="175">
        <v>46136</v>
      </c>
      <c r="GU11" s="175">
        <v>46139</v>
      </c>
      <c r="GV11" s="175">
        <v>46140</v>
      </c>
      <c r="GW11" s="175">
        <v>46141</v>
      </c>
      <c r="GX11" s="175">
        <v>46142</v>
      </c>
      <c r="GY11" s="175">
        <v>46142</v>
      </c>
      <c r="GZ11" s="175">
        <v>18</v>
      </c>
      <c r="HA11" s="175"/>
      <c r="HB11" s="175"/>
      <c r="HC11" s="175"/>
      <c r="HD11" s="175"/>
      <c r="HE11" s="175"/>
      <c r="HF11" s="175"/>
      <c r="HG11" s="175"/>
      <c r="HH11" s="175"/>
      <c r="HI11" s="175">
        <v>46147</v>
      </c>
      <c r="HJ11" s="175">
        <v>46147</v>
      </c>
      <c r="HK11" s="170"/>
      <c r="HL11" s="170" t="s">
        <v>95</v>
      </c>
      <c r="HM11" s="170" t="s">
        <v>410</v>
      </c>
      <c r="HN11" s="170" t="s">
        <v>401</v>
      </c>
      <c r="HO11" s="270"/>
      <c r="HP11" s="281">
        <v>46118</v>
      </c>
      <c r="HQ11" s="281">
        <v>46118</v>
      </c>
      <c r="HR11" s="281">
        <v>46119</v>
      </c>
      <c r="HS11" s="281">
        <v>46119</v>
      </c>
      <c r="HT11" s="281">
        <v>46119</v>
      </c>
      <c r="HU11" s="281">
        <v>46120</v>
      </c>
      <c r="HV11" s="281">
        <v>46121</v>
      </c>
      <c r="HW11" s="281">
        <v>46122</v>
      </c>
      <c r="HX11" s="281">
        <v>46125</v>
      </c>
      <c r="HY11" s="281">
        <v>46126</v>
      </c>
      <c r="HZ11" s="281">
        <v>46127</v>
      </c>
      <c r="IA11" s="281">
        <v>46127</v>
      </c>
      <c r="IB11" s="281">
        <v>46128</v>
      </c>
      <c r="IC11" s="281">
        <v>46129</v>
      </c>
      <c r="ID11" s="281">
        <v>46132</v>
      </c>
      <c r="IE11" s="281">
        <v>46133</v>
      </c>
      <c r="IF11" s="281">
        <v>46133</v>
      </c>
      <c r="IG11" s="281">
        <v>46134</v>
      </c>
      <c r="IH11" s="281">
        <v>46134</v>
      </c>
      <c r="II11" s="281"/>
      <c r="IJ11" s="281"/>
      <c r="IK11" s="281"/>
      <c r="IL11" s="281"/>
      <c r="IM11" s="281">
        <v>46135</v>
      </c>
      <c r="IN11" s="281">
        <v>46136</v>
      </c>
      <c r="IO11" s="281">
        <v>46136</v>
      </c>
      <c r="IP11" s="281">
        <v>46139</v>
      </c>
      <c r="IQ11" s="281">
        <v>46140</v>
      </c>
      <c r="IR11" s="281">
        <v>46141</v>
      </c>
      <c r="IS11" s="281">
        <v>46142</v>
      </c>
      <c r="IT11" s="281">
        <v>46142</v>
      </c>
      <c r="IU11" s="281">
        <v>18</v>
      </c>
      <c r="IV11" s="281"/>
      <c r="IW11" s="281"/>
      <c r="IX11" s="281"/>
      <c r="IY11" s="281"/>
      <c r="IZ11" s="281"/>
      <c r="JA11" s="281"/>
      <c r="JB11" s="281"/>
      <c r="JC11" s="281"/>
      <c r="JD11" s="281">
        <v>46147</v>
      </c>
      <c r="JE11" s="281">
        <v>46147</v>
      </c>
      <c r="JF11" s="282"/>
      <c r="JG11" s="292" t="s">
        <v>95</v>
      </c>
      <c r="JH11" s="345" t="s">
        <v>410</v>
      </c>
      <c r="JI11" s="277" t="s">
        <v>401</v>
      </c>
      <c r="JJ11" s="348" t="s">
        <v>531</v>
      </c>
      <c r="LF11" s="76" t="s">
        <v>530</v>
      </c>
    </row>
    <row r="12" spans="1:319" s="68" customFormat="1" ht="14.65" customHeight="1" x14ac:dyDescent="0.25">
      <c r="A12" s="76" t="s">
        <v>113</v>
      </c>
      <c r="B12" s="76" t="s">
        <v>508</v>
      </c>
      <c r="C12" s="76" t="s">
        <v>509</v>
      </c>
      <c r="D12" s="89" t="s">
        <v>510</v>
      </c>
      <c r="E12" s="76" t="s">
        <v>6</v>
      </c>
      <c r="F12" s="76" t="s">
        <v>511</v>
      </c>
      <c r="G12" s="76" t="s">
        <v>8</v>
      </c>
      <c r="H12" s="76" t="s">
        <v>8</v>
      </c>
      <c r="I12" s="76" t="s">
        <v>192</v>
      </c>
      <c r="J12" s="76" t="s">
        <v>11</v>
      </c>
      <c r="K12" s="86" t="s">
        <v>8</v>
      </c>
      <c r="L12" s="86" t="s">
        <v>8</v>
      </c>
      <c r="M12" s="86" t="s">
        <v>8</v>
      </c>
      <c r="N12" s="86" t="s">
        <v>8</v>
      </c>
      <c r="O12" s="86" t="s">
        <v>8</v>
      </c>
      <c r="P12" s="86" t="s">
        <v>8</v>
      </c>
      <c r="Q12" s="76" t="s">
        <v>512</v>
      </c>
      <c r="R12" s="76" t="s">
        <v>13</v>
      </c>
      <c r="S12" s="76" t="s">
        <v>513</v>
      </c>
      <c r="T12" s="76" t="s">
        <v>514</v>
      </c>
      <c r="U12" s="77">
        <v>0.95</v>
      </c>
      <c r="V12" s="77">
        <v>0.95</v>
      </c>
      <c r="W12" s="77">
        <v>0.95</v>
      </c>
      <c r="X12" s="77">
        <v>0.95</v>
      </c>
      <c r="Y12" s="77">
        <v>0.95</v>
      </c>
      <c r="Z12" s="77">
        <v>0.95</v>
      </c>
      <c r="AA12" s="77">
        <v>0.95</v>
      </c>
      <c r="AB12" s="77">
        <v>0.95</v>
      </c>
      <c r="AC12" s="77">
        <v>0.95</v>
      </c>
      <c r="AD12" s="77">
        <v>0.95</v>
      </c>
      <c r="AE12" s="77">
        <v>0.95</v>
      </c>
      <c r="AF12" s="77">
        <v>0.95</v>
      </c>
      <c r="AG12" s="76" t="s">
        <v>223</v>
      </c>
      <c r="AH12" s="76" t="s">
        <v>208</v>
      </c>
      <c r="AI12" s="82" t="s">
        <v>303</v>
      </c>
      <c r="AJ12" s="83" t="s">
        <v>303</v>
      </c>
      <c r="AK12" s="84">
        <v>46023</v>
      </c>
      <c r="AL12" s="84">
        <v>46387</v>
      </c>
      <c r="AM12" s="83"/>
      <c r="AN12" s="83"/>
      <c r="AO12" s="83"/>
      <c r="AP12" s="85" t="s">
        <v>12</v>
      </c>
      <c r="AQ12" s="84" cm="1">
        <f t="array" ref="AQ12">IFERROR(DATE(2026, _xlfn.AGGREGATE(15, 6, (COLUMN(CC12:CN12)-COLUMN(CC12)+1)/(CC12:CN12&lt;&gt;0), 1), 1),"N/A")</f>
        <v>46266</v>
      </c>
      <c r="AR12" s="84" cm="1">
        <f t="array" ref="AR12">IFERROR(EOMONTH(DATE(2026, _xlfn.AGGREGATE(14, 6, (COLUMN(CC12:CN12)-COLUMN(CC12)+1)/(CC12:CN12&lt;&gt;0), 1), 1), 0),"N/A")</f>
        <v>46387</v>
      </c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171" t="s">
        <v>71</v>
      </c>
      <c r="BG12" s="76"/>
      <c r="BH12" s="76" t="s">
        <v>532</v>
      </c>
      <c r="BI12" s="76" t="s">
        <v>525</v>
      </c>
      <c r="BJ12" s="82">
        <v>630207</v>
      </c>
      <c r="BK12" s="86" t="s">
        <v>191</v>
      </c>
      <c r="BL12" s="87">
        <v>125000</v>
      </c>
      <c r="BM12" s="73">
        <v>0</v>
      </c>
      <c r="BN12" s="88"/>
      <c r="BO12" s="88"/>
      <c r="BP12" s="72"/>
      <c r="BQ12" s="88">
        <v>20025</v>
      </c>
      <c r="BR12" s="88">
        <v>20025</v>
      </c>
      <c r="BS12" s="88">
        <v>22025</v>
      </c>
      <c r="BT12" s="88">
        <v>28025</v>
      </c>
      <c r="BU12" s="88">
        <v>14875</v>
      </c>
      <c r="BV12" s="88">
        <v>20025</v>
      </c>
      <c r="BW12" s="88"/>
      <c r="BX12" s="137"/>
      <c r="BY12" s="137"/>
      <c r="BZ12" s="137"/>
      <c r="CA12" s="137"/>
      <c r="CB12" s="138">
        <f t="shared" si="0"/>
        <v>125000</v>
      </c>
      <c r="CC12" s="73"/>
      <c r="CD12" s="88"/>
      <c r="CE12" s="88"/>
      <c r="CF12" s="72"/>
      <c r="CG12" s="88"/>
      <c r="CH12" s="88"/>
      <c r="CI12" s="88"/>
      <c r="CJ12" s="88"/>
      <c r="CK12" s="88">
        <v>30000</v>
      </c>
      <c r="CL12" s="88">
        <v>30000</v>
      </c>
      <c r="CM12" s="88">
        <v>30000</v>
      </c>
      <c r="CN12" s="137">
        <v>35000</v>
      </c>
      <c r="CO12" s="137"/>
      <c r="CP12" s="137">
        <f t="shared" si="1"/>
        <v>0</v>
      </c>
      <c r="CQ12" s="137">
        <f t="shared" si="2"/>
        <v>0</v>
      </c>
      <c r="CR12" s="137">
        <f>+DI12-CQ12</f>
        <v>0</v>
      </c>
      <c r="CS12" s="157">
        <v>0</v>
      </c>
      <c r="CT12" s="157">
        <v>0</v>
      </c>
      <c r="CU12" s="157">
        <v>0</v>
      </c>
      <c r="CV12" s="157">
        <v>0</v>
      </c>
      <c r="CW12" s="157">
        <v>0</v>
      </c>
      <c r="CX12" s="73">
        <v>0</v>
      </c>
      <c r="CY12" s="73">
        <v>0</v>
      </c>
      <c r="CZ12" s="73">
        <v>0</v>
      </c>
      <c r="DA12" s="73">
        <v>0</v>
      </c>
      <c r="DB12" s="73">
        <v>0</v>
      </c>
      <c r="DC12" s="73">
        <v>0</v>
      </c>
      <c r="DD12" s="73">
        <v>0</v>
      </c>
      <c r="DE12" s="73">
        <v>0</v>
      </c>
      <c r="DF12" s="73">
        <v>0</v>
      </c>
      <c r="DG12" s="73">
        <v>125000</v>
      </c>
      <c r="DH12" s="73">
        <v>0</v>
      </c>
      <c r="DI12" s="157">
        <f t="shared" si="3"/>
        <v>0</v>
      </c>
      <c r="DJ12" s="157">
        <f t="shared" si="4"/>
        <v>0</v>
      </c>
      <c r="DK12" s="191" t="str">
        <f>IF(CZ12&gt;0,"SI","NO")</f>
        <v>NO</v>
      </c>
      <c r="DL12" s="191" t="str">
        <f>IF(DJ12&gt;0,"SI","NO")</f>
        <v>NO</v>
      </c>
      <c r="DM12" s="142"/>
      <c r="DN12" s="142"/>
      <c r="DO12" s="142"/>
      <c r="DP12" s="125"/>
      <c r="DQ12" s="125"/>
      <c r="DR12" s="125"/>
      <c r="DS12" s="125"/>
      <c r="DT12" s="125"/>
      <c r="DU12" s="125"/>
      <c r="DV12" s="125"/>
      <c r="DW12" s="125"/>
      <c r="DX12" s="125"/>
      <c r="DY12" s="125"/>
      <c r="DZ12" s="125"/>
      <c r="EA12" s="125"/>
      <c r="EB12" s="125"/>
      <c r="EC12" s="125"/>
      <c r="ED12" s="125"/>
      <c r="EE12" s="125"/>
      <c r="EF12" s="125"/>
      <c r="EG12" s="125"/>
      <c r="EH12" s="125"/>
      <c r="EI12" s="125"/>
      <c r="EJ12" s="125"/>
      <c r="EK12" s="125"/>
      <c r="EL12" s="125"/>
      <c r="EM12" s="125"/>
      <c r="EN12" s="125"/>
      <c r="EO12" s="125"/>
      <c r="EP12" s="125"/>
      <c r="EQ12" s="125"/>
      <c r="ER12" s="125"/>
      <c r="ES12" s="125"/>
      <c r="ET12" s="125"/>
      <c r="EU12" s="125"/>
      <c r="EV12" s="125"/>
      <c r="EW12" s="125"/>
      <c r="EX12" s="125"/>
      <c r="EY12" s="125"/>
      <c r="EZ12" s="125"/>
      <c r="FA12" s="125"/>
      <c r="FB12" s="125"/>
      <c r="FC12" s="125"/>
      <c r="FD12" s="125"/>
      <c r="FE12" s="125"/>
      <c r="FF12" s="125"/>
      <c r="FG12" s="125"/>
      <c r="FH12" s="125"/>
      <c r="FI12" s="125"/>
      <c r="FJ12" s="125"/>
      <c r="FK12" s="125"/>
      <c r="FL12" s="125"/>
      <c r="FM12" s="125"/>
      <c r="FN12" s="125"/>
      <c r="FO12" s="125"/>
      <c r="FP12" s="125"/>
      <c r="FQ12" s="125"/>
      <c r="FR12" s="125"/>
      <c r="FS12" s="125"/>
      <c r="FT12" s="125"/>
      <c r="FU12" s="173"/>
      <c r="FV12" s="173"/>
      <c r="FW12" s="173"/>
      <c r="FX12" s="173"/>
      <c r="FY12" s="173"/>
      <c r="FZ12" s="173"/>
      <c r="GA12" s="173"/>
      <c r="GB12" s="173"/>
      <c r="GC12" s="173"/>
      <c r="GD12" s="173"/>
      <c r="GE12" s="173"/>
      <c r="GF12" s="173"/>
      <c r="GG12" s="173"/>
      <c r="GH12" s="173"/>
      <c r="GI12" s="173"/>
      <c r="GJ12" s="173"/>
      <c r="GK12" s="173"/>
      <c r="GL12" s="173"/>
      <c r="GM12" s="173"/>
      <c r="GN12" s="173"/>
      <c r="GO12" s="173"/>
      <c r="GP12" s="173"/>
      <c r="GQ12" s="173"/>
      <c r="GR12" s="173"/>
      <c r="GS12" s="173"/>
      <c r="GT12" s="173"/>
      <c r="GU12" s="173"/>
      <c r="GV12" s="173"/>
      <c r="GW12" s="173"/>
      <c r="GX12" s="173"/>
      <c r="GY12" s="173"/>
      <c r="GZ12" s="173"/>
      <c r="HA12" s="173"/>
      <c r="HB12" s="173"/>
      <c r="HC12" s="173"/>
      <c r="HD12" s="173"/>
      <c r="HE12" s="173"/>
      <c r="HF12" s="173"/>
      <c r="HG12" s="173"/>
      <c r="HH12" s="173"/>
      <c r="HI12" s="173"/>
      <c r="HJ12" s="173"/>
      <c r="HP12" s="281"/>
      <c r="HQ12" s="281"/>
      <c r="HR12" s="281"/>
      <c r="HS12" s="281"/>
      <c r="HT12" s="281"/>
      <c r="HU12" s="281"/>
      <c r="HV12" s="281"/>
      <c r="HW12" s="281"/>
      <c r="HX12" s="281"/>
      <c r="HY12" s="281"/>
      <c r="HZ12" s="281"/>
      <c r="IA12" s="281"/>
      <c r="IB12" s="281"/>
      <c r="IC12" s="281"/>
      <c r="ID12" s="281"/>
      <c r="IE12" s="281"/>
      <c r="IF12" s="281"/>
      <c r="IG12" s="281"/>
      <c r="IH12" s="281"/>
      <c r="II12" s="281"/>
      <c r="IJ12" s="281"/>
      <c r="IK12" s="281"/>
      <c r="IL12" s="281"/>
      <c r="IM12" s="281"/>
      <c r="IN12" s="281"/>
      <c r="IO12" s="281"/>
      <c r="IP12" s="281"/>
      <c r="IQ12" s="281"/>
      <c r="IR12" s="281"/>
      <c r="IS12" s="281"/>
      <c r="IT12" s="281"/>
      <c r="IU12" s="281"/>
      <c r="IV12" s="281"/>
      <c r="IW12" s="281"/>
      <c r="IX12" s="281"/>
      <c r="IY12" s="281"/>
      <c r="IZ12" s="281"/>
      <c r="JA12" s="281"/>
      <c r="JB12" s="281"/>
      <c r="JC12" s="281"/>
      <c r="JD12" s="281"/>
      <c r="JE12" s="281"/>
      <c r="JF12" s="285"/>
      <c r="JG12" s="285"/>
      <c r="JH12" s="275"/>
      <c r="JI12" s="275"/>
      <c r="JJ12" s="275"/>
    </row>
    <row r="13" spans="1:319" s="68" customFormat="1" ht="14.65" customHeight="1" x14ac:dyDescent="0.25">
      <c r="A13" s="68" t="s">
        <v>70</v>
      </c>
      <c r="B13" s="76" t="s">
        <v>508</v>
      </c>
      <c r="C13" s="76" t="s">
        <v>509</v>
      </c>
      <c r="D13" s="89" t="s">
        <v>510</v>
      </c>
      <c r="E13" s="76" t="s">
        <v>6</v>
      </c>
      <c r="F13" s="76" t="s">
        <v>511</v>
      </c>
      <c r="G13" s="76" t="s">
        <v>8</v>
      </c>
      <c r="H13" s="76" t="s">
        <v>8</v>
      </c>
      <c r="I13" s="76" t="s">
        <v>192</v>
      </c>
      <c r="J13" s="76" t="s">
        <v>11</v>
      </c>
      <c r="K13" s="86" t="s">
        <v>8</v>
      </c>
      <c r="L13" s="86" t="s">
        <v>8</v>
      </c>
      <c r="M13" s="86" t="s">
        <v>8</v>
      </c>
      <c r="N13" s="86" t="s">
        <v>8</v>
      </c>
      <c r="O13" s="86" t="s">
        <v>8</v>
      </c>
      <c r="P13" s="86" t="s">
        <v>8</v>
      </c>
      <c r="Q13" s="76" t="s">
        <v>512</v>
      </c>
      <c r="R13" s="76" t="s">
        <v>13</v>
      </c>
      <c r="S13" s="76" t="s">
        <v>513</v>
      </c>
      <c r="T13" s="76" t="s">
        <v>514</v>
      </c>
      <c r="U13" s="77">
        <v>0.95</v>
      </c>
      <c r="V13" s="77">
        <v>0.95</v>
      </c>
      <c r="W13" s="77">
        <v>0.95</v>
      </c>
      <c r="X13" s="77">
        <v>0.95</v>
      </c>
      <c r="Y13" s="77">
        <v>0.95</v>
      </c>
      <c r="Z13" s="77">
        <v>0.95</v>
      </c>
      <c r="AA13" s="77">
        <v>0.95</v>
      </c>
      <c r="AB13" s="77">
        <v>0.95</v>
      </c>
      <c r="AC13" s="77">
        <v>0.95</v>
      </c>
      <c r="AD13" s="77">
        <v>0.95</v>
      </c>
      <c r="AE13" s="77">
        <v>0.95</v>
      </c>
      <c r="AF13" s="77">
        <v>0.95</v>
      </c>
      <c r="AG13" s="76" t="s">
        <v>533</v>
      </c>
      <c r="AH13" s="76" t="s">
        <v>209</v>
      </c>
      <c r="AI13" s="82" t="s">
        <v>303</v>
      </c>
      <c r="AJ13" s="83" t="s">
        <v>303</v>
      </c>
      <c r="AK13" s="84">
        <v>46023</v>
      </c>
      <c r="AL13" s="84">
        <v>46387</v>
      </c>
      <c r="AM13" s="83"/>
      <c r="AN13" s="83"/>
      <c r="AO13" s="83"/>
      <c r="AP13" s="85" t="s">
        <v>12</v>
      </c>
      <c r="AQ13" s="84" cm="1">
        <f t="array" ref="AQ13">IFERROR(DATE(2026, _xlfn.AGGREGATE(15, 6, (COLUMN(CC13:CN13)-COLUMN(CC13)+1)/(CC13:CN13&lt;&gt;0), 1), 1),"N/A")</f>
        <v>46082</v>
      </c>
      <c r="AR13" s="84" cm="1">
        <f t="array" ref="AR13">IFERROR(EOMONTH(DATE(2026, _xlfn.AGGREGATE(14, 6, (COLUMN(CC13:CN13)-COLUMN(CC13)+1)/(CC13:CN13&lt;&gt;0), 1), 1), 0),"N/A")</f>
        <v>46203</v>
      </c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171" t="s">
        <v>185</v>
      </c>
      <c r="BG13" s="76"/>
      <c r="BH13" s="76" t="s">
        <v>534</v>
      </c>
      <c r="BI13" s="76" t="s">
        <v>516</v>
      </c>
      <c r="BJ13" s="82">
        <v>530207</v>
      </c>
      <c r="BK13" s="86" t="s">
        <v>191</v>
      </c>
      <c r="BL13" s="87">
        <v>100000</v>
      </c>
      <c r="BM13" s="73">
        <v>0</v>
      </c>
      <c r="BN13" s="73">
        <v>0</v>
      </c>
      <c r="BO13" s="88">
        <v>20000</v>
      </c>
      <c r="BP13" s="73">
        <v>0</v>
      </c>
      <c r="BQ13" s="88">
        <v>50000</v>
      </c>
      <c r="BR13" s="88">
        <v>30000</v>
      </c>
      <c r="BS13" s="73">
        <v>0</v>
      </c>
      <c r="BT13" s="73">
        <v>0</v>
      </c>
      <c r="BU13" s="73">
        <v>0</v>
      </c>
      <c r="BV13" s="73">
        <v>0</v>
      </c>
      <c r="BW13" s="73">
        <v>0</v>
      </c>
      <c r="BX13" s="138">
        <v>0</v>
      </c>
      <c r="BY13" s="138"/>
      <c r="BZ13" s="138"/>
      <c r="CA13" s="138"/>
      <c r="CB13" s="138">
        <f t="shared" si="0"/>
        <v>100000</v>
      </c>
      <c r="CC13" s="73"/>
      <c r="CD13" s="73"/>
      <c r="CE13" s="157">
        <v>20000</v>
      </c>
      <c r="CF13" s="73">
        <v>0</v>
      </c>
      <c r="CG13" s="88">
        <v>50000</v>
      </c>
      <c r="CH13" s="88">
        <v>30000</v>
      </c>
      <c r="CI13" s="73">
        <v>0</v>
      </c>
      <c r="CJ13" s="73">
        <v>0</v>
      </c>
      <c r="CK13" s="73">
        <v>0</v>
      </c>
      <c r="CL13" s="73">
        <v>0</v>
      </c>
      <c r="CM13" s="73">
        <v>0</v>
      </c>
      <c r="CN13" s="73">
        <v>0</v>
      </c>
      <c r="CO13" s="138"/>
      <c r="CP13" s="137">
        <f t="shared" si="1"/>
        <v>0</v>
      </c>
      <c r="CQ13" s="137">
        <f t="shared" si="2"/>
        <v>20000</v>
      </c>
      <c r="CR13" s="137">
        <f>+DI13-CQ13</f>
        <v>31471.620000000003</v>
      </c>
      <c r="CS13" s="157">
        <v>0</v>
      </c>
      <c r="CT13" s="157">
        <v>0</v>
      </c>
      <c r="CU13" s="157">
        <v>0</v>
      </c>
      <c r="CV13" s="157">
        <v>100000</v>
      </c>
      <c r="CW13" s="157">
        <v>0</v>
      </c>
      <c r="CX13" s="73">
        <v>0</v>
      </c>
      <c r="CY13" s="73">
        <v>0</v>
      </c>
      <c r="CZ13" s="73">
        <v>100000</v>
      </c>
      <c r="DA13" s="73">
        <v>0</v>
      </c>
      <c r="DB13" s="73">
        <v>0</v>
      </c>
      <c r="DC13" s="73">
        <v>0</v>
      </c>
      <c r="DD13" s="73">
        <v>100000</v>
      </c>
      <c r="DE13" s="73">
        <v>0</v>
      </c>
      <c r="DF13" s="73">
        <v>51471.62</v>
      </c>
      <c r="DG13" s="73">
        <v>0</v>
      </c>
      <c r="DH13" s="73">
        <v>100000</v>
      </c>
      <c r="DI13" s="157">
        <f t="shared" si="3"/>
        <v>51471.62</v>
      </c>
      <c r="DJ13" s="157">
        <f t="shared" si="4"/>
        <v>100000</v>
      </c>
      <c r="DK13" s="191" t="str">
        <f>IF(CZ13&gt;0,"SI","NO")</f>
        <v>SI</v>
      </c>
      <c r="DL13" s="191" t="str">
        <f>IF(DJ13&gt;0,"SI","NO")</f>
        <v>SI</v>
      </c>
      <c r="DM13" s="142"/>
      <c r="DN13" s="142"/>
      <c r="DO13" s="142"/>
      <c r="DP13" s="125"/>
      <c r="DQ13" s="125"/>
      <c r="DR13" s="125"/>
      <c r="DS13" s="125"/>
      <c r="DT13" s="125"/>
      <c r="DU13" s="125"/>
      <c r="DV13" s="125"/>
      <c r="DW13" s="125" t="s">
        <v>535</v>
      </c>
      <c r="DX13" s="125"/>
      <c r="DY13" s="125"/>
      <c r="DZ13" s="125"/>
      <c r="EA13" s="125"/>
      <c r="EB13" s="125"/>
      <c r="EC13" s="125"/>
      <c r="ED13" s="125"/>
      <c r="EE13" s="125"/>
      <c r="EF13" s="125"/>
      <c r="EG13" s="125"/>
      <c r="EH13" s="125"/>
      <c r="EI13" s="125"/>
      <c r="EJ13" s="125"/>
      <c r="EK13" s="125"/>
      <c r="EL13" s="125"/>
      <c r="EM13" s="125"/>
      <c r="EN13" s="125"/>
      <c r="EO13" s="125"/>
      <c r="EP13" s="125"/>
      <c r="EQ13" s="125"/>
      <c r="ER13" s="125"/>
      <c r="ES13" s="125"/>
      <c r="ET13" s="125"/>
      <c r="EU13" s="125"/>
      <c r="EV13" s="125"/>
      <c r="EW13" s="125"/>
      <c r="EX13" s="125"/>
      <c r="EY13" s="125"/>
      <c r="EZ13" s="125"/>
      <c r="FA13" s="125"/>
      <c r="FB13" s="125"/>
      <c r="FC13" s="125"/>
      <c r="FD13" s="125"/>
      <c r="FE13" s="125"/>
      <c r="FF13" s="125"/>
      <c r="FG13" s="125"/>
      <c r="FH13" s="125"/>
      <c r="FI13" s="125"/>
      <c r="FJ13" s="125"/>
      <c r="FK13" s="125"/>
      <c r="FL13" s="125"/>
      <c r="FM13" s="125"/>
      <c r="FN13" s="125"/>
      <c r="FO13" s="125"/>
      <c r="FP13" s="125"/>
      <c r="FQ13" s="125"/>
      <c r="FR13" s="125"/>
      <c r="FS13" s="125"/>
      <c r="FT13" s="125"/>
      <c r="FU13" s="173"/>
      <c r="FV13" s="173"/>
      <c r="FW13" s="173"/>
      <c r="FX13" s="173"/>
      <c r="FY13" s="173"/>
      <c r="FZ13" s="173"/>
      <c r="GA13" s="173"/>
      <c r="GB13" s="173"/>
      <c r="GC13" s="173"/>
      <c r="GD13" s="173"/>
      <c r="GE13" s="173"/>
      <c r="GF13" s="173"/>
      <c r="GG13" s="173"/>
      <c r="GH13" s="173"/>
      <c r="GI13" s="173"/>
      <c r="GJ13" s="173"/>
      <c r="GK13" s="173"/>
      <c r="GL13" s="173"/>
      <c r="GM13" s="173"/>
      <c r="GN13" s="173"/>
      <c r="GO13" s="173"/>
      <c r="GP13" s="173"/>
      <c r="GQ13" s="173"/>
      <c r="GR13" s="173"/>
      <c r="GS13" s="173"/>
      <c r="GT13" s="173"/>
      <c r="GU13" s="173"/>
      <c r="GV13" s="173"/>
      <c r="GW13" s="173"/>
      <c r="GX13" s="173"/>
      <c r="GY13" s="173"/>
      <c r="GZ13" s="173"/>
      <c r="HA13" s="173"/>
      <c r="HB13" s="173"/>
      <c r="HC13" s="173"/>
      <c r="HD13" s="173"/>
      <c r="HE13" s="173"/>
      <c r="HF13" s="173"/>
      <c r="HG13" s="173"/>
      <c r="HH13" s="173"/>
      <c r="HI13" s="173"/>
      <c r="HJ13" s="173"/>
      <c r="HP13" s="284" t="e">
        <v>#NUM!</v>
      </c>
      <c r="HQ13" s="284" t="e">
        <v>#NUM!</v>
      </c>
      <c r="HR13" s="284" t="e">
        <v>#NUM!</v>
      </c>
      <c r="HS13" s="284" t="e">
        <v>#NUM!</v>
      </c>
      <c r="HT13" s="284" t="e">
        <v>#NUM!</v>
      </c>
      <c r="HU13" s="284" t="e">
        <v>#NUM!</v>
      </c>
      <c r="HV13" s="284" t="e">
        <v>#NUM!</v>
      </c>
      <c r="HW13" s="284" t="e">
        <v>#NUM!</v>
      </c>
      <c r="HX13" s="284" t="e">
        <v>#NUM!</v>
      </c>
      <c r="HY13" s="284" t="e">
        <v>#NUM!</v>
      </c>
      <c r="HZ13" s="284" t="e">
        <v>#NUM!</v>
      </c>
      <c r="IA13" s="284" t="e">
        <v>#NUM!</v>
      </c>
      <c r="IB13" s="284" t="e">
        <v>#NUM!</v>
      </c>
      <c r="IC13" s="284" t="e">
        <v>#NUM!</v>
      </c>
      <c r="ID13" s="284" t="e">
        <v>#NUM!</v>
      </c>
      <c r="IE13" s="284" t="e">
        <v>#NUM!</v>
      </c>
      <c r="IF13" s="284" t="e">
        <v>#NUM!</v>
      </c>
      <c r="IG13" s="284" t="e">
        <v>#NUM!</v>
      </c>
      <c r="IH13" s="284" t="e">
        <v>#NUM!</v>
      </c>
      <c r="II13" s="284" t="e">
        <v>#NUM!</v>
      </c>
      <c r="IJ13" s="284" t="e">
        <v>#NUM!</v>
      </c>
      <c r="IK13" s="284" t="e">
        <v>#NUM!</v>
      </c>
      <c r="IL13" s="284" t="e">
        <v>#NUM!</v>
      </c>
      <c r="IM13" s="284" t="e">
        <v>#NUM!</v>
      </c>
      <c r="IN13" s="284" t="e">
        <v>#NUM!</v>
      </c>
      <c r="IO13" s="284" t="e">
        <v>#NUM!</v>
      </c>
      <c r="IP13" s="284" t="e">
        <v>#NUM!</v>
      </c>
      <c r="IQ13" s="284" t="e">
        <v>#NUM!</v>
      </c>
      <c r="IR13" s="284" t="e">
        <v>#NUM!</v>
      </c>
      <c r="IS13" s="284" t="e">
        <v>#NUM!</v>
      </c>
      <c r="IT13" s="284" t="e">
        <v>#NUM!</v>
      </c>
      <c r="IU13" s="284" t="e">
        <v>#NUM!</v>
      </c>
      <c r="IV13" s="284" t="e">
        <v>#NUM!</v>
      </c>
      <c r="IW13" s="284" t="e">
        <v>#NUM!</v>
      </c>
      <c r="IX13" s="284" t="e">
        <v>#NUM!</v>
      </c>
      <c r="IY13" s="284" t="e">
        <v>#NUM!</v>
      </c>
      <c r="IZ13" s="284" t="e">
        <v>#NUM!</v>
      </c>
      <c r="JA13" s="284" t="e">
        <v>#NUM!</v>
      </c>
      <c r="JB13" s="284" t="e">
        <v>#NUM!</v>
      </c>
      <c r="JC13" s="284" t="e">
        <v>#NUM!</v>
      </c>
      <c r="JD13" s="284" t="e">
        <v>#NUM!</v>
      </c>
      <c r="JE13" s="284" t="e">
        <v>#NUM!</v>
      </c>
      <c r="JF13" s="284" t="e">
        <v>#NUM!</v>
      </c>
      <c r="JG13" s="284" t="e">
        <v>#NUM!</v>
      </c>
      <c r="JH13" s="284" t="e">
        <v>#NUM!</v>
      </c>
      <c r="JI13" s="284" t="e">
        <v>#NUM!</v>
      </c>
      <c r="JJ13" s="276"/>
    </row>
    <row r="14" spans="1:319" s="68" customFormat="1" ht="14.65" customHeight="1" x14ac:dyDescent="0.25">
      <c r="A14" s="68" t="s">
        <v>70</v>
      </c>
      <c r="B14" s="76" t="s">
        <v>508</v>
      </c>
      <c r="C14" s="76" t="s">
        <v>509</v>
      </c>
      <c r="D14" s="89" t="s">
        <v>510</v>
      </c>
      <c r="E14" s="76" t="s">
        <v>6</v>
      </c>
      <c r="F14" s="76" t="s">
        <v>511</v>
      </c>
      <c r="G14" s="76" t="s">
        <v>8</v>
      </c>
      <c r="H14" s="76" t="s">
        <v>8</v>
      </c>
      <c r="I14" s="76" t="s">
        <v>192</v>
      </c>
      <c r="J14" s="76" t="s">
        <v>11</v>
      </c>
      <c r="K14" s="86" t="s">
        <v>8</v>
      </c>
      <c r="L14" s="86" t="s">
        <v>8</v>
      </c>
      <c r="M14" s="86" t="s">
        <v>8</v>
      </c>
      <c r="N14" s="86" t="s">
        <v>8</v>
      </c>
      <c r="O14" s="86" t="s">
        <v>8</v>
      </c>
      <c r="P14" s="86" t="s">
        <v>8</v>
      </c>
      <c r="Q14" s="76" t="s">
        <v>512</v>
      </c>
      <c r="R14" s="76" t="s">
        <v>13</v>
      </c>
      <c r="S14" s="76" t="s">
        <v>513</v>
      </c>
      <c r="T14" s="76" t="s">
        <v>514</v>
      </c>
      <c r="U14" s="77">
        <v>0.95</v>
      </c>
      <c r="V14" s="77">
        <v>0.95</v>
      </c>
      <c r="W14" s="77">
        <v>0.95</v>
      </c>
      <c r="X14" s="77">
        <v>0.95</v>
      </c>
      <c r="Y14" s="77">
        <v>0.95</v>
      </c>
      <c r="Z14" s="77">
        <v>0.95</v>
      </c>
      <c r="AA14" s="77">
        <v>0.95</v>
      </c>
      <c r="AB14" s="77">
        <v>0.95</v>
      </c>
      <c r="AC14" s="77">
        <v>0.95</v>
      </c>
      <c r="AD14" s="77">
        <v>0.95</v>
      </c>
      <c r="AE14" s="77">
        <v>0.95</v>
      </c>
      <c r="AF14" s="77">
        <v>0.95</v>
      </c>
      <c r="AG14" s="76" t="s">
        <v>223</v>
      </c>
      <c r="AH14" s="76" t="s">
        <v>208</v>
      </c>
      <c r="AI14" s="82" t="s">
        <v>303</v>
      </c>
      <c r="AJ14" s="83" t="s">
        <v>303</v>
      </c>
      <c r="AK14" s="84">
        <v>46023</v>
      </c>
      <c r="AL14" s="84">
        <v>46387</v>
      </c>
      <c r="AM14" s="83"/>
      <c r="AN14" s="83"/>
      <c r="AO14" s="83"/>
      <c r="AP14" s="85" t="s">
        <v>12</v>
      </c>
      <c r="AQ14" s="84" cm="1">
        <f t="array" ref="AQ14">IFERROR(DATE(2026, _xlfn.AGGREGATE(15, 6, (COLUMN(CC14:CN14)-COLUMN(CC14)+1)/(CC14:CN14&lt;&gt;0), 1), 1),"N/A")</f>
        <v>46174</v>
      </c>
      <c r="AR14" s="84" cm="1">
        <f t="array" ref="AR14">IFERROR(EOMONTH(DATE(2026, _xlfn.AGGREGATE(14, 6, (COLUMN(CC14:CN14)-COLUMN(CC14)+1)/(CC14:CN14&lt;&gt;0), 1), 1), 0),"N/A")</f>
        <v>46387</v>
      </c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350" t="s">
        <v>128</v>
      </c>
      <c r="BG14" s="76"/>
      <c r="BH14" s="76" t="s">
        <v>381</v>
      </c>
      <c r="BI14" s="76" t="s">
        <v>516</v>
      </c>
      <c r="BJ14" s="82">
        <v>630207</v>
      </c>
      <c r="BK14" s="86" t="s">
        <v>191</v>
      </c>
      <c r="BL14" s="90">
        <v>0</v>
      </c>
      <c r="BM14" s="73"/>
      <c r="BN14" s="88"/>
      <c r="BO14" s="88"/>
      <c r="BP14" s="72"/>
      <c r="BQ14" s="88"/>
      <c r="BR14" s="88"/>
      <c r="BS14" s="88"/>
      <c r="BT14" s="88"/>
      <c r="BU14" s="88"/>
      <c r="BV14" s="88"/>
      <c r="BW14" s="88"/>
      <c r="BX14" s="137"/>
      <c r="BY14" s="137"/>
      <c r="BZ14" s="137">
        <v>88500</v>
      </c>
      <c r="CA14" s="137"/>
      <c r="CB14" s="138">
        <f t="shared" si="0"/>
        <v>88500</v>
      </c>
      <c r="CC14" s="73"/>
      <c r="CD14" s="88"/>
      <c r="CE14" s="88"/>
      <c r="CF14" s="72"/>
      <c r="CG14" s="88"/>
      <c r="CH14" s="157">
        <v>8000</v>
      </c>
      <c r="CI14" s="88">
        <v>8000</v>
      </c>
      <c r="CJ14" s="88">
        <v>8000</v>
      </c>
      <c r="CK14" s="88">
        <v>8000</v>
      </c>
      <c r="CL14" s="88">
        <v>8000</v>
      </c>
      <c r="CM14" s="88">
        <v>8000</v>
      </c>
      <c r="CN14" s="137">
        <v>40500</v>
      </c>
      <c r="CO14" s="137"/>
      <c r="CP14" s="137">
        <f t="shared" si="1"/>
        <v>0</v>
      </c>
      <c r="CQ14" s="137">
        <f t="shared" si="2"/>
        <v>0</v>
      </c>
      <c r="CR14" s="137"/>
      <c r="CS14" s="157"/>
      <c r="CT14" s="157">
        <v>0</v>
      </c>
      <c r="CU14" s="157">
        <v>0</v>
      </c>
      <c r="CV14" s="157"/>
      <c r="CW14" s="157">
        <v>0</v>
      </c>
      <c r="CX14" s="73"/>
      <c r="CY14" s="73">
        <v>0</v>
      </c>
      <c r="CZ14" s="73"/>
      <c r="DA14" s="73">
        <v>0</v>
      </c>
      <c r="DB14" s="73">
        <v>0</v>
      </c>
      <c r="DC14" s="73">
        <v>0</v>
      </c>
      <c r="DD14" s="73">
        <v>0</v>
      </c>
      <c r="DE14" s="73">
        <v>0</v>
      </c>
      <c r="DF14" s="73">
        <v>0</v>
      </c>
      <c r="DG14" s="73">
        <v>87500</v>
      </c>
      <c r="DH14" s="73">
        <v>0</v>
      </c>
      <c r="DI14" s="157">
        <f t="shared" si="3"/>
        <v>0</v>
      </c>
      <c r="DJ14" s="157">
        <f t="shared" si="4"/>
        <v>0</v>
      </c>
      <c r="DK14" s="191"/>
      <c r="DL14" s="191"/>
      <c r="DM14" s="142">
        <v>380000</v>
      </c>
      <c r="DN14" s="142">
        <v>88500</v>
      </c>
      <c r="DO14" s="378">
        <v>88500</v>
      </c>
      <c r="DP14" s="125">
        <v>1</v>
      </c>
      <c r="DQ14" s="125">
        <v>1</v>
      </c>
      <c r="DR14" s="359">
        <v>1</v>
      </c>
      <c r="DS14" s="373" t="s">
        <v>303</v>
      </c>
      <c r="DT14" s="365" t="s">
        <v>336</v>
      </c>
      <c r="DU14" s="365" t="s">
        <v>305</v>
      </c>
      <c r="DV14" s="375" t="s">
        <v>306</v>
      </c>
      <c r="DW14" s="125"/>
      <c r="DX14" s="125"/>
      <c r="DY14" s="125"/>
      <c r="DZ14" s="125"/>
      <c r="EA14" s="125"/>
      <c r="EB14" s="125"/>
      <c r="EC14" s="125"/>
      <c r="ED14" s="125"/>
      <c r="EE14" s="125"/>
      <c r="EF14" s="125"/>
      <c r="EG14" s="125"/>
      <c r="EH14" s="125"/>
      <c r="EI14" s="125"/>
      <c r="EJ14" s="125"/>
      <c r="EK14" s="125"/>
      <c r="EL14" s="125"/>
      <c r="EM14" s="125"/>
      <c r="EN14" s="125"/>
      <c r="EO14" s="125"/>
      <c r="EP14" s="125"/>
      <c r="EQ14" s="125"/>
      <c r="ER14" s="125"/>
      <c r="ES14" s="125"/>
      <c r="ET14" s="125"/>
      <c r="EU14" s="125"/>
      <c r="EV14" s="125"/>
      <c r="EW14" s="125"/>
      <c r="EX14" s="125"/>
      <c r="EY14" s="125"/>
      <c r="EZ14" s="125"/>
      <c r="FA14" s="125"/>
      <c r="FB14" s="125"/>
      <c r="FC14" s="125"/>
      <c r="FD14" s="125"/>
      <c r="FE14" s="125"/>
      <c r="FF14" s="125"/>
      <c r="FG14" s="125"/>
      <c r="FH14" s="125"/>
      <c r="FI14" s="125"/>
      <c r="FJ14" s="125"/>
      <c r="FK14" s="125"/>
      <c r="FL14" s="125"/>
      <c r="FM14" s="125"/>
      <c r="FN14" s="125"/>
      <c r="FO14" s="125"/>
      <c r="FP14" s="125"/>
      <c r="FQ14" s="125"/>
      <c r="FR14" s="125"/>
      <c r="FS14" s="125"/>
      <c r="FT14" s="125"/>
      <c r="FU14" s="173"/>
      <c r="FV14" s="173"/>
      <c r="FW14" s="173"/>
      <c r="FX14" s="173"/>
      <c r="FY14" s="173"/>
      <c r="FZ14" s="173"/>
      <c r="GA14" s="173"/>
      <c r="GB14" s="173"/>
      <c r="GC14" s="173"/>
      <c r="GD14" s="173"/>
      <c r="GE14" s="173"/>
      <c r="GF14" s="173"/>
      <c r="GG14" s="173"/>
      <c r="GH14" s="173"/>
      <c r="GI14" s="173"/>
      <c r="GJ14" s="173"/>
      <c r="GK14" s="173"/>
      <c r="GL14" s="173"/>
      <c r="GM14" s="173"/>
      <c r="GN14" s="173"/>
      <c r="GO14" s="173"/>
      <c r="GP14" s="173"/>
      <c r="GQ14" s="173"/>
      <c r="GR14" s="173"/>
      <c r="GS14" s="173"/>
      <c r="GT14" s="173"/>
      <c r="GU14" s="173"/>
      <c r="GV14" s="173"/>
      <c r="GW14" s="173"/>
      <c r="GX14" s="173"/>
      <c r="GY14" s="173"/>
      <c r="GZ14" s="173"/>
      <c r="HA14" s="173"/>
      <c r="HB14" s="173"/>
      <c r="HC14" s="173"/>
      <c r="HD14" s="173"/>
      <c r="HE14" s="173"/>
      <c r="HF14" s="173"/>
      <c r="HG14" s="173"/>
      <c r="HH14" s="173"/>
      <c r="HI14" s="173"/>
      <c r="HJ14" s="173"/>
      <c r="HK14" s="169"/>
      <c r="HL14" s="169"/>
      <c r="HM14" s="169"/>
      <c r="HN14" s="169"/>
      <c r="HO14" s="169"/>
      <c r="HP14" s="281">
        <v>46099</v>
      </c>
      <c r="HQ14" s="281">
        <v>46099</v>
      </c>
      <c r="HR14" s="281">
        <v>46100</v>
      </c>
      <c r="HS14" s="281">
        <v>46100</v>
      </c>
      <c r="HT14" s="281">
        <v>46100</v>
      </c>
      <c r="HU14" s="281">
        <v>46101</v>
      </c>
      <c r="HV14" s="281">
        <v>46104</v>
      </c>
      <c r="HW14" s="281">
        <v>46105</v>
      </c>
      <c r="HX14" s="281">
        <v>46106</v>
      </c>
      <c r="HY14" s="281">
        <v>46107</v>
      </c>
      <c r="HZ14" s="281">
        <v>46108</v>
      </c>
      <c r="IA14" s="281">
        <v>46108</v>
      </c>
      <c r="IB14" s="281">
        <v>46111</v>
      </c>
      <c r="IC14" s="281">
        <v>46112</v>
      </c>
      <c r="ID14" s="281">
        <v>46113</v>
      </c>
      <c r="IE14" s="281">
        <v>46114</v>
      </c>
      <c r="IF14" s="281">
        <v>46114</v>
      </c>
      <c r="IG14" s="281">
        <v>46115</v>
      </c>
      <c r="IH14" s="281">
        <v>46115</v>
      </c>
      <c r="II14" s="281"/>
      <c r="IJ14" s="281"/>
      <c r="IK14" s="281"/>
      <c r="IL14" s="281"/>
      <c r="IM14" s="281">
        <v>46118</v>
      </c>
      <c r="IN14" s="281">
        <v>46119</v>
      </c>
      <c r="IO14" s="281">
        <v>46119</v>
      </c>
      <c r="IP14" s="281">
        <v>46120</v>
      </c>
      <c r="IQ14" s="281">
        <v>46121</v>
      </c>
      <c r="IR14" s="281">
        <v>46122</v>
      </c>
      <c r="IS14" s="281">
        <v>46125</v>
      </c>
      <c r="IT14" s="281">
        <v>46125</v>
      </c>
      <c r="IU14" s="281">
        <v>18</v>
      </c>
      <c r="IV14" s="281">
        <v>46129</v>
      </c>
      <c r="IW14" s="281">
        <v>46133</v>
      </c>
      <c r="IX14" s="281">
        <v>46139</v>
      </c>
      <c r="IY14" s="281">
        <v>46140</v>
      </c>
      <c r="IZ14" s="281">
        <v>46141</v>
      </c>
      <c r="JA14" s="281">
        <v>46143</v>
      </c>
      <c r="JB14" s="281">
        <v>46146</v>
      </c>
      <c r="JC14" s="281">
        <v>46146</v>
      </c>
      <c r="JD14" s="281">
        <v>46149</v>
      </c>
      <c r="JE14" s="281">
        <v>46154</v>
      </c>
      <c r="JF14" s="282"/>
      <c r="JG14" s="292" t="s">
        <v>95</v>
      </c>
      <c r="JH14" s="341" t="s">
        <v>336</v>
      </c>
      <c r="JI14" s="282" t="s">
        <v>408</v>
      </c>
      <c r="JJ14" s="346" t="s">
        <v>403</v>
      </c>
      <c r="LF14" s="76" t="s">
        <v>407</v>
      </c>
      <c r="LG14" s="76" t="s">
        <v>380</v>
      </c>
    </row>
    <row r="15" spans="1:319" s="68" customFormat="1" ht="14.65" customHeight="1" x14ac:dyDescent="0.25">
      <c r="A15" s="68" t="s">
        <v>123</v>
      </c>
      <c r="B15" s="76" t="s">
        <v>508</v>
      </c>
      <c r="C15" s="76" t="s">
        <v>509</v>
      </c>
      <c r="D15" s="89" t="s">
        <v>510</v>
      </c>
      <c r="E15" s="76" t="s">
        <v>6</v>
      </c>
      <c r="F15" s="76" t="s">
        <v>511</v>
      </c>
      <c r="G15" s="76" t="s">
        <v>8</v>
      </c>
      <c r="H15" s="76" t="s">
        <v>8</v>
      </c>
      <c r="I15" s="76" t="s">
        <v>192</v>
      </c>
      <c r="J15" s="76" t="s">
        <v>11</v>
      </c>
      <c r="K15" s="86" t="s">
        <v>8</v>
      </c>
      <c r="L15" s="86" t="s">
        <v>8</v>
      </c>
      <c r="M15" s="86" t="s">
        <v>8</v>
      </c>
      <c r="N15" s="86" t="s">
        <v>8</v>
      </c>
      <c r="O15" s="86" t="s">
        <v>8</v>
      </c>
      <c r="P15" s="86" t="s">
        <v>8</v>
      </c>
      <c r="Q15" s="76" t="s">
        <v>512</v>
      </c>
      <c r="R15" s="76" t="s">
        <v>13</v>
      </c>
      <c r="S15" s="76" t="s">
        <v>513</v>
      </c>
      <c r="T15" s="76" t="s">
        <v>514</v>
      </c>
      <c r="U15" s="77">
        <v>0.95</v>
      </c>
      <c r="V15" s="77">
        <v>0.95</v>
      </c>
      <c r="W15" s="77">
        <v>0.95</v>
      </c>
      <c r="X15" s="77">
        <v>0.95</v>
      </c>
      <c r="Y15" s="77">
        <v>0.95</v>
      </c>
      <c r="Z15" s="77">
        <v>0.95</v>
      </c>
      <c r="AA15" s="77">
        <v>0.95</v>
      </c>
      <c r="AB15" s="77">
        <v>0.95</v>
      </c>
      <c r="AC15" s="77">
        <v>0.95</v>
      </c>
      <c r="AD15" s="77">
        <v>0.95</v>
      </c>
      <c r="AE15" s="77">
        <v>0.95</v>
      </c>
      <c r="AF15" s="77">
        <v>0.95</v>
      </c>
      <c r="AG15" s="76" t="s">
        <v>533</v>
      </c>
      <c r="AH15" s="76" t="s">
        <v>209</v>
      </c>
      <c r="AI15" s="82" t="s">
        <v>303</v>
      </c>
      <c r="AJ15" s="83" t="s">
        <v>303</v>
      </c>
      <c r="AK15" s="84">
        <v>46023</v>
      </c>
      <c r="AL15" s="84">
        <v>46387</v>
      </c>
      <c r="AM15" s="83"/>
      <c r="AN15" s="83"/>
      <c r="AO15" s="83"/>
      <c r="AP15" s="85" t="s">
        <v>12</v>
      </c>
      <c r="AQ15" s="84" cm="1">
        <f t="array" ref="AQ15">IFERROR(DATE(2026, _xlfn.AGGREGATE(15, 6, (COLUMN(CC15:CN15)-COLUMN(CC15)+1)/(CC15:CN15&lt;&gt;0), 1), 1),"N/A")</f>
        <v>46143</v>
      </c>
      <c r="AR15" s="84" cm="1">
        <f t="array" ref="AR15">IFERROR(EOMONTH(DATE(2026, _xlfn.AGGREGATE(14, 6, (COLUMN(CC15:CN15)-COLUMN(CC15)+1)/(CC15:CN15&lt;&gt;0), 1), 1), 0),"N/A")</f>
        <v>46387</v>
      </c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171" t="s">
        <v>536</v>
      </c>
      <c r="BG15" s="76"/>
      <c r="BH15" s="76" t="s">
        <v>537</v>
      </c>
      <c r="BI15" s="76" t="s">
        <v>538</v>
      </c>
      <c r="BJ15" s="82">
        <v>630207</v>
      </c>
      <c r="BK15" s="86" t="s">
        <v>191</v>
      </c>
      <c r="BL15" s="87">
        <v>84951.1</v>
      </c>
      <c r="BM15" s="88">
        <v>2000</v>
      </c>
      <c r="BN15" s="88">
        <v>6000</v>
      </c>
      <c r="BO15" s="88">
        <v>6000</v>
      </c>
      <c r="BP15" s="72">
        <v>6000</v>
      </c>
      <c r="BQ15" s="88">
        <v>6000</v>
      </c>
      <c r="BR15" s="88">
        <v>10000</v>
      </c>
      <c r="BS15" s="88">
        <v>10000</v>
      </c>
      <c r="BT15" s="88">
        <v>10000</v>
      </c>
      <c r="BU15" s="88">
        <v>10000</v>
      </c>
      <c r="BV15" s="88">
        <v>6000</v>
      </c>
      <c r="BW15" s="88">
        <v>6000</v>
      </c>
      <c r="BX15" s="137">
        <v>6951.1</v>
      </c>
      <c r="BY15" s="137"/>
      <c r="BZ15" s="137">
        <v>-4684.82</v>
      </c>
      <c r="CA15" s="137"/>
      <c r="CB15" s="138">
        <f t="shared" si="0"/>
        <v>80266.28</v>
      </c>
      <c r="CC15" s="157"/>
      <c r="CD15" s="157"/>
      <c r="CE15" s="157"/>
      <c r="CF15" s="157"/>
      <c r="CG15" s="88">
        <v>15000</v>
      </c>
      <c r="CH15" s="88">
        <v>15000</v>
      </c>
      <c r="CI15" s="88">
        <v>15000</v>
      </c>
      <c r="CJ15" s="88">
        <v>15000</v>
      </c>
      <c r="CK15" s="88">
        <v>5000</v>
      </c>
      <c r="CL15" s="73">
        <v>10000</v>
      </c>
      <c r="CM15" s="73">
        <v>5000</v>
      </c>
      <c r="CN15" s="73">
        <v>266.27999999999997</v>
      </c>
      <c r="CO15" s="159"/>
      <c r="CP15" s="137">
        <f t="shared" si="1"/>
        <v>0</v>
      </c>
      <c r="CQ15" s="137">
        <f t="shared" si="2"/>
        <v>0</v>
      </c>
      <c r="CR15" s="137">
        <f>+DI15-CQ15</f>
        <v>5371.34</v>
      </c>
      <c r="CS15" s="157">
        <v>0</v>
      </c>
      <c r="CT15" s="157">
        <v>0</v>
      </c>
      <c r="CU15" s="157">
        <v>0</v>
      </c>
      <c r="CV15" s="157">
        <v>0</v>
      </c>
      <c r="CW15" s="157">
        <v>80266.28</v>
      </c>
      <c r="CX15" s="73">
        <v>0</v>
      </c>
      <c r="CY15" s="73">
        <v>0</v>
      </c>
      <c r="CZ15" s="73">
        <v>0</v>
      </c>
      <c r="DA15" s="73">
        <v>0</v>
      </c>
      <c r="DB15" s="73">
        <v>0</v>
      </c>
      <c r="DC15" s="73">
        <v>0</v>
      </c>
      <c r="DD15" s="73">
        <v>0</v>
      </c>
      <c r="DE15" s="73">
        <v>0</v>
      </c>
      <c r="DF15" s="73">
        <v>5371.34</v>
      </c>
      <c r="DG15" s="73">
        <v>0</v>
      </c>
      <c r="DH15" s="73">
        <v>0</v>
      </c>
      <c r="DI15" s="157">
        <f t="shared" si="3"/>
        <v>5371.34</v>
      </c>
      <c r="DJ15" s="157">
        <f t="shared" si="4"/>
        <v>80266.28</v>
      </c>
      <c r="DK15" s="191" t="str">
        <f>IF(CZ15&gt;0,"SI","NO")</f>
        <v>NO</v>
      </c>
      <c r="DL15" s="191" t="str">
        <f>IF(DJ15&gt;0,"SI","NO")</f>
        <v>SI</v>
      </c>
      <c r="DM15" s="142"/>
      <c r="DN15" s="142"/>
      <c r="DO15" s="142"/>
      <c r="DP15" s="125"/>
      <c r="DQ15" s="125"/>
      <c r="DR15" s="125"/>
      <c r="DS15" s="125"/>
      <c r="DT15" s="125"/>
      <c r="DU15" s="125"/>
      <c r="DV15" s="125"/>
      <c r="DW15" s="125" t="s">
        <v>535</v>
      </c>
      <c r="DX15" s="125"/>
      <c r="DY15" s="125"/>
      <c r="DZ15" s="125"/>
      <c r="EA15" s="125"/>
      <c r="EB15" s="125"/>
      <c r="EC15" s="125"/>
      <c r="ED15" s="125"/>
      <c r="EE15" s="125"/>
      <c r="EF15" s="125"/>
      <c r="EG15" s="125"/>
      <c r="EH15" s="125"/>
      <c r="EI15" s="125"/>
      <c r="EJ15" s="125"/>
      <c r="EK15" s="125"/>
      <c r="EL15" s="125"/>
      <c r="EM15" s="125"/>
      <c r="EN15" s="125"/>
      <c r="EO15" s="125"/>
      <c r="EP15" s="125"/>
      <c r="EQ15" s="125"/>
      <c r="ER15" s="125"/>
      <c r="ES15" s="125"/>
      <c r="ET15" s="125"/>
      <c r="EU15" s="125"/>
      <c r="EV15" s="125"/>
      <c r="EW15" s="125"/>
      <c r="EX15" s="125"/>
      <c r="EY15" s="125"/>
      <c r="EZ15" s="125"/>
      <c r="FA15" s="125"/>
      <c r="FB15" s="125"/>
      <c r="FC15" s="125"/>
      <c r="FD15" s="125"/>
      <c r="FE15" s="125"/>
      <c r="FF15" s="125"/>
      <c r="FG15" s="125"/>
      <c r="FH15" s="125"/>
      <c r="FI15" s="125"/>
      <c r="FJ15" s="125"/>
      <c r="FK15" s="125"/>
      <c r="FL15" s="125"/>
      <c r="FM15" s="125"/>
      <c r="FN15" s="125"/>
      <c r="FO15" s="125"/>
      <c r="FP15" s="125"/>
      <c r="FQ15" s="125"/>
      <c r="FR15" s="125"/>
      <c r="FS15" s="125"/>
      <c r="FT15" s="125"/>
      <c r="FU15" s="173"/>
      <c r="FV15" s="173"/>
      <c r="FW15" s="173"/>
      <c r="FX15" s="173"/>
      <c r="FY15" s="173"/>
      <c r="FZ15" s="173"/>
      <c r="GA15" s="173"/>
      <c r="GB15" s="173"/>
      <c r="GC15" s="173"/>
      <c r="GD15" s="173"/>
      <c r="GE15" s="173"/>
      <c r="GF15" s="173"/>
      <c r="GG15" s="173"/>
      <c r="GH15" s="173"/>
      <c r="GI15" s="173"/>
      <c r="GJ15" s="173"/>
      <c r="GK15" s="173"/>
      <c r="GL15" s="173"/>
      <c r="GM15" s="173"/>
      <c r="GN15" s="173"/>
      <c r="GO15" s="173"/>
      <c r="GP15" s="173"/>
      <c r="GQ15" s="173"/>
      <c r="GR15" s="173"/>
      <c r="GS15" s="173"/>
      <c r="GT15" s="173"/>
      <c r="GU15" s="173"/>
      <c r="GV15" s="173"/>
      <c r="GW15" s="173"/>
      <c r="GX15" s="173"/>
      <c r="GY15" s="173"/>
      <c r="GZ15" s="173"/>
      <c r="HA15" s="173"/>
      <c r="HB15" s="173"/>
      <c r="HC15" s="173"/>
      <c r="HD15" s="173"/>
      <c r="HE15" s="173"/>
      <c r="HF15" s="173"/>
      <c r="HG15" s="173"/>
      <c r="HH15" s="173"/>
      <c r="HI15" s="173"/>
      <c r="HJ15" s="173"/>
      <c r="HP15" s="284" t="e">
        <v>#NUM!</v>
      </c>
      <c r="HQ15" s="284" t="e">
        <v>#NUM!</v>
      </c>
      <c r="HR15" s="284" t="e">
        <v>#NUM!</v>
      </c>
      <c r="HS15" s="284" t="e">
        <v>#NUM!</v>
      </c>
      <c r="HT15" s="284" t="e">
        <v>#NUM!</v>
      </c>
      <c r="HU15" s="284" t="e">
        <v>#NUM!</v>
      </c>
      <c r="HV15" s="284" t="e">
        <v>#NUM!</v>
      </c>
      <c r="HW15" s="284" t="e">
        <v>#NUM!</v>
      </c>
      <c r="HX15" s="284" t="e">
        <v>#NUM!</v>
      </c>
      <c r="HY15" s="284" t="e">
        <v>#NUM!</v>
      </c>
      <c r="HZ15" s="284" t="e">
        <v>#NUM!</v>
      </c>
      <c r="IA15" s="284" t="e">
        <v>#NUM!</v>
      </c>
      <c r="IB15" s="284" t="e">
        <v>#NUM!</v>
      </c>
      <c r="IC15" s="284" t="e">
        <v>#NUM!</v>
      </c>
      <c r="ID15" s="284" t="e">
        <v>#NUM!</v>
      </c>
      <c r="IE15" s="284" t="e">
        <v>#NUM!</v>
      </c>
      <c r="IF15" s="284" t="e">
        <v>#NUM!</v>
      </c>
      <c r="IG15" s="284" t="e">
        <v>#NUM!</v>
      </c>
      <c r="IH15" s="284" t="e">
        <v>#NUM!</v>
      </c>
      <c r="II15" s="284" t="e">
        <v>#NUM!</v>
      </c>
      <c r="IJ15" s="284" t="e">
        <v>#NUM!</v>
      </c>
      <c r="IK15" s="284" t="e">
        <v>#NUM!</v>
      </c>
      <c r="IL15" s="284" t="e">
        <v>#NUM!</v>
      </c>
      <c r="IM15" s="284" t="e">
        <v>#NUM!</v>
      </c>
      <c r="IN15" s="284" t="e">
        <v>#NUM!</v>
      </c>
      <c r="IO15" s="284" t="e">
        <v>#NUM!</v>
      </c>
      <c r="IP15" s="284" t="e">
        <v>#NUM!</v>
      </c>
      <c r="IQ15" s="284" t="e">
        <v>#NUM!</v>
      </c>
      <c r="IR15" s="284" t="e">
        <v>#NUM!</v>
      </c>
      <c r="IS15" s="284" t="e">
        <v>#NUM!</v>
      </c>
      <c r="IT15" s="284" t="e">
        <v>#NUM!</v>
      </c>
      <c r="IU15" s="284" t="e">
        <v>#NUM!</v>
      </c>
      <c r="IV15" s="284" t="e">
        <v>#NUM!</v>
      </c>
      <c r="IW15" s="284" t="e">
        <v>#NUM!</v>
      </c>
      <c r="IX15" s="284" t="e">
        <v>#NUM!</v>
      </c>
      <c r="IY15" s="284" t="e">
        <v>#NUM!</v>
      </c>
      <c r="IZ15" s="284" t="e">
        <v>#NUM!</v>
      </c>
      <c r="JA15" s="284" t="e">
        <v>#NUM!</v>
      </c>
      <c r="JB15" s="284" t="e">
        <v>#NUM!</v>
      </c>
      <c r="JC15" s="284" t="e">
        <v>#NUM!</v>
      </c>
      <c r="JD15" s="284" t="e">
        <v>#NUM!</v>
      </c>
      <c r="JE15" s="284" t="e">
        <v>#NUM!</v>
      </c>
      <c r="JF15" s="284" t="e">
        <v>#NUM!</v>
      </c>
      <c r="JG15" s="284" t="e">
        <v>#NUM!</v>
      </c>
      <c r="JH15" s="284" t="e">
        <v>#NUM!</v>
      </c>
      <c r="JI15" s="284" t="e">
        <v>#NUM!</v>
      </c>
      <c r="JJ15" s="276" t="s">
        <v>539</v>
      </c>
    </row>
    <row r="16" spans="1:319" s="68" customFormat="1" ht="14.65" customHeight="1" x14ac:dyDescent="0.25">
      <c r="A16" s="68" t="s">
        <v>70</v>
      </c>
      <c r="B16" s="76" t="s">
        <v>508</v>
      </c>
      <c r="C16" s="76" t="s">
        <v>509</v>
      </c>
      <c r="D16" s="89" t="s">
        <v>510</v>
      </c>
      <c r="E16" s="76" t="s">
        <v>6</v>
      </c>
      <c r="F16" s="76" t="s">
        <v>511</v>
      </c>
      <c r="G16" s="76" t="s">
        <v>8</v>
      </c>
      <c r="H16" s="76" t="s">
        <v>8</v>
      </c>
      <c r="I16" s="76" t="s">
        <v>192</v>
      </c>
      <c r="J16" s="76" t="s">
        <v>11</v>
      </c>
      <c r="K16" s="86" t="s">
        <v>8</v>
      </c>
      <c r="L16" s="86" t="s">
        <v>8</v>
      </c>
      <c r="M16" s="86" t="s">
        <v>8</v>
      </c>
      <c r="N16" s="86" t="s">
        <v>8</v>
      </c>
      <c r="O16" s="86" t="s">
        <v>8</v>
      </c>
      <c r="P16" s="86" t="s">
        <v>8</v>
      </c>
      <c r="Q16" s="76" t="s">
        <v>512</v>
      </c>
      <c r="R16" s="76" t="s">
        <v>13</v>
      </c>
      <c r="S16" s="76" t="s">
        <v>513</v>
      </c>
      <c r="T16" s="76" t="s">
        <v>514</v>
      </c>
      <c r="U16" s="77">
        <v>0.95</v>
      </c>
      <c r="V16" s="77">
        <v>0.95</v>
      </c>
      <c r="W16" s="77">
        <v>0.95</v>
      </c>
      <c r="X16" s="77">
        <v>0.95</v>
      </c>
      <c r="Y16" s="77">
        <v>0.95</v>
      </c>
      <c r="Z16" s="77">
        <v>0.95</v>
      </c>
      <c r="AA16" s="77">
        <v>0.95</v>
      </c>
      <c r="AB16" s="77">
        <v>0.95</v>
      </c>
      <c r="AC16" s="77">
        <v>0.95</v>
      </c>
      <c r="AD16" s="77">
        <v>0.95</v>
      </c>
      <c r="AE16" s="77">
        <v>0.95</v>
      </c>
      <c r="AF16" s="77">
        <v>0.95</v>
      </c>
      <c r="AG16" s="76" t="s">
        <v>533</v>
      </c>
      <c r="AH16" s="76" t="s">
        <v>209</v>
      </c>
      <c r="AI16" s="82" t="s">
        <v>303</v>
      </c>
      <c r="AJ16" s="83" t="s">
        <v>303</v>
      </c>
      <c r="AK16" s="84">
        <v>46023</v>
      </c>
      <c r="AL16" s="84">
        <v>46387</v>
      </c>
      <c r="AM16" s="83"/>
      <c r="AN16" s="83"/>
      <c r="AO16" s="83"/>
      <c r="AP16" s="85" t="s">
        <v>12</v>
      </c>
      <c r="AQ16" s="84" cm="1">
        <f t="array" ref="AQ16">IFERROR(DATE(2026, _xlfn.AGGREGATE(15, 6, (COLUMN(CC16:CN16)-COLUMN(CC16)+1)/(CC16:CN16&lt;&gt;0), 1), 1),"N/A")</f>
        <v>46174</v>
      </c>
      <c r="AR16" s="84" cm="1">
        <f t="array" ref="AR16">IFERROR(EOMONTH(DATE(2026, _xlfn.AGGREGATE(14, 6, (COLUMN(CC16:CN16)-COLUMN(CC16)+1)/(CC16:CN16&lt;&gt;0), 1), 1), 0),"N/A")</f>
        <v>46387</v>
      </c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171" t="s">
        <v>536</v>
      </c>
      <c r="BG16" s="76"/>
      <c r="BH16" s="76" t="s">
        <v>540</v>
      </c>
      <c r="BI16" s="76" t="s">
        <v>538</v>
      </c>
      <c r="BJ16" s="82">
        <v>630207</v>
      </c>
      <c r="BK16" s="86" t="s">
        <v>191</v>
      </c>
      <c r="BL16" s="87">
        <v>84951.1</v>
      </c>
      <c r="BM16" s="73">
        <v>0</v>
      </c>
      <c r="BN16" s="88">
        <v>10000</v>
      </c>
      <c r="BO16" s="88">
        <v>10000</v>
      </c>
      <c r="BP16" s="72">
        <v>10000</v>
      </c>
      <c r="BQ16" s="88">
        <v>10000</v>
      </c>
      <c r="BR16" s="88">
        <v>15000</v>
      </c>
      <c r="BS16" s="88">
        <v>15000</v>
      </c>
      <c r="BT16" s="88">
        <v>10000</v>
      </c>
      <c r="BU16" s="88">
        <v>4951.1000000000004</v>
      </c>
      <c r="BV16" s="73">
        <v>0</v>
      </c>
      <c r="BW16" s="73">
        <v>0</v>
      </c>
      <c r="BX16" s="138">
        <v>0</v>
      </c>
      <c r="BY16" s="138"/>
      <c r="BZ16" s="138">
        <v>-4684.82</v>
      </c>
      <c r="CA16" s="138"/>
      <c r="CB16" s="138">
        <f t="shared" si="0"/>
        <v>80266.28</v>
      </c>
      <c r="CC16" s="73"/>
      <c r="CD16" s="157"/>
      <c r="CE16" s="157"/>
      <c r="CF16" s="73"/>
      <c r="CG16" s="88"/>
      <c r="CH16" s="88">
        <v>15000</v>
      </c>
      <c r="CI16" s="88">
        <v>15000</v>
      </c>
      <c r="CJ16" s="88">
        <v>10000</v>
      </c>
      <c r="CK16" s="88">
        <v>4951.1000000000004</v>
      </c>
      <c r="CL16" s="73">
        <v>20000</v>
      </c>
      <c r="CM16" s="73">
        <v>10000</v>
      </c>
      <c r="CN16" s="73">
        <v>5315.18</v>
      </c>
      <c r="CO16" s="138"/>
      <c r="CP16" s="137">
        <f t="shared" si="1"/>
        <v>0</v>
      </c>
      <c r="CQ16" s="137">
        <f t="shared" si="2"/>
        <v>0</v>
      </c>
      <c r="CR16" s="137">
        <f>+DI16-CQ16</f>
        <v>3274.46</v>
      </c>
      <c r="CS16" s="157">
        <v>0</v>
      </c>
      <c r="CT16" s="157">
        <v>0</v>
      </c>
      <c r="CU16" s="157">
        <v>0</v>
      </c>
      <c r="CV16" s="157">
        <v>0</v>
      </c>
      <c r="CW16" s="157">
        <v>80266.28</v>
      </c>
      <c r="CX16" s="73">
        <v>0</v>
      </c>
      <c r="CY16" s="73">
        <v>0</v>
      </c>
      <c r="CZ16" s="73">
        <v>0</v>
      </c>
      <c r="DA16" s="73">
        <v>0</v>
      </c>
      <c r="DB16" s="73">
        <v>0</v>
      </c>
      <c r="DC16" s="73">
        <v>0</v>
      </c>
      <c r="DD16" s="73">
        <v>0</v>
      </c>
      <c r="DE16" s="73">
        <v>0</v>
      </c>
      <c r="DF16" s="73">
        <v>3274.46</v>
      </c>
      <c r="DG16" s="73">
        <v>0</v>
      </c>
      <c r="DH16" s="73">
        <v>0</v>
      </c>
      <c r="DI16" s="157">
        <f t="shared" si="3"/>
        <v>3274.46</v>
      </c>
      <c r="DJ16" s="157">
        <f t="shared" si="4"/>
        <v>80266.28</v>
      </c>
      <c r="DK16" s="191" t="str">
        <f>IF(CZ16&gt;0,"SI","NO")</f>
        <v>NO</v>
      </c>
      <c r="DL16" s="191" t="str">
        <f>IF(DJ16&gt;0,"SI","NO")</f>
        <v>SI</v>
      </c>
      <c r="DM16" s="142"/>
      <c r="DN16" s="142"/>
      <c r="DO16" s="142"/>
      <c r="DP16" s="125"/>
      <c r="DQ16" s="125"/>
      <c r="DR16" s="125"/>
      <c r="DS16" s="125"/>
      <c r="DT16" s="125"/>
      <c r="DU16" s="125"/>
      <c r="DV16" s="125"/>
      <c r="DW16" s="125" t="s">
        <v>535</v>
      </c>
      <c r="DX16" s="125"/>
      <c r="DY16" s="125"/>
      <c r="DZ16" s="125"/>
      <c r="EA16" s="125"/>
      <c r="EB16" s="125"/>
      <c r="EC16" s="125"/>
      <c r="ED16" s="125"/>
      <c r="EE16" s="125"/>
      <c r="EF16" s="125"/>
      <c r="EG16" s="125"/>
      <c r="EH16" s="125"/>
      <c r="EI16" s="125"/>
      <c r="EJ16" s="125"/>
      <c r="EK16" s="125"/>
      <c r="EL16" s="125"/>
      <c r="EM16" s="125"/>
      <c r="EN16" s="125"/>
      <c r="EO16" s="125"/>
      <c r="EP16" s="125"/>
      <c r="EQ16" s="125"/>
      <c r="ER16" s="125"/>
      <c r="ES16" s="125"/>
      <c r="ET16" s="125"/>
      <c r="EU16" s="125"/>
      <c r="EV16" s="125"/>
      <c r="EW16" s="125"/>
      <c r="EX16" s="125"/>
      <c r="EY16" s="125"/>
      <c r="EZ16" s="125"/>
      <c r="FA16" s="125"/>
      <c r="FB16" s="125"/>
      <c r="FC16" s="125"/>
      <c r="FD16" s="125"/>
      <c r="FE16" s="125"/>
      <c r="FF16" s="125"/>
      <c r="FG16" s="125"/>
      <c r="FH16" s="125"/>
      <c r="FI16" s="125"/>
      <c r="FJ16" s="125"/>
      <c r="FK16" s="125"/>
      <c r="FL16" s="125"/>
      <c r="FM16" s="125"/>
      <c r="FN16" s="125"/>
      <c r="FO16" s="125"/>
      <c r="FP16" s="125"/>
      <c r="FQ16" s="125"/>
      <c r="FR16" s="125"/>
      <c r="FS16" s="125"/>
      <c r="FT16" s="125"/>
      <c r="FU16" s="173"/>
      <c r="FV16" s="173"/>
      <c r="FW16" s="173"/>
      <c r="FX16" s="173"/>
      <c r="FY16" s="173"/>
      <c r="FZ16" s="173"/>
      <c r="GA16" s="173"/>
      <c r="GB16" s="173"/>
      <c r="GC16" s="173"/>
      <c r="GD16" s="173"/>
      <c r="GE16" s="173"/>
      <c r="GF16" s="173"/>
      <c r="GG16" s="173"/>
      <c r="GH16" s="173"/>
      <c r="GI16" s="173"/>
      <c r="GJ16" s="173"/>
      <c r="GK16" s="173"/>
      <c r="GL16" s="173"/>
      <c r="GM16" s="173"/>
      <c r="GN16" s="173"/>
      <c r="GO16" s="173"/>
      <c r="GP16" s="173"/>
      <c r="GQ16" s="173"/>
      <c r="GR16" s="173"/>
      <c r="GS16" s="173"/>
      <c r="GT16" s="173"/>
      <c r="GU16" s="173"/>
      <c r="GV16" s="173"/>
      <c r="GW16" s="173"/>
      <c r="GX16" s="173"/>
      <c r="GY16" s="173"/>
      <c r="GZ16" s="173"/>
      <c r="HA16" s="173"/>
      <c r="HB16" s="173"/>
      <c r="HC16" s="173"/>
      <c r="HD16" s="173"/>
      <c r="HE16" s="173"/>
      <c r="HF16" s="173"/>
      <c r="HG16" s="173"/>
      <c r="HH16" s="173"/>
      <c r="HI16" s="173"/>
      <c r="HJ16" s="173"/>
      <c r="HP16" s="284" t="e">
        <v>#NUM!</v>
      </c>
      <c r="HQ16" s="284" t="e">
        <v>#NUM!</v>
      </c>
      <c r="HR16" s="284" t="e">
        <v>#NUM!</v>
      </c>
      <c r="HS16" s="284" t="e">
        <v>#NUM!</v>
      </c>
      <c r="HT16" s="284" t="e">
        <v>#NUM!</v>
      </c>
      <c r="HU16" s="284" t="e">
        <v>#NUM!</v>
      </c>
      <c r="HV16" s="284" t="e">
        <v>#NUM!</v>
      </c>
      <c r="HW16" s="284" t="e">
        <v>#NUM!</v>
      </c>
      <c r="HX16" s="284" t="e">
        <v>#NUM!</v>
      </c>
      <c r="HY16" s="284" t="e">
        <v>#NUM!</v>
      </c>
      <c r="HZ16" s="284" t="e">
        <v>#NUM!</v>
      </c>
      <c r="IA16" s="284" t="e">
        <v>#NUM!</v>
      </c>
      <c r="IB16" s="284" t="e">
        <v>#NUM!</v>
      </c>
      <c r="IC16" s="284" t="e">
        <v>#NUM!</v>
      </c>
      <c r="ID16" s="284" t="e">
        <v>#NUM!</v>
      </c>
      <c r="IE16" s="284" t="e">
        <v>#NUM!</v>
      </c>
      <c r="IF16" s="284" t="e">
        <v>#NUM!</v>
      </c>
      <c r="IG16" s="284" t="e">
        <v>#NUM!</v>
      </c>
      <c r="IH16" s="284" t="e">
        <v>#NUM!</v>
      </c>
      <c r="II16" s="284" t="e">
        <v>#NUM!</v>
      </c>
      <c r="IJ16" s="284" t="e">
        <v>#NUM!</v>
      </c>
      <c r="IK16" s="284" t="e">
        <v>#NUM!</v>
      </c>
      <c r="IL16" s="284" t="e">
        <v>#NUM!</v>
      </c>
      <c r="IM16" s="284" t="e">
        <v>#NUM!</v>
      </c>
      <c r="IN16" s="284" t="e">
        <v>#NUM!</v>
      </c>
      <c r="IO16" s="284" t="e">
        <v>#NUM!</v>
      </c>
      <c r="IP16" s="284" t="e">
        <v>#NUM!</v>
      </c>
      <c r="IQ16" s="284" t="e">
        <v>#NUM!</v>
      </c>
      <c r="IR16" s="284" t="e">
        <v>#NUM!</v>
      </c>
      <c r="IS16" s="284" t="e">
        <v>#NUM!</v>
      </c>
      <c r="IT16" s="284" t="e">
        <v>#NUM!</v>
      </c>
      <c r="IU16" s="284" t="e">
        <v>#NUM!</v>
      </c>
      <c r="IV16" s="284" t="e">
        <v>#NUM!</v>
      </c>
      <c r="IW16" s="284" t="e">
        <v>#NUM!</v>
      </c>
      <c r="IX16" s="284" t="e">
        <v>#NUM!</v>
      </c>
      <c r="IY16" s="284" t="e">
        <v>#NUM!</v>
      </c>
      <c r="IZ16" s="284" t="e">
        <v>#NUM!</v>
      </c>
      <c r="JA16" s="284" t="e">
        <v>#NUM!</v>
      </c>
      <c r="JB16" s="284" t="e">
        <v>#NUM!</v>
      </c>
      <c r="JC16" s="284" t="e">
        <v>#NUM!</v>
      </c>
      <c r="JD16" s="284" t="e">
        <v>#NUM!</v>
      </c>
      <c r="JE16" s="284" t="e">
        <v>#NUM!</v>
      </c>
      <c r="JF16" s="284" t="e">
        <v>#NUM!</v>
      </c>
      <c r="JG16" s="284" t="e">
        <v>#NUM!</v>
      </c>
      <c r="JH16" s="284" t="e">
        <v>#NUM!</v>
      </c>
      <c r="JI16" s="284" t="e">
        <v>#NUM!</v>
      </c>
      <c r="JJ16" s="276" t="s">
        <v>539</v>
      </c>
    </row>
    <row r="17" spans="1:318" s="68" customFormat="1" ht="14.65" customHeight="1" x14ac:dyDescent="0.25">
      <c r="A17" s="68" t="s">
        <v>54</v>
      </c>
      <c r="B17" s="76" t="s">
        <v>508</v>
      </c>
      <c r="C17" s="76" t="s">
        <v>509</v>
      </c>
      <c r="D17" s="76" t="s">
        <v>510</v>
      </c>
      <c r="E17" s="76" t="s">
        <v>6</v>
      </c>
      <c r="F17" s="76" t="s">
        <v>511</v>
      </c>
      <c r="G17" s="76" t="s">
        <v>8</v>
      </c>
      <c r="H17" s="76" t="s">
        <v>8</v>
      </c>
      <c r="I17" s="76" t="s">
        <v>192</v>
      </c>
      <c r="J17" s="76" t="s">
        <v>7</v>
      </c>
      <c r="K17" s="86" t="s">
        <v>8</v>
      </c>
      <c r="L17" s="86" t="s">
        <v>8</v>
      </c>
      <c r="M17" s="86" t="s">
        <v>8</v>
      </c>
      <c r="N17" s="86" t="s">
        <v>8</v>
      </c>
      <c r="O17" s="86" t="s">
        <v>8</v>
      </c>
      <c r="P17" s="86" t="s">
        <v>8</v>
      </c>
      <c r="Q17" s="76" t="s">
        <v>519</v>
      </c>
      <c r="R17" s="76" t="s">
        <v>10</v>
      </c>
      <c r="S17" s="76" t="s">
        <v>520</v>
      </c>
      <c r="T17" s="76" t="s">
        <v>521</v>
      </c>
      <c r="U17" s="77"/>
      <c r="V17" s="77">
        <v>0.05</v>
      </c>
      <c r="W17" s="77">
        <v>0.08</v>
      </c>
      <c r="X17" s="77">
        <v>0.15</v>
      </c>
      <c r="Y17" s="77">
        <v>0.2</v>
      </c>
      <c r="Z17" s="77">
        <v>0.25</v>
      </c>
      <c r="AA17" s="77">
        <v>0.37</v>
      </c>
      <c r="AB17" s="77">
        <v>0.42</v>
      </c>
      <c r="AC17" s="77">
        <v>0.57999999999999996</v>
      </c>
      <c r="AD17" s="77">
        <v>0.67</v>
      </c>
      <c r="AE17" s="77">
        <v>0.83</v>
      </c>
      <c r="AF17" s="77">
        <v>1</v>
      </c>
      <c r="AG17" s="76" t="s">
        <v>541</v>
      </c>
      <c r="AH17" s="76" t="s">
        <v>209</v>
      </c>
      <c r="AI17" s="82" t="s">
        <v>303</v>
      </c>
      <c r="AJ17" s="83" t="s">
        <v>303</v>
      </c>
      <c r="AK17" s="84">
        <v>46023</v>
      </c>
      <c r="AL17" s="84">
        <v>46387</v>
      </c>
      <c r="AM17" s="83"/>
      <c r="AN17" s="83"/>
      <c r="AO17" s="83"/>
      <c r="AP17" s="85" t="s">
        <v>9</v>
      </c>
      <c r="AQ17" s="84" cm="1">
        <f t="array" ref="AQ17">IFERROR(DATE(2026, _xlfn.AGGREGATE(15, 6, (COLUMN(CC17:CN17)-COLUMN(CC17)+1)/(CC17:CN17&lt;&gt;0), 1), 1),"N/A")</f>
        <v>46023</v>
      </c>
      <c r="AR17" s="84" cm="1">
        <f t="array" ref="AR17">IFERROR(EOMONTH(DATE(2026, _xlfn.AGGREGATE(14, 6, (COLUMN(CC17:CN17)-COLUMN(CC17)+1)/(CC17:CN17&lt;&gt;0), 1), 1), 0),"N/A")</f>
        <v>46203</v>
      </c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171" t="s">
        <v>148</v>
      </c>
      <c r="BG17" s="76"/>
      <c r="BH17" s="76" t="s">
        <v>542</v>
      </c>
      <c r="BI17" s="76" t="s">
        <v>8</v>
      </c>
      <c r="BJ17" s="82">
        <v>530208</v>
      </c>
      <c r="BK17" s="86" t="s">
        <v>191</v>
      </c>
      <c r="BL17" s="87">
        <v>96030</v>
      </c>
      <c r="BM17" s="88">
        <v>16005</v>
      </c>
      <c r="BN17" s="88">
        <v>16005</v>
      </c>
      <c r="BO17" s="88">
        <v>16005</v>
      </c>
      <c r="BP17" s="88">
        <v>16005</v>
      </c>
      <c r="BQ17" s="88">
        <v>16005</v>
      </c>
      <c r="BR17" s="88">
        <v>16005</v>
      </c>
      <c r="BS17" s="88"/>
      <c r="BT17" s="88"/>
      <c r="BU17" s="88"/>
      <c r="BV17" s="88"/>
      <c r="BW17" s="88"/>
      <c r="BX17" s="137"/>
      <c r="BY17" s="137"/>
      <c r="BZ17" s="137">
        <v>-19050</v>
      </c>
      <c r="CA17" s="137"/>
      <c r="CB17" s="138">
        <f t="shared" si="0"/>
        <v>76980</v>
      </c>
      <c r="CC17" s="88">
        <v>12830</v>
      </c>
      <c r="CD17" s="88">
        <v>12830</v>
      </c>
      <c r="CE17" s="88">
        <v>12830</v>
      </c>
      <c r="CF17" s="88">
        <v>12830</v>
      </c>
      <c r="CG17" s="88">
        <v>12830</v>
      </c>
      <c r="CH17" s="88">
        <v>12830</v>
      </c>
      <c r="CI17" s="88"/>
      <c r="CJ17" s="88"/>
      <c r="CK17" s="88"/>
      <c r="CL17" s="88"/>
      <c r="CM17" s="88"/>
      <c r="CN17" s="137"/>
      <c r="CO17" s="137"/>
      <c r="CP17" s="137">
        <f t="shared" si="1"/>
        <v>0</v>
      </c>
      <c r="CQ17" s="137">
        <f t="shared" si="2"/>
        <v>51320</v>
      </c>
      <c r="CR17" s="137">
        <f>+DI17-CQ17</f>
        <v>-12830</v>
      </c>
      <c r="CS17" s="157">
        <v>0</v>
      </c>
      <c r="CT17" s="157">
        <v>0</v>
      </c>
      <c r="CU17" s="157">
        <v>0</v>
      </c>
      <c r="CV17" s="157">
        <v>0</v>
      </c>
      <c r="CW17" s="157">
        <v>76980</v>
      </c>
      <c r="CX17" s="73">
        <v>12830</v>
      </c>
      <c r="CY17" s="73">
        <v>12830</v>
      </c>
      <c r="CZ17" s="73">
        <v>0</v>
      </c>
      <c r="DA17" s="73">
        <v>0</v>
      </c>
      <c r="DB17" s="73">
        <v>12830</v>
      </c>
      <c r="DC17" s="73">
        <v>12830</v>
      </c>
      <c r="DD17" s="73">
        <v>0</v>
      </c>
      <c r="DE17" s="73">
        <v>0</v>
      </c>
      <c r="DF17" s="73">
        <v>12830</v>
      </c>
      <c r="DG17" s="73">
        <v>0</v>
      </c>
      <c r="DH17" s="73">
        <v>0</v>
      </c>
      <c r="DI17" s="157">
        <f t="shared" si="3"/>
        <v>38490</v>
      </c>
      <c r="DJ17" s="157">
        <f t="shared" si="4"/>
        <v>76980</v>
      </c>
      <c r="DK17" s="191" t="str">
        <f>IF(CZ17&gt;0,"SI","NO")</f>
        <v>NO</v>
      </c>
      <c r="DL17" s="191" t="str">
        <f>IF(DJ17&gt;0,"SI","NO")</f>
        <v>SI</v>
      </c>
      <c r="DM17" s="142"/>
      <c r="DN17" s="142"/>
      <c r="DO17" s="142"/>
      <c r="DP17" s="125"/>
      <c r="DQ17" s="125"/>
      <c r="DR17" s="125"/>
      <c r="DS17" s="125"/>
      <c r="DT17" s="125"/>
      <c r="DU17" s="125"/>
      <c r="DV17" s="125"/>
      <c r="DW17" s="125" t="s">
        <v>543</v>
      </c>
      <c r="DX17" s="125"/>
      <c r="DY17" s="125"/>
      <c r="DZ17" s="125"/>
      <c r="EA17" s="125"/>
      <c r="EB17" s="125"/>
      <c r="EC17" s="125"/>
      <c r="ED17" s="125"/>
      <c r="EE17" s="125"/>
      <c r="EF17" s="125"/>
      <c r="EG17" s="125"/>
      <c r="EH17" s="125"/>
      <c r="EI17" s="125"/>
      <c r="EJ17" s="125"/>
      <c r="EK17" s="125"/>
      <c r="EL17" s="125"/>
      <c r="EM17" s="125"/>
      <c r="EN17" s="125"/>
      <c r="EO17" s="125"/>
      <c r="EP17" s="125"/>
      <c r="EQ17" s="125"/>
      <c r="ER17" s="125"/>
      <c r="ES17" s="125"/>
      <c r="ET17" s="125"/>
      <c r="EU17" s="125"/>
      <c r="EV17" s="125"/>
      <c r="EW17" s="125"/>
      <c r="EX17" s="125"/>
      <c r="EY17" s="125"/>
      <c r="EZ17" s="125"/>
      <c r="FA17" s="125"/>
      <c r="FB17" s="125"/>
      <c r="FC17" s="125"/>
      <c r="FD17" s="125"/>
      <c r="FE17" s="125"/>
      <c r="FF17" s="125"/>
      <c r="FG17" s="125"/>
      <c r="FH17" s="125"/>
      <c r="FI17" s="125"/>
      <c r="FJ17" s="125"/>
      <c r="FK17" s="125"/>
      <c r="FL17" s="125"/>
      <c r="FM17" s="125"/>
      <c r="FN17" s="125"/>
      <c r="FO17" s="125"/>
      <c r="FP17" s="125"/>
      <c r="FQ17" s="125"/>
      <c r="FR17" s="125"/>
      <c r="FS17" s="125"/>
      <c r="FT17" s="125"/>
      <c r="FU17" s="200"/>
      <c r="FV17" s="200"/>
      <c r="FW17" s="200"/>
      <c r="FX17" s="200"/>
      <c r="FY17" s="200"/>
      <c r="FZ17" s="200"/>
      <c r="GA17" s="200"/>
      <c r="GB17" s="200"/>
      <c r="GC17" s="200"/>
      <c r="GD17" s="200"/>
      <c r="GE17" s="200"/>
      <c r="GF17" s="200"/>
      <c r="GG17" s="200"/>
      <c r="GH17" s="200"/>
      <c r="GI17" s="200"/>
      <c r="GJ17" s="200"/>
      <c r="GK17" s="200"/>
      <c r="GL17" s="200"/>
      <c r="GM17" s="200"/>
      <c r="GN17" s="200"/>
      <c r="GO17" s="200"/>
      <c r="GP17" s="200"/>
      <c r="GQ17" s="200"/>
      <c r="GR17" s="200"/>
      <c r="GS17" s="200"/>
      <c r="GT17" s="200"/>
      <c r="GU17" s="200"/>
      <c r="GV17" s="200"/>
      <c r="GW17" s="200"/>
      <c r="GX17" s="200"/>
      <c r="GY17" s="200"/>
      <c r="GZ17" s="200"/>
      <c r="HA17" s="200"/>
      <c r="HB17" s="200"/>
      <c r="HC17" s="200"/>
      <c r="HD17" s="200"/>
      <c r="HE17" s="200"/>
      <c r="HF17" s="200"/>
      <c r="HG17" s="200"/>
      <c r="HH17" s="200"/>
      <c r="HI17" s="200"/>
      <c r="HJ17" s="200"/>
      <c r="HK17" s="215"/>
      <c r="HL17" s="215"/>
      <c r="HM17" s="215"/>
      <c r="HN17" s="215"/>
      <c r="HO17" s="272"/>
      <c r="HP17" s="284" t="e">
        <v>#NUM!</v>
      </c>
      <c r="HQ17" s="284" t="e">
        <v>#NUM!</v>
      </c>
      <c r="HR17" s="284" t="e">
        <v>#NUM!</v>
      </c>
      <c r="HS17" s="284" t="e">
        <v>#NUM!</v>
      </c>
      <c r="HT17" s="284" t="e">
        <v>#NUM!</v>
      </c>
      <c r="HU17" s="284" t="e">
        <v>#NUM!</v>
      </c>
      <c r="HV17" s="284" t="e">
        <v>#NUM!</v>
      </c>
      <c r="HW17" s="284" t="e">
        <v>#NUM!</v>
      </c>
      <c r="HX17" s="284" t="e">
        <v>#NUM!</v>
      </c>
      <c r="HY17" s="284" t="e">
        <v>#NUM!</v>
      </c>
      <c r="HZ17" s="284" t="e">
        <v>#NUM!</v>
      </c>
      <c r="IA17" s="284" t="e">
        <v>#NUM!</v>
      </c>
      <c r="IB17" s="284" t="e">
        <v>#NUM!</v>
      </c>
      <c r="IC17" s="284" t="e">
        <v>#NUM!</v>
      </c>
      <c r="ID17" s="284" t="e">
        <v>#NUM!</v>
      </c>
      <c r="IE17" s="284" t="e">
        <v>#NUM!</v>
      </c>
      <c r="IF17" s="284" t="e">
        <v>#NUM!</v>
      </c>
      <c r="IG17" s="284" t="e">
        <v>#NUM!</v>
      </c>
      <c r="IH17" s="284" t="e">
        <v>#NUM!</v>
      </c>
      <c r="II17" s="284" t="e">
        <v>#NUM!</v>
      </c>
      <c r="IJ17" s="284" t="e">
        <v>#NUM!</v>
      </c>
      <c r="IK17" s="284" t="e">
        <v>#NUM!</v>
      </c>
      <c r="IL17" s="284" t="e">
        <v>#NUM!</v>
      </c>
      <c r="IM17" s="284" t="e">
        <v>#NUM!</v>
      </c>
      <c r="IN17" s="284" t="e">
        <v>#NUM!</v>
      </c>
      <c r="IO17" s="284" t="e">
        <v>#NUM!</v>
      </c>
      <c r="IP17" s="284" t="e">
        <v>#NUM!</v>
      </c>
      <c r="IQ17" s="284" t="e">
        <v>#NUM!</v>
      </c>
      <c r="IR17" s="284" t="e">
        <v>#NUM!</v>
      </c>
      <c r="IS17" s="284" t="e">
        <v>#NUM!</v>
      </c>
      <c r="IT17" s="284" t="e">
        <v>#NUM!</v>
      </c>
      <c r="IU17" s="284" t="e">
        <v>#NUM!</v>
      </c>
      <c r="IV17" s="284" t="e">
        <v>#NUM!</v>
      </c>
      <c r="IW17" s="284" t="e">
        <v>#NUM!</v>
      </c>
      <c r="IX17" s="284" t="e">
        <v>#NUM!</v>
      </c>
      <c r="IY17" s="284" t="e">
        <v>#NUM!</v>
      </c>
      <c r="IZ17" s="284" t="e">
        <v>#NUM!</v>
      </c>
      <c r="JA17" s="284" t="e">
        <v>#NUM!</v>
      </c>
      <c r="JB17" s="284" t="e">
        <v>#NUM!</v>
      </c>
      <c r="JC17" s="284" t="e">
        <v>#NUM!</v>
      </c>
      <c r="JD17" s="284" t="e">
        <v>#NUM!</v>
      </c>
      <c r="JE17" s="284" t="e">
        <v>#NUM!</v>
      </c>
      <c r="JF17" s="284" t="e">
        <v>#NUM!</v>
      </c>
      <c r="JG17" s="284" t="e">
        <v>#NUM!</v>
      </c>
      <c r="JH17" s="278" t="e">
        <v>#NUM!</v>
      </c>
      <c r="JI17" s="278" t="e">
        <v>#NUM!</v>
      </c>
      <c r="JJ17" s="279" t="s">
        <v>544</v>
      </c>
    </row>
    <row r="18" spans="1:318" s="68" customFormat="1" ht="14.65" customHeight="1" x14ac:dyDescent="0.25">
      <c r="A18" s="76" t="s">
        <v>54</v>
      </c>
      <c r="B18" s="76" t="s">
        <v>508</v>
      </c>
      <c r="C18" s="76" t="s">
        <v>509</v>
      </c>
      <c r="D18" s="76" t="s">
        <v>510</v>
      </c>
      <c r="E18" s="76" t="s">
        <v>6</v>
      </c>
      <c r="F18" s="76" t="s">
        <v>511</v>
      </c>
      <c r="G18" s="76" t="s">
        <v>8</v>
      </c>
      <c r="H18" s="76" t="s">
        <v>8</v>
      </c>
      <c r="I18" s="76" t="s">
        <v>192</v>
      </c>
      <c r="J18" s="76" t="s">
        <v>7</v>
      </c>
      <c r="K18" s="86" t="s">
        <v>8</v>
      </c>
      <c r="L18" s="86" t="s">
        <v>8</v>
      </c>
      <c r="M18" s="86" t="s">
        <v>8</v>
      </c>
      <c r="N18" s="86" t="s">
        <v>8</v>
      </c>
      <c r="O18" s="86" t="s">
        <v>8</v>
      </c>
      <c r="P18" s="86" t="s">
        <v>8</v>
      </c>
      <c r="Q18" s="76" t="s">
        <v>519</v>
      </c>
      <c r="R18" s="76" t="s">
        <v>10</v>
      </c>
      <c r="S18" s="76" t="s">
        <v>520</v>
      </c>
      <c r="T18" s="76" t="s">
        <v>521</v>
      </c>
      <c r="U18" s="77"/>
      <c r="V18" s="77">
        <v>0.05</v>
      </c>
      <c r="W18" s="77">
        <v>0.08</v>
      </c>
      <c r="X18" s="77">
        <v>0.15</v>
      </c>
      <c r="Y18" s="77">
        <v>0.2</v>
      </c>
      <c r="Z18" s="77">
        <v>0.25</v>
      </c>
      <c r="AA18" s="77">
        <v>0.37</v>
      </c>
      <c r="AB18" s="77">
        <v>0.42</v>
      </c>
      <c r="AC18" s="77">
        <v>0.57999999999999996</v>
      </c>
      <c r="AD18" s="77">
        <v>0.67</v>
      </c>
      <c r="AE18" s="77">
        <v>0.83</v>
      </c>
      <c r="AF18" s="77">
        <v>1</v>
      </c>
      <c r="AG18" s="76" t="s">
        <v>522</v>
      </c>
      <c r="AH18" s="76" t="s">
        <v>208</v>
      </c>
      <c r="AI18" s="82" t="s">
        <v>303</v>
      </c>
      <c r="AJ18" s="83" t="s">
        <v>303</v>
      </c>
      <c r="AK18" s="84">
        <v>46023</v>
      </c>
      <c r="AL18" s="84">
        <v>46387</v>
      </c>
      <c r="AM18" s="83"/>
      <c r="AN18" s="83"/>
      <c r="AO18" s="83"/>
      <c r="AP18" s="85" t="s">
        <v>9</v>
      </c>
      <c r="AQ18" s="84" cm="1">
        <f t="array" ref="AQ18">IFERROR(DATE(2026, _xlfn.AGGREGATE(15, 6, (COLUMN(CC18:CN18)-COLUMN(CC18)+1)/(CC18:CN18&lt;&gt;0), 1), 1),"N/A")</f>
        <v>46357</v>
      </c>
      <c r="AR18" s="84" cm="1">
        <f t="array" ref="AR18">IFERROR(EOMONTH(DATE(2026, _xlfn.AGGREGATE(14, 6, (COLUMN(CC18:CN18)-COLUMN(CC18)+1)/(CC18:CN18&lt;&gt;0), 1), 1), 0),"N/A")</f>
        <v>46387</v>
      </c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171" t="s">
        <v>340</v>
      </c>
      <c r="BG18" s="76"/>
      <c r="BH18" s="76" t="s">
        <v>341</v>
      </c>
      <c r="BI18" s="76" t="s">
        <v>8</v>
      </c>
      <c r="BJ18" s="82">
        <v>530302</v>
      </c>
      <c r="BK18" s="86" t="s">
        <v>191</v>
      </c>
      <c r="BL18" s="87">
        <v>0</v>
      </c>
      <c r="BM18" s="73"/>
      <c r="BN18" s="73"/>
      <c r="BO18" s="73"/>
      <c r="BP18" s="73"/>
      <c r="BQ18" s="73"/>
      <c r="BR18" s="73"/>
      <c r="BS18" s="73"/>
      <c r="BT18" s="73"/>
      <c r="BU18" s="88"/>
      <c r="BV18" s="73"/>
      <c r="BW18" s="73"/>
      <c r="BX18" s="138"/>
      <c r="BY18" s="138"/>
      <c r="BZ18" s="138"/>
      <c r="CA18" s="138">
        <v>74267.509999999995</v>
      </c>
      <c r="CB18" s="138">
        <f t="shared" si="0"/>
        <v>74267.509999999995</v>
      </c>
      <c r="CC18" s="73"/>
      <c r="CD18" s="73"/>
      <c r="CE18" s="72"/>
      <c r="CF18" s="73"/>
      <c r="CG18" s="73"/>
      <c r="CH18" s="73"/>
      <c r="CI18" s="73"/>
      <c r="CJ18" s="73"/>
      <c r="CK18" s="88"/>
      <c r="CL18" s="73"/>
      <c r="CM18" s="73"/>
      <c r="CN18" s="138">
        <v>74267.509999999995</v>
      </c>
      <c r="CO18" s="138"/>
      <c r="CP18" s="137">
        <f t="shared" si="1"/>
        <v>0</v>
      </c>
      <c r="CQ18" s="137">
        <f t="shared" si="2"/>
        <v>0</v>
      </c>
      <c r="CR18" s="137"/>
      <c r="CS18" s="157"/>
      <c r="CT18" s="157"/>
      <c r="CU18" s="157">
        <v>0</v>
      </c>
      <c r="CV18" s="157"/>
      <c r="CW18" s="157"/>
      <c r="CX18" s="73"/>
      <c r="CY18" s="73"/>
      <c r="CZ18" s="73"/>
      <c r="DA18" s="73"/>
      <c r="DB18" s="73"/>
      <c r="DC18" s="73">
        <v>0</v>
      </c>
      <c r="DD18" s="73"/>
      <c r="DE18" s="73"/>
      <c r="DF18" s="73">
        <v>0</v>
      </c>
      <c r="DG18" s="73">
        <v>0</v>
      </c>
      <c r="DH18" s="73">
        <v>0</v>
      </c>
      <c r="DI18" s="157">
        <f t="shared" si="3"/>
        <v>0</v>
      </c>
      <c r="DJ18" s="157">
        <f t="shared" si="4"/>
        <v>0</v>
      </c>
      <c r="DK18" s="191"/>
      <c r="DL18" s="191"/>
      <c r="DM18" s="142">
        <v>0</v>
      </c>
      <c r="DN18" s="335">
        <v>74243.16</v>
      </c>
      <c r="DO18" s="377">
        <v>72180.039999999994</v>
      </c>
      <c r="DP18" s="125">
        <v>1</v>
      </c>
      <c r="DQ18" s="125">
        <v>1</v>
      </c>
      <c r="DR18" s="359">
        <v>2</v>
      </c>
      <c r="DS18" s="373" t="s">
        <v>303</v>
      </c>
      <c r="DT18" s="365" t="s">
        <v>336</v>
      </c>
      <c r="DU18" s="366" t="s">
        <v>305</v>
      </c>
      <c r="DV18" s="366" t="s">
        <v>315</v>
      </c>
      <c r="DW18" s="125"/>
      <c r="DX18" s="125"/>
      <c r="DY18" s="125"/>
      <c r="DZ18" s="125"/>
      <c r="EA18" s="125"/>
      <c r="EB18" s="125"/>
      <c r="EC18" s="125"/>
      <c r="ED18" s="125"/>
      <c r="EE18" s="125"/>
      <c r="EF18" s="125"/>
      <c r="EG18" s="125"/>
      <c r="EH18" s="125"/>
      <c r="EI18" s="125"/>
      <c r="EJ18" s="125"/>
      <c r="EK18" s="125"/>
      <c r="EL18" s="125"/>
      <c r="EM18" s="125"/>
      <c r="EN18" s="125"/>
      <c r="EO18" s="125"/>
      <c r="EP18" s="125"/>
      <c r="EQ18" s="125"/>
      <c r="ER18" s="125"/>
      <c r="ES18" s="125"/>
      <c r="ET18" s="125"/>
      <c r="EU18" s="125"/>
      <c r="EV18" s="125"/>
      <c r="EW18" s="125"/>
      <c r="EX18" s="125"/>
      <c r="EY18" s="125"/>
      <c r="EZ18" s="125"/>
      <c r="FA18" s="125"/>
      <c r="FB18" s="125"/>
      <c r="FC18" s="125"/>
      <c r="FD18" s="125"/>
      <c r="FE18" s="125"/>
      <c r="FF18" s="125"/>
      <c r="FG18" s="125"/>
      <c r="FH18" s="125"/>
      <c r="FI18" s="125"/>
      <c r="FJ18" s="125"/>
      <c r="FK18" s="125"/>
      <c r="FL18" s="125"/>
      <c r="FM18" s="125"/>
      <c r="FN18" s="125"/>
      <c r="FO18" s="125"/>
      <c r="FP18" s="125"/>
      <c r="FQ18" s="125"/>
      <c r="FR18" s="125"/>
      <c r="FS18" s="125"/>
      <c r="FT18" s="172"/>
      <c r="FU18" s="175"/>
      <c r="FV18" s="175"/>
      <c r="FW18" s="175"/>
      <c r="FX18" s="175"/>
      <c r="FY18" s="175"/>
      <c r="FZ18" s="175"/>
      <c r="GA18" s="175"/>
      <c r="GB18" s="175"/>
      <c r="GC18" s="175"/>
      <c r="GD18" s="175"/>
      <c r="GE18" s="175"/>
      <c r="GF18" s="175"/>
      <c r="GG18" s="175"/>
      <c r="GH18" s="175"/>
      <c r="GI18" s="175"/>
      <c r="GJ18" s="175"/>
      <c r="GK18" s="175"/>
      <c r="GL18" s="175"/>
      <c r="GM18" s="175"/>
      <c r="GN18" s="175"/>
      <c r="GO18" s="175"/>
      <c r="GP18" s="175"/>
      <c r="GQ18" s="175"/>
      <c r="GR18" s="175"/>
      <c r="GS18" s="175"/>
      <c r="GT18" s="175"/>
      <c r="GU18" s="175"/>
      <c r="GV18" s="175"/>
      <c r="GW18" s="175"/>
      <c r="GX18" s="175"/>
      <c r="GY18" s="175"/>
      <c r="GZ18" s="175"/>
      <c r="HA18" s="175"/>
      <c r="HB18" s="175"/>
      <c r="HC18" s="175"/>
      <c r="HD18" s="175"/>
      <c r="HE18" s="175"/>
      <c r="HF18" s="175"/>
      <c r="HG18" s="175"/>
      <c r="HH18" s="175"/>
      <c r="HI18" s="175"/>
      <c r="HJ18" s="175"/>
      <c r="HK18" s="76"/>
      <c r="HL18" s="76"/>
      <c r="HM18" s="76"/>
      <c r="HN18" s="76"/>
      <c r="HO18" s="271"/>
      <c r="HP18" s="281">
        <v>46055</v>
      </c>
      <c r="HQ18" s="281">
        <v>46055</v>
      </c>
      <c r="HR18" s="281">
        <v>46056</v>
      </c>
      <c r="HS18" s="281">
        <v>46056</v>
      </c>
      <c r="HT18" s="281">
        <v>46056</v>
      </c>
      <c r="HU18" s="281">
        <v>46057</v>
      </c>
      <c r="HV18" s="281">
        <v>46058</v>
      </c>
      <c r="HW18" s="281">
        <v>46059</v>
      </c>
      <c r="HX18" s="281">
        <v>46062</v>
      </c>
      <c r="HY18" s="281">
        <v>46063</v>
      </c>
      <c r="HZ18" s="281">
        <v>46064</v>
      </c>
      <c r="IA18" s="281">
        <v>46064</v>
      </c>
      <c r="IB18" s="281">
        <v>46065</v>
      </c>
      <c r="IC18" s="281">
        <v>46066</v>
      </c>
      <c r="ID18" s="281">
        <v>46069</v>
      </c>
      <c r="IE18" s="281">
        <v>46071</v>
      </c>
      <c r="IF18" s="281">
        <v>46071</v>
      </c>
      <c r="IG18" s="281">
        <v>46072</v>
      </c>
      <c r="IH18" s="281">
        <v>46072</v>
      </c>
      <c r="II18" s="281"/>
      <c r="IJ18" s="281"/>
      <c r="IK18" s="281"/>
      <c r="IL18" s="281"/>
      <c r="IM18" s="281">
        <v>46073</v>
      </c>
      <c r="IN18" s="281">
        <v>46076</v>
      </c>
      <c r="IO18" s="281">
        <v>46076</v>
      </c>
      <c r="IP18" s="281">
        <v>46077</v>
      </c>
      <c r="IQ18" s="281">
        <v>46078</v>
      </c>
      <c r="IR18" s="281">
        <v>46079</v>
      </c>
      <c r="IS18" s="281">
        <v>46080</v>
      </c>
      <c r="IT18" s="281">
        <v>46080</v>
      </c>
      <c r="IU18" s="281">
        <v>18</v>
      </c>
      <c r="IV18" s="281">
        <v>46084</v>
      </c>
      <c r="IW18" s="281">
        <v>46086</v>
      </c>
      <c r="IX18" s="281">
        <v>46090</v>
      </c>
      <c r="IY18" s="281">
        <v>46091</v>
      </c>
      <c r="IZ18" s="281">
        <v>46092</v>
      </c>
      <c r="JA18" s="281">
        <v>46094</v>
      </c>
      <c r="JB18" s="281">
        <v>46097</v>
      </c>
      <c r="JC18" s="281">
        <v>46097</v>
      </c>
      <c r="JD18" s="281">
        <v>46100</v>
      </c>
      <c r="JE18" s="281">
        <v>46105</v>
      </c>
      <c r="JF18" s="285"/>
      <c r="JG18" s="292" t="s">
        <v>95</v>
      </c>
      <c r="JH18" s="341" t="s">
        <v>336</v>
      </c>
      <c r="JI18" s="277" t="s">
        <v>427</v>
      </c>
      <c r="JJ18" s="346" t="s">
        <v>384</v>
      </c>
      <c r="LF18" s="76" t="s">
        <v>530</v>
      </c>
    </row>
    <row r="19" spans="1:318" s="68" customFormat="1" ht="14.65" customHeight="1" x14ac:dyDescent="0.25">
      <c r="A19" s="76" t="s">
        <v>54</v>
      </c>
      <c r="B19" s="76" t="s">
        <v>508</v>
      </c>
      <c r="C19" s="76" t="s">
        <v>509</v>
      </c>
      <c r="D19" s="76" t="s">
        <v>510</v>
      </c>
      <c r="E19" s="76" t="s">
        <v>6</v>
      </c>
      <c r="F19" s="76" t="s">
        <v>511</v>
      </c>
      <c r="G19" s="76" t="s">
        <v>8</v>
      </c>
      <c r="H19" s="76" t="s">
        <v>8</v>
      </c>
      <c r="I19" s="76" t="s">
        <v>192</v>
      </c>
      <c r="J19" s="76" t="s">
        <v>7</v>
      </c>
      <c r="K19" s="86" t="s">
        <v>8</v>
      </c>
      <c r="L19" s="86" t="s">
        <v>8</v>
      </c>
      <c r="M19" s="86" t="s">
        <v>8</v>
      </c>
      <c r="N19" s="86" t="s">
        <v>8</v>
      </c>
      <c r="O19" s="86" t="s">
        <v>8</v>
      </c>
      <c r="P19" s="86" t="s">
        <v>8</v>
      </c>
      <c r="Q19" s="76" t="s">
        <v>519</v>
      </c>
      <c r="R19" s="76" t="s">
        <v>10</v>
      </c>
      <c r="S19" s="76" t="s">
        <v>520</v>
      </c>
      <c r="T19" s="76" t="s">
        <v>521</v>
      </c>
      <c r="U19" s="77"/>
      <c r="V19" s="77">
        <v>0.05</v>
      </c>
      <c r="W19" s="77">
        <v>0.08</v>
      </c>
      <c r="X19" s="77">
        <v>0.15</v>
      </c>
      <c r="Y19" s="77">
        <v>0.2</v>
      </c>
      <c r="Z19" s="77">
        <v>0.25</v>
      </c>
      <c r="AA19" s="77">
        <v>0.37</v>
      </c>
      <c r="AB19" s="77">
        <v>0.42</v>
      </c>
      <c r="AC19" s="77">
        <v>0.57999999999999996</v>
      </c>
      <c r="AD19" s="77">
        <v>0.67</v>
      </c>
      <c r="AE19" s="77">
        <v>0.83</v>
      </c>
      <c r="AF19" s="77">
        <v>1</v>
      </c>
      <c r="AG19" s="76" t="s">
        <v>522</v>
      </c>
      <c r="AH19" s="76" t="s">
        <v>208</v>
      </c>
      <c r="AI19" s="82" t="s">
        <v>303</v>
      </c>
      <c r="AJ19" s="83" t="s">
        <v>303</v>
      </c>
      <c r="AK19" s="84">
        <v>46023</v>
      </c>
      <c r="AL19" s="84">
        <v>46387</v>
      </c>
      <c r="AM19" s="83"/>
      <c r="AN19" s="83"/>
      <c r="AO19" s="83"/>
      <c r="AP19" s="85" t="s">
        <v>9</v>
      </c>
      <c r="AQ19" s="84" cm="1">
        <f t="array" ref="AQ19">IFERROR(DATE(2026, _xlfn.AGGREGATE(15, 6, (COLUMN(CC19:CN19)-COLUMN(CC19)+1)/(CC19:CN19&lt;&gt;0), 1), 1),"N/A")</f>
        <v>46023</v>
      </c>
      <c r="AR19" s="84" cm="1">
        <f t="array" ref="AR19">IFERROR(EOMONTH(DATE(2026, _xlfn.AGGREGATE(14, 6, (COLUMN(CC19:CN19)-COLUMN(CC19)+1)/(CC19:CN19&lt;&gt;0), 1), 1), 0),"N/A")</f>
        <v>46387</v>
      </c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171" t="s">
        <v>150</v>
      </c>
      <c r="BG19" s="76"/>
      <c r="BH19" s="76" t="s">
        <v>545</v>
      </c>
      <c r="BI19" s="76" t="s">
        <v>8</v>
      </c>
      <c r="BJ19" s="82">
        <v>530209</v>
      </c>
      <c r="BK19" s="86" t="s">
        <v>191</v>
      </c>
      <c r="BL19" s="87">
        <v>65000</v>
      </c>
      <c r="BM19" s="88">
        <v>5416.66</v>
      </c>
      <c r="BN19" s="88">
        <v>5416.66</v>
      </c>
      <c r="BO19" s="88">
        <v>5416.66</v>
      </c>
      <c r="BP19" s="72">
        <v>5416.66</v>
      </c>
      <c r="BQ19" s="88">
        <v>5416.67</v>
      </c>
      <c r="BR19" s="88">
        <v>5416.67</v>
      </c>
      <c r="BS19" s="88">
        <v>5416.67</v>
      </c>
      <c r="BT19" s="88">
        <v>5416.67</v>
      </c>
      <c r="BU19" s="88">
        <v>5416.67</v>
      </c>
      <c r="BV19" s="88">
        <v>5416.67</v>
      </c>
      <c r="BW19" s="88">
        <v>5416.67</v>
      </c>
      <c r="BX19" s="137">
        <v>5416.67</v>
      </c>
      <c r="BY19" s="137"/>
      <c r="BZ19" s="137"/>
      <c r="CA19" s="137"/>
      <c r="CB19" s="138">
        <f t="shared" si="0"/>
        <v>65000</v>
      </c>
      <c r="CC19" s="88">
        <v>5416.66</v>
      </c>
      <c r="CD19" s="88">
        <v>5416.66</v>
      </c>
      <c r="CE19" s="88">
        <v>5416.66</v>
      </c>
      <c r="CF19" s="72">
        <v>5416.66</v>
      </c>
      <c r="CG19" s="88">
        <v>5416.67</v>
      </c>
      <c r="CH19" s="88">
        <v>5416.67</v>
      </c>
      <c r="CI19" s="88">
        <v>5416.67</v>
      </c>
      <c r="CJ19" s="88">
        <v>5416.67</v>
      </c>
      <c r="CK19" s="88">
        <v>5416.67</v>
      </c>
      <c r="CL19" s="88">
        <v>5416.67</v>
      </c>
      <c r="CM19" s="88">
        <v>5416.67</v>
      </c>
      <c r="CN19" s="137">
        <v>5416.67</v>
      </c>
      <c r="CO19" s="137"/>
      <c r="CP19" s="137">
        <f t="shared" si="1"/>
        <v>0</v>
      </c>
      <c r="CQ19" s="137">
        <f t="shared" si="2"/>
        <v>21666.639999999999</v>
      </c>
      <c r="CR19" s="137">
        <f t="shared" ref="CR19:CR28" si="5">+DI19-CQ19</f>
        <v>-6412.3899999999994</v>
      </c>
      <c r="CS19" s="157">
        <v>0</v>
      </c>
      <c r="CT19" s="157">
        <v>0</v>
      </c>
      <c r="CU19" s="157">
        <v>0</v>
      </c>
      <c r="CV19" s="157">
        <v>0</v>
      </c>
      <c r="CW19" s="157">
        <v>63855</v>
      </c>
      <c r="CX19" s="73">
        <v>4611.75</v>
      </c>
      <c r="CY19" s="73">
        <v>4611.75</v>
      </c>
      <c r="CZ19" s="73">
        <v>0</v>
      </c>
      <c r="DA19" s="73">
        <v>0</v>
      </c>
      <c r="DB19" s="73">
        <v>5321.25</v>
      </c>
      <c r="DC19" s="73">
        <v>5321.25</v>
      </c>
      <c r="DD19" s="73">
        <v>0</v>
      </c>
      <c r="DE19" s="73">
        <v>0</v>
      </c>
      <c r="DF19" s="73">
        <v>5321.25</v>
      </c>
      <c r="DG19" s="73">
        <v>0</v>
      </c>
      <c r="DH19" s="73">
        <v>0</v>
      </c>
      <c r="DI19" s="157">
        <f t="shared" si="3"/>
        <v>15254.25</v>
      </c>
      <c r="DJ19" s="157">
        <f t="shared" si="4"/>
        <v>63855</v>
      </c>
      <c r="DK19" s="191" t="str">
        <f>IF(CZ19&gt;0,"SI","NO")</f>
        <v>NO</v>
      </c>
      <c r="DL19" s="191" t="str">
        <f>IF(DJ19&gt;0,"SI","NO")</f>
        <v>SI</v>
      </c>
      <c r="DM19" s="142"/>
      <c r="DN19" s="142"/>
      <c r="DO19" s="142"/>
      <c r="DP19" s="125"/>
      <c r="DQ19" s="125"/>
      <c r="DR19" s="125"/>
      <c r="DS19" s="125"/>
      <c r="DT19" s="125"/>
      <c r="DU19" s="125"/>
      <c r="DV19" s="125"/>
      <c r="DW19" s="125"/>
      <c r="DX19" s="125"/>
      <c r="DY19" s="125"/>
      <c r="DZ19" s="125"/>
      <c r="EA19" s="125"/>
      <c r="EB19" s="125"/>
      <c r="EC19" s="125"/>
      <c r="ED19" s="125"/>
      <c r="EE19" s="125"/>
      <c r="EF19" s="125"/>
      <c r="EG19" s="125"/>
      <c r="EH19" s="125"/>
      <c r="EI19" s="125"/>
      <c r="EJ19" s="125"/>
      <c r="EK19" s="125"/>
      <c r="EL19" s="125"/>
      <c r="EM19" s="125"/>
      <c r="EN19" s="125"/>
      <c r="EO19" s="125"/>
      <c r="EP19" s="125"/>
      <c r="EQ19" s="125"/>
      <c r="ER19" s="125"/>
      <c r="ES19" s="125"/>
      <c r="ET19" s="125"/>
      <c r="EU19" s="125"/>
      <c r="EV19" s="125"/>
      <c r="EW19" s="125"/>
      <c r="EX19" s="125"/>
      <c r="EY19" s="125"/>
      <c r="EZ19" s="125"/>
      <c r="FA19" s="125"/>
      <c r="FB19" s="125"/>
      <c r="FC19" s="125"/>
      <c r="FD19" s="125"/>
      <c r="FE19" s="125"/>
      <c r="FF19" s="125"/>
      <c r="FG19" s="125"/>
      <c r="FH19" s="125"/>
      <c r="FI19" s="125"/>
      <c r="FJ19" s="125"/>
      <c r="FK19" s="125"/>
      <c r="FL19" s="125"/>
      <c r="FM19" s="125"/>
      <c r="FN19" s="125"/>
      <c r="FO19" s="125"/>
      <c r="FP19" s="125"/>
      <c r="FQ19" s="125"/>
      <c r="FR19" s="125"/>
      <c r="FS19" s="125"/>
      <c r="FT19" s="172"/>
      <c r="FU19" s="175"/>
      <c r="FV19" s="175"/>
      <c r="FW19" s="175"/>
      <c r="FX19" s="175"/>
      <c r="FY19" s="175"/>
      <c r="FZ19" s="175"/>
      <c r="GA19" s="175"/>
      <c r="GB19" s="175"/>
      <c r="GC19" s="175"/>
      <c r="GD19" s="175"/>
      <c r="GE19" s="175"/>
      <c r="GF19" s="175"/>
      <c r="GG19" s="175"/>
      <c r="GH19" s="175"/>
      <c r="GI19" s="175"/>
      <c r="GJ19" s="175"/>
      <c r="GK19" s="175"/>
      <c r="GL19" s="175"/>
      <c r="GM19" s="175"/>
      <c r="GN19" s="175"/>
      <c r="GO19" s="175"/>
      <c r="GP19" s="175"/>
      <c r="GQ19" s="175"/>
      <c r="GR19" s="175"/>
      <c r="GS19" s="175"/>
      <c r="GT19" s="175"/>
      <c r="GU19" s="175"/>
      <c r="GV19" s="175"/>
      <c r="GW19" s="175"/>
      <c r="GX19" s="175"/>
      <c r="GY19" s="175"/>
      <c r="GZ19" s="175"/>
      <c r="HA19" s="175"/>
      <c r="HB19" s="175"/>
      <c r="HC19" s="175"/>
      <c r="HD19" s="175"/>
      <c r="HE19" s="175"/>
      <c r="HF19" s="175"/>
      <c r="HG19" s="175"/>
      <c r="HH19" s="175"/>
      <c r="HI19" s="175"/>
      <c r="HJ19" s="175"/>
      <c r="HK19" s="76"/>
      <c r="HL19" s="76"/>
      <c r="HM19" s="76"/>
      <c r="HN19" s="76"/>
      <c r="HO19" s="271"/>
      <c r="HP19" s="284" t="e">
        <v>#NUM!</v>
      </c>
      <c r="HQ19" s="284" t="e">
        <v>#NUM!</v>
      </c>
      <c r="HR19" s="284" t="e">
        <v>#NUM!</v>
      </c>
      <c r="HS19" s="284" t="e">
        <v>#NUM!</v>
      </c>
      <c r="HT19" s="284" t="e">
        <v>#NUM!</v>
      </c>
      <c r="HU19" s="284" t="e">
        <v>#NUM!</v>
      </c>
      <c r="HV19" s="284" t="e">
        <v>#NUM!</v>
      </c>
      <c r="HW19" s="284" t="e">
        <v>#NUM!</v>
      </c>
      <c r="HX19" s="284" t="e">
        <v>#NUM!</v>
      </c>
      <c r="HY19" s="284" t="e">
        <v>#NUM!</v>
      </c>
      <c r="HZ19" s="284" t="e">
        <v>#NUM!</v>
      </c>
      <c r="IA19" s="284" t="e">
        <v>#NUM!</v>
      </c>
      <c r="IB19" s="284" t="e">
        <v>#NUM!</v>
      </c>
      <c r="IC19" s="284" t="e">
        <v>#NUM!</v>
      </c>
      <c r="ID19" s="284" t="e">
        <v>#NUM!</v>
      </c>
      <c r="IE19" s="284" t="e">
        <v>#NUM!</v>
      </c>
      <c r="IF19" s="284" t="e">
        <v>#NUM!</v>
      </c>
      <c r="IG19" s="284" t="e">
        <v>#NUM!</v>
      </c>
      <c r="IH19" s="284" t="e">
        <v>#NUM!</v>
      </c>
      <c r="II19" s="284" t="e">
        <v>#NUM!</v>
      </c>
      <c r="IJ19" s="284" t="e">
        <v>#NUM!</v>
      </c>
      <c r="IK19" s="284" t="e">
        <v>#NUM!</v>
      </c>
      <c r="IL19" s="284" t="e">
        <v>#NUM!</v>
      </c>
      <c r="IM19" s="284" t="e">
        <v>#NUM!</v>
      </c>
      <c r="IN19" s="284" t="e">
        <v>#NUM!</v>
      </c>
      <c r="IO19" s="284" t="e">
        <v>#NUM!</v>
      </c>
      <c r="IP19" s="284" t="e">
        <v>#NUM!</v>
      </c>
      <c r="IQ19" s="284" t="e">
        <v>#NUM!</v>
      </c>
      <c r="IR19" s="284" t="e">
        <v>#NUM!</v>
      </c>
      <c r="IS19" s="284" t="e">
        <v>#NUM!</v>
      </c>
      <c r="IT19" s="284" t="e">
        <v>#NUM!</v>
      </c>
      <c r="IU19" s="284" t="e">
        <v>#NUM!</v>
      </c>
      <c r="IV19" s="284" t="e">
        <v>#NUM!</v>
      </c>
      <c r="IW19" s="284" t="e">
        <v>#NUM!</v>
      </c>
      <c r="IX19" s="284" t="e">
        <v>#NUM!</v>
      </c>
      <c r="IY19" s="284" t="e">
        <v>#NUM!</v>
      </c>
      <c r="IZ19" s="284" t="e">
        <v>#NUM!</v>
      </c>
      <c r="JA19" s="284" t="e">
        <v>#NUM!</v>
      </c>
      <c r="JB19" s="284" t="e">
        <v>#NUM!</v>
      </c>
      <c r="JC19" s="284" t="e">
        <v>#NUM!</v>
      </c>
      <c r="JD19" s="284" t="e">
        <v>#NUM!</v>
      </c>
      <c r="JE19" s="284" t="e">
        <v>#NUM!</v>
      </c>
      <c r="JF19" s="284" t="e">
        <v>#NUM!</v>
      </c>
      <c r="JG19" s="284" t="e">
        <v>#NUM!</v>
      </c>
      <c r="JH19" s="278" t="e">
        <v>#NUM!</v>
      </c>
      <c r="JI19" s="278" t="e">
        <v>#NUM!</v>
      </c>
      <c r="JJ19" s="279" t="s">
        <v>546</v>
      </c>
    </row>
    <row r="20" spans="1:318" s="68" customFormat="1" ht="14.65" customHeight="1" x14ac:dyDescent="0.25">
      <c r="A20" s="68" t="s">
        <v>76</v>
      </c>
      <c r="B20" s="76" t="s">
        <v>508</v>
      </c>
      <c r="C20" s="76" t="s">
        <v>509</v>
      </c>
      <c r="D20" s="76" t="s">
        <v>510</v>
      </c>
      <c r="E20" s="76" t="s">
        <v>6</v>
      </c>
      <c r="F20" s="76" t="s">
        <v>511</v>
      </c>
      <c r="G20" s="76" t="s">
        <v>8</v>
      </c>
      <c r="H20" s="76" t="s">
        <v>8</v>
      </c>
      <c r="I20" s="76" t="s">
        <v>192</v>
      </c>
      <c r="J20" s="76" t="s">
        <v>7</v>
      </c>
      <c r="K20" s="86" t="s">
        <v>8</v>
      </c>
      <c r="L20" s="86" t="s">
        <v>8</v>
      </c>
      <c r="M20" s="86" t="s">
        <v>8</v>
      </c>
      <c r="N20" s="86" t="s">
        <v>8</v>
      </c>
      <c r="O20" s="86" t="s">
        <v>8</v>
      </c>
      <c r="P20" s="86" t="s">
        <v>8</v>
      </c>
      <c r="Q20" s="76" t="s">
        <v>519</v>
      </c>
      <c r="R20" s="76" t="s">
        <v>10</v>
      </c>
      <c r="S20" s="76" t="s">
        <v>520</v>
      </c>
      <c r="T20" s="76" t="s">
        <v>521</v>
      </c>
      <c r="U20" s="77"/>
      <c r="V20" s="77">
        <v>0.05</v>
      </c>
      <c r="W20" s="77">
        <v>0.08</v>
      </c>
      <c r="X20" s="77">
        <v>0.15</v>
      </c>
      <c r="Y20" s="77">
        <v>0.2</v>
      </c>
      <c r="Z20" s="77">
        <v>0.25</v>
      </c>
      <c r="AA20" s="77">
        <v>0.37</v>
      </c>
      <c r="AB20" s="77">
        <v>0.42</v>
      </c>
      <c r="AC20" s="77">
        <v>0.57999999999999996</v>
      </c>
      <c r="AD20" s="77">
        <v>0.67</v>
      </c>
      <c r="AE20" s="77">
        <v>0.83</v>
      </c>
      <c r="AF20" s="77">
        <v>1</v>
      </c>
      <c r="AG20" s="76" t="s">
        <v>522</v>
      </c>
      <c r="AH20" s="76" t="s">
        <v>208</v>
      </c>
      <c r="AI20" s="82" t="s">
        <v>303</v>
      </c>
      <c r="AJ20" s="83" t="s">
        <v>303</v>
      </c>
      <c r="AK20" s="84">
        <v>46023</v>
      </c>
      <c r="AL20" s="84">
        <v>46387</v>
      </c>
      <c r="AM20" s="83"/>
      <c r="AN20" s="83"/>
      <c r="AO20" s="83"/>
      <c r="AP20" s="85" t="s">
        <v>9</v>
      </c>
      <c r="AQ20" s="84" cm="1">
        <f t="array" ref="AQ20">IFERROR(DATE(2026, _xlfn.AGGREGATE(15, 6, (COLUMN(CC20:CN20)-COLUMN(CC20)+1)/(CC20:CN20&lt;&gt;0), 1), 1),"N/A")</f>
        <v>46235</v>
      </c>
      <c r="AR20" s="84" cm="1">
        <f t="array" ref="AR20">IFERROR(EOMONTH(DATE(2026, _xlfn.AGGREGATE(14, 6, (COLUMN(CC20:CN20)-COLUMN(CC20)+1)/(CC20:CN20&lt;&gt;0), 1), 1), 0),"N/A")</f>
        <v>46265</v>
      </c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171" t="s">
        <v>119</v>
      </c>
      <c r="BG20" s="76" t="s">
        <v>307</v>
      </c>
      <c r="BH20" s="76" t="s">
        <v>362</v>
      </c>
      <c r="BI20" s="76" t="s">
        <v>8</v>
      </c>
      <c r="BJ20" s="82">
        <v>530701</v>
      </c>
      <c r="BK20" s="86" t="s">
        <v>191</v>
      </c>
      <c r="BL20" s="87">
        <v>0</v>
      </c>
      <c r="BM20" s="73"/>
      <c r="BN20" s="73"/>
      <c r="BO20" s="73"/>
      <c r="BP20" s="73"/>
      <c r="BQ20" s="73"/>
      <c r="BR20" s="73"/>
      <c r="BS20" s="73"/>
      <c r="BT20" s="73"/>
      <c r="BU20" s="88"/>
      <c r="BV20" s="73"/>
      <c r="BW20" s="73"/>
      <c r="BX20" s="138"/>
      <c r="BY20" s="138">
        <v>60000</v>
      </c>
      <c r="BZ20" s="138"/>
      <c r="CA20" s="138"/>
      <c r="CB20" s="138">
        <f t="shared" si="0"/>
        <v>60000</v>
      </c>
      <c r="CC20" s="73"/>
      <c r="CD20" s="73"/>
      <c r="CE20" s="72"/>
      <c r="CF20" s="73"/>
      <c r="CG20" s="73"/>
      <c r="CH20" s="73"/>
      <c r="CI20" s="73"/>
      <c r="CJ20" s="73">
        <v>60000</v>
      </c>
      <c r="CK20" s="88"/>
      <c r="CL20" s="73"/>
      <c r="CM20" s="73"/>
      <c r="CN20" s="138"/>
      <c r="CO20" s="138"/>
      <c r="CP20" s="137">
        <f t="shared" si="1"/>
        <v>0</v>
      </c>
      <c r="CQ20" s="137">
        <f t="shared" si="2"/>
        <v>0</v>
      </c>
      <c r="CR20" s="137">
        <f t="shared" si="5"/>
        <v>0</v>
      </c>
      <c r="CS20" s="157">
        <v>0</v>
      </c>
      <c r="CT20" s="157">
        <v>0</v>
      </c>
      <c r="CU20" s="157">
        <v>0</v>
      </c>
      <c r="CV20" s="157">
        <v>0</v>
      </c>
      <c r="CW20" s="157">
        <v>0</v>
      </c>
      <c r="CX20" s="73">
        <v>0</v>
      </c>
      <c r="CY20" s="73">
        <v>0</v>
      </c>
      <c r="CZ20" s="73">
        <v>0</v>
      </c>
      <c r="DA20" s="73">
        <v>0</v>
      </c>
      <c r="DB20" s="73">
        <v>0</v>
      </c>
      <c r="DC20" s="73">
        <v>0</v>
      </c>
      <c r="DD20" s="73">
        <v>0</v>
      </c>
      <c r="DE20" s="73">
        <v>0</v>
      </c>
      <c r="DF20" s="73">
        <v>0</v>
      </c>
      <c r="DG20" s="73">
        <v>0</v>
      </c>
      <c r="DH20" s="73">
        <v>0</v>
      </c>
      <c r="DI20" s="157">
        <f t="shared" si="3"/>
        <v>0</v>
      </c>
      <c r="DJ20" s="157">
        <f t="shared" si="4"/>
        <v>0</v>
      </c>
      <c r="DK20" s="191" t="str">
        <f>IF(CZ20&gt;0,"SI","NO")</f>
        <v>NO</v>
      </c>
      <c r="DL20" s="191" t="str">
        <f>IF(DJ20&gt;0,"SI","NO")</f>
        <v>NO</v>
      </c>
      <c r="DM20" s="142">
        <v>0</v>
      </c>
      <c r="DN20" s="142">
        <v>60000</v>
      </c>
      <c r="DO20" s="378">
        <v>60000</v>
      </c>
      <c r="DP20" s="125"/>
      <c r="DQ20" s="125">
        <v>2</v>
      </c>
      <c r="DR20" s="359">
        <v>2</v>
      </c>
      <c r="DS20" s="373" t="s">
        <v>303</v>
      </c>
      <c r="DT20" s="365" t="s">
        <v>363</v>
      </c>
      <c r="DU20" s="365" t="s">
        <v>364</v>
      </c>
      <c r="DV20" s="365" t="s">
        <v>306</v>
      </c>
      <c r="DW20" s="125"/>
      <c r="DX20" s="126"/>
      <c r="DY20" s="126"/>
      <c r="DZ20" s="127"/>
      <c r="EA20" s="126"/>
      <c r="EB20" s="126"/>
      <c r="EC20" s="126"/>
      <c r="ED20" s="126"/>
      <c r="EE20" s="126"/>
      <c r="EF20" s="126"/>
      <c r="EG20" s="126"/>
      <c r="EH20" s="126"/>
      <c r="EI20" s="126"/>
      <c r="EJ20" s="126"/>
      <c r="EK20" s="127"/>
      <c r="EL20" s="126"/>
      <c r="EM20" s="126"/>
      <c r="EN20" s="126"/>
      <c r="EO20" s="126"/>
      <c r="EP20" s="126"/>
      <c r="EQ20" s="126"/>
      <c r="ER20" s="126"/>
      <c r="ES20" s="127"/>
      <c r="ET20" s="127"/>
      <c r="EU20" s="127"/>
      <c r="EV20" s="127"/>
      <c r="EW20" s="126"/>
      <c r="EX20" s="126"/>
      <c r="EY20" s="126"/>
      <c r="EZ20" s="126"/>
      <c r="FA20" s="126"/>
      <c r="FB20" s="126"/>
      <c r="FC20" s="126"/>
      <c r="FD20" s="126"/>
      <c r="FE20" s="127"/>
      <c r="FF20" s="128"/>
      <c r="FG20" s="128"/>
      <c r="FH20" s="128"/>
      <c r="FI20" s="128"/>
      <c r="FJ20" s="128"/>
      <c r="FK20" s="128"/>
      <c r="FL20" s="128"/>
      <c r="FM20" s="128"/>
      <c r="FN20" s="128"/>
      <c r="FO20" s="129"/>
      <c r="FP20" s="128"/>
      <c r="FQ20" s="128"/>
      <c r="FR20" s="130"/>
      <c r="FS20" s="127"/>
      <c r="FT20" s="131"/>
      <c r="FU20" s="175">
        <v>46162</v>
      </c>
      <c r="FV20" s="175">
        <v>46162</v>
      </c>
      <c r="FW20" s="175">
        <v>46163</v>
      </c>
      <c r="FX20" s="175">
        <v>46163</v>
      </c>
      <c r="FY20" s="175">
        <v>46163</v>
      </c>
      <c r="FZ20" s="175">
        <v>46164</v>
      </c>
      <c r="GA20" s="175">
        <v>46167</v>
      </c>
      <c r="GB20" s="175">
        <v>46168</v>
      </c>
      <c r="GC20" s="175">
        <v>46169</v>
      </c>
      <c r="GD20" s="175">
        <v>46170</v>
      </c>
      <c r="GE20" s="175">
        <v>46171</v>
      </c>
      <c r="GF20" s="175">
        <v>46171</v>
      </c>
      <c r="GG20" s="175">
        <v>46174</v>
      </c>
      <c r="GH20" s="175">
        <v>46175</v>
      </c>
      <c r="GI20" s="175">
        <v>46176</v>
      </c>
      <c r="GJ20" s="175">
        <v>46177</v>
      </c>
      <c r="GK20" s="175">
        <v>46177</v>
      </c>
      <c r="GL20" s="175">
        <v>46178</v>
      </c>
      <c r="GM20" s="175">
        <v>46178</v>
      </c>
      <c r="GN20" s="175"/>
      <c r="GO20" s="175"/>
      <c r="GP20" s="175"/>
      <c r="GQ20" s="175"/>
      <c r="GR20" s="175">
        <v>46181</v>
      </c>
      <c r="GS20" s="175">
        <v>46182</v>
      </c>
      <c r="GT20" s="175">
        <v>46182</v>
      </c>
      <c r="GU20" s="175">
        <v>46183</v>
      </c>
      <c r="GV20" s="175">
        <v>46184</v>
      </c>
      <c r="GW20" s="175">
        <v>46185</v>
      </c>
      <c r="GX20" s="175">
        <v>46188</v>
      </c>
      <c r="GY20" s="175">
        <v>46188</v>
      </c>
      <c r="GZ20" s="175">
        <v>18</v>
      </c>
      <c r="HA20" s="175">
        <v>46190</v>
      </c>
      <c r="HB20" s="175">
        <v>46192</v>
      </c>
      <c r="HC20" s="175">
        <v>46196</v>
      </c>
      <c r="HD20" s="175">
        <v>46197</v>
      </c>
      <c r="HE20" s="175">
        <v>46198</v>
      </c>
      <c r="HF20" s="175">
        <v>46202</v>
      </c>
      <c r="HG20" s="175">
        <v>46203</v>
      </c>
      <c r="HH20" s="175">
        <v>46203</v>
      </c>
      <c r="HI20" s="175">
        <v>46206</v>
      </c>
      <c r="HJ20" s="175">
        <v>46211</v>
      </c>
      <c r="HK20" s="170"/>
      <c r="HL20" s="220" t="s">
        <v>95</v>
      </c>
      <c r="HM20" s="170" t="s">
        <v>547</v>
      </c>
      <c r="HN20" s="170" t="s">
        <v>414</v>
      </c>
      <c r="HO20" s="270" t="s">
        <v>548</v>
      </c>
      <c r="HP20" s="281">
        <v>46162</v>
      </c>
      <c r="HQ20" s="281">
        <v>46162</v>
      </c>
      <c r="HR20" s="281">
        <v>46163</v>
      </c>
      <c r="HS20" s="281">
        <v>46163</v>
      </c>
      <c r="HT20" s="281">
        <v>46163</v>
      </c>
      <c r="HU20" s="281">
        <v>46164</v>
      </c>
      <c r="HV20" s="281">
        <v>46167</v>
      </c>
      <c r="HW20" s="281">
        <v>46168</v>
      </c>
      <c r="HX20" s="281">
        <v>46169</v>
      </c>
      <c r="HY20" s="281">
        <v>46170</v>
      </c>
      <c r="HZ20" s="281">
        <v>46171</v>
      </c>
      <c r="IA20" s="281">
        <v>46171</v>
      </c>
      <c r="IB20" s="281">
        <v>46174</v>
      </c>
      <c r="IC20" s="281">
        <v>46175</v>
      </c>
      <c r="ID20" s="281">
        <v>46176</v>
      </c>
      <c r="IE20" s="281">
        <v>46177</v>
      </c>
      <c r="IF20" s="281">
        <v>46177</v>
      </c>
      <c r="IG20" s="281">
        <v>46178</v>
      </c>
      <c r="IH20" s="281">
        <v>46178</v>
      </c>
      <c r="II20" s="281"/>
      <c r="IJ20" s="281"/>
      <c r="IK20" s="281"/>
      <c r="IL20" s="281"/>
      <c r="IM20" s="281">
        <v>46181</v>
      </c>
      <c r="IN20" s="281">
        <v>46182</v>
      </c>
      <c r="IO20" s="281">
        <v>46182</v>
      </c>
      <c r="IP20" s="281">
        <v>46183</v>
      </c>
      <c r="IQ20" s="281">
        <v>46184</v>
      </c>
      <c r="IR20" s="281">
        <v>46185</v>
      </c>
      <c r="IS20" s="281">
        <v>46188</v>
      </c>
      <c r="IT20" s="281">
        <v>46188</v>
      </c>
      <c r="IU20" s="281">
        <v>18</v>
      </c>
      <c r="IV20" s="281">
        <v>46190</v>
      </c>
      <c r="IW20" s="281">
        <v>46192</v>
      </c>
      <c r="IX20" s="281">
        <v>46196</v>
      </c>
      <c r="IY20" s="281">
        <v>46197</v>
      </c>
      <c r="IZ20" s="281">
        <v>46198</v>
      </c>
      <c r="JA20" s="281">
        <v>46202</v>
      </c>
      <c r="JB20" s="281">
        <v>46203</v>
      </c>
      <c r="JC20" s="281">
        <v>46203</v>
      </c>
      <c r="JD20" s="281">
        <v>46206</v>
      </c>
      <c r="JE20" s="281">
        <v>46211</v>
      </c>
      <c r="JF20" s="282"/>
      <c r="JG20" s="292" t="s">
        <v>95</v>
      </c>
      <c r="JH20" s="341" t="s">
        <v>363</v>
      </c>
      <c r="JI20" s="277" t="s">
        <v>414</v>
      </c>
      <c r="JJ20" s="277" t="s">
        <v>548</v>
      </c>
      <c r="LF20" s="76" t="s">
        <v>530</v>
      </c>
    </row>
    <row r="21" spans="1:318" s="68" customFormat="1" ht="14.65" customHeight="1" x14ac:dyDescent="0.25">
      <c r="A21" s="76" t="s">
        <v>103</v>
      </c>
      <c r="B21" s="76" t="s">
        <v>508</v>
      </c>
      <c r="C21" s="76" t="s">
        <v>509</v>
      </c>
      <c r="D21" s="76" t="s">
        <v>510</v>
      </c>
      <c r="E21" s="76" t="s">
        <v>6</v>
      </c>
      <c r="F21" s="76" t="s">
        <v>511</v>
      </c>
      <c r="G21" s="76" t="s">
        <v>8</v>
      </c>
      <c r="H21" s="76" t="s">
        <v>8</v>
      </c>
      <c r="I21" s="76" t="s">
        <v>192</v>
      </c>
      <c r="J21" s="76" t="s">
        <v>7</v>
      </c>
      <c r="K21" s="86" t="s">
        <v>8</v>
      </c>
      <c r="L21" s="86" t="s">
        <v>8</v>
      </c>
      <c r="M21" s="86" t="s">
        <v>8</v>
      </c>
      <c r="N21" s="86" t="s">
        <v>8</v>
      </c>
      <c r="O21" s="86" t="s">
        <v>8</v>
      </c>
      <c r="P21" s="86" t="s">
        <v>8</v>
      </c>
      <c r="Q21" s="76" t="s">
        <v>519</v>
      </c>
      <c r="R21" s="76" t="s">
        <v>10</v>
      </c>
      <c r="S21" s="76" t="s">
        <v>520</v>
      </c>
      <c r="T21" s="76" t="s">
        <v>521</v>
      </c>
      <c r="U21" s="77"/>
      <c r="V21" s="77">
        <v>0.05</v>
      </c>
      <c r="W21" s="77">
        <v>0.08</v>
      </c>
      <c r="X21" s="77">
        <v>0.15</v>
      </c>
      <c r="Y21" s="77">
        <v>0.2</v>
      </c>
      <c r="Z21" s="77">
        <v>0.25</v>
      </c>
      <c r="AA21" s="77">
        <v>0.37</v>
      </c>
      <c r="AB21" s="77">
        <v>0.42</v>
      </c>
      <c r="AC21" s="77">
        <v>0.57999999999999996</v>
      </c>
      <c r="AD21" s="77">
        <v>0.67</v>
      </c>
      <c r="AE21" s="77">
        <v>0.83</v>
      </c>
      <c r="AF21" s="77">
        <v>1</v>
      </c>
      <c r="AG21" s="76" t="s">
        <v>522</v>
      </c>
      <c r="AH21" s="76" t="s">
        <v>208</v>
      </c>
      <c r="AI21" s="82" t="s">
        <v>303</v>
      </c>
      <c r="AJ21" s="83" t="s">
        <v>303</v>
      </c>
      <c r="AK21" s="84">
        <v>46023</v>
      </c>
      <c r="AL21" s="84">
        <v>46387</v>
      </c>
      <c r="AM21" s="83"/>
      <c r="AN21" s="83"/>
      <c r="AO21" s="83"/>
      <c r="AP21" s="85" t="s">
        <v>9</v>
      </c>
      <c r="AQ21" s="84" cm="1">
        <f t="array" ref="AQ21">IFERROR(DATE(2026, _xlfn.AGGREGATE(15, 6, (COLUMN(CC21:CN21)-COLUMN(CC21)+1)/(CC21:CN21&lt;&gt;0), 1), 1),"N/A")</f>
        <v>46023</v>
      </c>
      <c r="AR21" s="84" cm="1">
        <f t="array" ref="AR21">IFERROR(EOMONTH(DATE(2026, _xlfn.AGGREGATE(14, 6, (COLUMN(CC21:CN21)-COLUMN(CC21)+1)/(CC21:CN21&lt;&gt;0), 1), 1), 0),"N/A")</f>
        <v>46387</v>
      </c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171" t="s">
        <v>158</v>
      </c>
      <c r="BG21" s="76"/>
      <c r="BH21" s="76" t="s">
        <v>549</v>
      </c>
      <c r="BI21" s="76" t="s">
        <v>8</v>
      </c>
      <c r="BJ21" s="82">
        <v>530304</v>
      </c>
      <c r="BK21" s="86" t="s">
        <v>191</v>
      </c>
      <c r="BL21" s="87">
        <v>54000</v>
      </c>
      <c r="BM21" s="88">
        <v>4500</v>
      </c>
      <c r="BN21" s="88">
        <v>4500</v>
      </c>
      <c r="BO21" s="88">
        <v>4500</v>
      </c>
      <c r="BP21" s="72">
        <v>4500</v>
      </c>
      <c r="BQ21" s="88">
        <v>4500</v>
      </c>
      <c r="BR21" s="88">
        <v>4500</v>
      </c>
      <c r="BS21" s="88">
        <v>4500</v>
      </c>
      <c r="BT21" s="88">
        <v>4500</v>
      </c>
      <c r="BU21" s="88">
        <v>4500</v>
      </c>
      <c r="BV21" s="88">
        <v>4500</v>
      </c>
      <c r="BW21" s="88">
        <v>4500</v>
      </c>
      <c r="BX21" s="137">
        <v>4500</v>
      </c>
      <c r="BY21" s="137"/>
      <c r="BZ21" s="137"/>
      <c r="CA21" s="137"/>
      <c r="CB21" s="138">
        <f t="shared" si="0"/>
        <v>54000</v>
      </c>
      <c r="CC21" s="157">
        <v>4500</v>
      </c>
      <c r="CD21" s="157">
        <v>4500</v>
      </c>
      <c r="CE21" s="157">
        <v>4500</v>
      </c>
      <c r="CF21" s="73">
        <v>4500</v>
      </c>
      <c r="CG21" s="88">
        <v>4500</v>
      </c>
      <c r="CH21" s="88">
        <v>4500</v>
      </c>
      <c r="CI21" s="88">
        <v>4500</v>
      </c>
      <c r="CJ21" s="88">
        <v>4500</v>
      </c>
      <c r="CK21" s="88">
        <v>4500</v>
      </c>
      <c r="CL21" s="88">
        <v>4500</v>
      </c>
      <c r="CM21" s="88">
        <v>4500</v>
      </c>
      <c r="CN21" s="137">
        <v>4500</v>
      </c>
      <c r="CO21" s="137"/>
      <c r="CP21" s="137">
        <f t="shared" si="1"/>
        <v>0</v>
      </c>
      <c r="CQ21" s="137">
        <f t="shared" si="2"/>
        <v>18000</v>
      </c>
      <c r="CR21" s="137">
        <f t="shared" si="5"/>
        <v>2616.2999999999993</v>
      </c>
      <c r="CS21" s="157">
        <v>0</v>
      </c>
      <c r="CT21" s="157">
        <v>0</v>
      </c>
      <c r="CU21" s="157">
        <v>0</v>
      </c>
      <c r="CV21" s="157">
        <v>19523.599999999999</v>
      </c>
      <c r="CW21" s="157">
        <v>0</v>
      </c>
      <c r="CX21" s="73">
        <v>0</v>
      </c>
      <c r="CY21" s="73">
        <v>0</v>
      </c>
      <c r="CZ21" s="73">
        <v>27131.21</v>
      </c>
      <c r="DA21" s="73">
        <v>0</v>
      </c>
      <c r="DB21" s="73">
        <v>20616.3</v>
      </c>
      <c r="DC21" s="73">
        <v>20616.3</v>
      </c>
      <c r="DD21" s="73">
        <v>8562.66</v>
      </c>
      <c r="DE21" s="73">
        <v>20813.93</v>
      </c>
      <c r="DF21" s="73">
        <v>0</v>
      </c>
      <c r="DG21" s="73">
        <v>9637.91</v>
      </c>
      <c r="DH21" s="73">
        <v>0</v>
      </c>
      <c r="DI21" s="157">
        <f t="shared" si="3"/>
        <v>20616.3</v>
      </c>
      <c r="DJ21" s="157">
        <f t="shared" si="4"/>
        <v>20813.93</v>
      </c>
      <c r="DK21" s="191" t="str">
        <f>IF(CZ21&gt;0,"SI","NO")</f>
        <v>SI</v>
      </c>
      <c r="DL21" s="191" t="str">
        <f>IF(DJ21&gt;0,"SI","NO")</f>
        <v>SI</v>
      </c>
      <c r="DM21" s="142"/>
      <c r="DN21" s="142"/>
      <c r="DO21" s="142"/>
      <c r="DP21" s="125"/>
      <c r="DQ21" s="125"/>
      <c r="DR21" s="125"/>
      <c r="DS21" s="125"/>
      <c r="DT21" s="125"/>
      <c r="DU21" s="125"/>
      <c r="DV21" s="125"/>
      <c r="DW21" s="125"/>
      <c r="DX21" s="125"/>
      <c r="DY21" s="125"/>
      <c r="DZ21" s="125"/>
      <c r="EA21" s="125"/>
      <c r="EB21" s="125"/>
      <c r="EC21" s="125"/>
      <c r="ED21" s="125"/>
      <c r="EE21" s="125"/>
      <c r="EF21" s="125"/>
      <c r="EG21" s="125"/>
      <c r="EH21" s="125"/>
      <c r="EI21" s="125"/>
      <c r="EJ21" s="125"/>
      <c r="EK21" s="125"/>
      <c r="EL21" s="125"/>
      <c r="EM21" s="125"/>
      <c r="EN21" s="125"/>
      <c r="EO21" s="125"/>
      <c r="EP21" s="125"/>
      <c r="EQ21" s="125"/>
      <c r="ER21" s="125"/>
      <c r="ES21" s="125"/>
      <c r="ET21" s="125"/>
      <c r="EU21" s="125"/>
      <c r="EV21" s="125"/>
      <c r="EW21" s="125"/>
      <c r="EX21" s="125"/>
      <c r="EY21" s="125"/>
      <c r="EZ21" s="125"/>
      <c r="FA21" s="125"/>
      <c r="FB21" s="125"/>
      <c r="FC21" s="125"/>
      <c r="FD21" s="125"/>
      <c r="FE21" s="125"/>
      <c r="FF21" s="125"/>
      <c r="FG21" s="125"/>
      <c r="FH21" s="125"/>
      <c r="FI21" s="125"/>
      <c r="FJ21" s="125"/>
      <c r="FK21" s="125"/>
      <c r="FL21" s="125"/>
      <c r="FM21" s="125"/>
      <c r="FN21" s="125"/>
      <c r="FO21" s="125"/>
      <c r="FP21" s="125"/>
      <c r="FQ21" s="125"/>
      <c r="FR21" s="125"/>
      <c r="FS21" s="125"/>
      <c r="FT21" s="125"/>
      <c r="FU21" s="175"/>
      <c r="FV21" s="175"/>
      <c r="FW21" s="175"/>
      <c r="FX21" s="175"/>
      <c r="FY21" s="175"/>
      <c r="FZ21" s="175"/>
      <c r="GA21" s="175"/>
      <c r="GB21" s="175"/>
      <c r="GC21" s="175"/>
      <c r="GD21" s="175"/>
      <c r="GE21" s="175"/>
      <c r="GF21" s="175"/>
      <c r="GG21" s="175"/>
      <c r="GH21" s="175"/>
      <c r="GI21" s="175"/>
      <c r="GJ21" s="175"/>
      <c r="GK21" s="175"/>
      <c r="GL21" s="175"/>
      <c r="GM21" s="175"/>
      <c r="GN21" s="175"/>
      <c r="GO21" s="175"/>
      <c r="GP21" s="175"/>
      <c r="GQ21" s="175"/>
      <c r="GR21" s="175"/>
      <c r="GS21" s="175"/>
      <c r="GT21" s="175"/>
      <c r="GU21" s="175"/>
      <c r="GV21" s="175"/>
      <c r="GW21" s="175"/>
      <c r="GX21" s="175"/>
      <c r="GY21" s="175"/>
      <c r="GZ21" s="175"/>
      <c r="HA21" s="175"/>
      <c r="HB21" s="175"/>
      <c r="HC21" s="175"/>
      <c r="HD21" s="175"/>
      <c r="HE21" s="175"/>
      <c r="HF21" s="175"/>
      <c r="HG21" s="175"/>
      <c r="HH21" s="175"/>
      <c r="HI21" s="175"/>
      <c r="HJ21" s="175"/>
      <c r="HK21" s="76"/>
      <c r="HL21" s="76"/>
      <c r="HM21" s="76"/>
      <c r="HN21" s="76"/>
      <c r="HO21" s="271"/>
      <c r="HP21" s="284" t="e">
        <v>#NUM!</v>
      </c>
      <c r="HQ21" s="284" t="e">
        <v>#NUM!</v>
      </c>
      <c r="HR21" s="284" t="e">
        <v>#NUM!</v>
      </c>
      <c r="HS21" s="284" t="e">
        <v>#NUM!</v>
      </c>
      <c r="HT21" s="284" t="e">
        <v>#NUM!</v>
      </c>
      <c r="HU21" s="284" t="e">
        <v>#NUM!</v>
      </c>
      <c r="HV21" s="284" t="e">
        <v>#NUM!</v>
      </c>
      <c r="HW21" s="284" t="e">
        <v>#NUM!</v>
      </c>
      <c r="HX21" s="284" t="e">
        <v>#NUM!</v>
      </c>
      <c r="HY21" s="284" t="e">
        <v>#NUM!</v>
      </c>
      <c r="HZ21" s="284" t="e">
        <v>#NUM!</v>
      </c>
      <c r="IA21" s="284" t="e">
        <v>#NUM!</v>
      </c>
      <c r="IB21" s="284" t="e">
        <v>#NUM!</v>
      </c>
      <c r="IC21" s="284" t="e">
        <v>#NUM!</v>
      </c>
      <c r="ID21" s="284" t="e">
        <v>#NUM!</v>
      </c>
      <c r="IE21" s="284" t="e">
        <v>#NUM!</v>
      </c>
      <c r="IF21" s="284" t="e">
        <v>#NUM!</v>
      </c>
      <c r="IG21" s="284" t="e">
        <v>#NUM!</v>
      </c>
      <c r="IH21" s="284" t="e">
        <v>#NUM!</v>
      </c>
      <c r="II21" s="284" t="e">
        <v>#NUM!</v>
      </c>
      <c r="IJ21" s="284" t="e">
        <v>#NUM!</v>
      </c>
      <c r="IK21" s="284" t="e">
        <v>#NUM!</v>
      </c>
      <c r="IL21" s="284" t="e">
        <v>#NUM!</v>
      </c>
      <c r="IM21" s="284" t="e">
        <v>#NUM!</v>
      </c>
      <c r="IN21" s="284" t="e">
        <v>#NUM!</v>
      </c>
      <c r="IO21" s="284" t="e">
        <v>#NUM!</v>
      </c>
      <c r="IP21" s="284" t="e">
        <v>#NUM!</v>
      </c>
      <c r="IQ21" s="284" t="e">
        <v>#NUM!</v>
      </c>
      <c r="IR21" s="284" t="e">
        <v>#NUM!</v>
      </c>
      <c r="IS21" s="284" t="e">
        <v>#NUM!</v>
      </c>
      <c r="IT21" s="284" t="e">
        <v>#NUM!</v>
      </c>
      <c r="IU21" s="284" t="e">
        <v>#NUM!</v>
      </c>
      <c r="IV21" s="284" t="e">
        <v>#NUM!</v>
      </c>
      <c r="IW21" s="284" t="e">
        <v>#NUM!</v>
      </c>
      <c r="IX21" s="284" t="e">
        <v>#NUM!</v>
      </c>
      <c r="IY21" s="284" t="e">
        <v>#NUM!</v>
      </c>
      <c r="IZ21" s="284" t="e">
        <v>#NUM!</v>
      </c>
      <c r="JA21" s="284" t="e">
        <v>#NUM!</v>
      </c>
      <c r="JB21" s="284" t="e">
        <v>#NUM!</v>
      </c>
      <c r="JC21" s="284" t="e">
        <v>#NUM!</v>
      </c>
      <c r="JD21" s="284" t="e">
        <v>#NUM!</v>
      </c>
      <c r="JE21" s="284" t="e">
        <v>#NUM!</v>
      </c>
      <c r="JF21" s="284" t="e">
        <v>#NUM!</v>
      </c>
      <c r="JG21" s="284" t="e">
        <v>#NUM!</v>
      </c>
      <c r="JH21" s="278" t="e">
        <v>#NUM!</v>
      </c>
      <c r="JI21" s="278" t="e">
        <v>#NUM!</v>
      </c>
      <c r="JJ21" s="279"/>
    </row>
    <row r="22" spans="1:318" s="68" customFormat="1" ht="14.65" customHeight="1" x14ac:dyDescent="0.25">
      <c r="A22" s="68" t="s">
        <v>65</v>
      </c>
      <c r="B22" s="76" t="s">
        <v>508</v>
      </c>
      <c r="C22" s="76" t="s">
        <v>509</v>
      </c>
      <c r="D22" s="89" t="s">
        <v>510</v>
      </c>
      <c r="E22" s="76" t="s">
        <v>6</v>
      </c>
      <c r="F22" s="76" t="s">
        <v>511</v>
      </c>
      <c r="G22" s="76" t="s">
        <v>8</v>
      </c>
      <c r="H22" s="76" t="s">
        <v>8</v>
      </c>
      <c r="I22" s="76" t="s">
        <v>192</v>
      </c>
      <c r="J22" s="76" t="s">
        <v>11</v>
      </c>
      <c r="K22" s="86" t="s">
        <v>8</v>
      </c>
      <c r="L22" s="86" t="s">
        <v>8</v>
      </c>
      <c r="M22" s="86" t="s">
        <v>8</v>
      </c>
      <c r="N22" s="86" t="s">
        <v>8</v>
      </c>
      <c r="O22" s="86" t="s">
        <v>8</v>
      </c>
      <c r="P22" s="86" t="s">
        <v>8</v>
      </c>
      <c r="Q22" s="76" t="s">
        <v>512</v>
      </c>
      <c r="R22" s="76" t="s">
        <v>13</v>
      </c>
      <c r="S22" s="76" t="s">
        <v>513</v>
      </c>
      <c r="T22" s="76" t="s">
        <v>514</v>
      </c>
      <c r="U22" s="77">
        <v>0.95</v>
      </c>
      <c r="V22" s="77">
        <v>0.95</v>
      </c>
      <c r="W22" s="77">
        <v>0.95</v>
      </c>
      <c r="X22" s="77">
        <v>0.95</v>
      </c>
      <c r="Y22" s="77">
        <v>0.95</v>
      </c>
      <c r="Z22" s="77">
        <v>0.95</v>
      </c>
      <c r="AA22" s="77">
        <v>0.95</v>
      </c>
      <c r="AB22" s="77">
        <v>0.95</v>
      </c>
      <c r="AC22" s="77">
        <v>0.95</v>
      </c>
      <c r="AD22" s="77">
        <v>0.95</v>
      </c>
      <c r="AE22" s="77">
        <v>0.95</v>
      </c>
      <c r="AF22" s="77">
        <v>0.95</v>
      </c>
      <c r="AG22" s="76" t="s">
        <v>223</v>
      </c>
      <c r="AH22" s="76" t="s">
        <v>208</v>
      </c>
      <c r="AI22" s="82" t="s">
        <v>303</v>
      </c>
      <c r="AJ22" s="83" t="s">
        <v>303</v>
      </c>
      <c r="AK22" s="84">
        <v>46023</v>
      </c>
      <c r="AL22" s="84">
        <v>46387</v>
      </c>
      <c r="AM22" s="83"/>
      <c r="AN22" s="83"/>
      <c r="AO22" s="83"/>
      <c r="AP22" s="85" t="s">
        <v>12</v>
      </c>
      <c r="AQ22" s="84" cm="1">
        <f t="array" ref="AQ22">IFERROR(DATE(2026, _xlfn.AGGREGATE(15, 6, (COLUMN(CC22:CN22)-COLUMN(CC22)+1)/(CC22:CN22&lt;&gt;0), 1), 1),"N/A")</f>
        <v>46054</v>
      </c>
      <c r="AR22" s="84" cm="1">
        <f t="array" ref="AR22">IFERROR(EOMONTH(DATE(2026, _xlfn.AGGREGATE(14, 6, (COLUMN(CC22:CN22)-COLUMN(CC22)+1)/(CC22:CN22&lt;&gt;0), 1), 1), 0),"N/A")</f>
        <v>46387</v>
      </c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171" t="s">
        <v>175</v>
      </c>
      <c r="BG22" s="76"/>
      <c r="BH22" s="76" t="s">
        <v>550</v>
      </c>
      <c r="BI22" s="76" t="s">
        <v>8</v>
      </c>
      <c r="BJ22" s="82">
        <v>631203</v>
      </c>
      <c r="BK22" s="86" t="s">
        <v>191</v>
      </c>
      <c r="BL22" s="87">
        <v>50000</v>
      </c>
      <c r="BM22" s="88" t="s">
        <v>530</v>
      </c>
      <c r="BN22" s="88">
        <v>4545.45</v>
      </c>
      <c r="BO22" s="88">
        <v>4545.45</v>
      </c>
      <c r="BP22" s="72">
        <v>4545.45</v>
      </c>
      <c r="BQ22" s="88">
        <v>4545.45</v>
      </c>
      <c r="BR22" s="88">
        <v>4545.45</v>
      </c>
      <c r="BS22" s="88">
        <v>4545.46</v>
      </c>
      <c r="BT22" s="88">
        <v>4545.46</v>
      </c>
      <c r="BU22" s="88">
        <v>4545.46</v>
      </c>
      <c r="BV22" s="88">
        <v>4545.46</v>
      </c>
      <c r="BW22" s="88">
        <v>4545.46</v>
      </c>
      <c r="BX22" s="137">
        <v>4545.45</v>
      </c>
      <c r="BY22" s="137"/>
      <c r="BZ22" s="137"/>
      <c r="CA22" s="137"/>
      <c r="CB22" s="138">
        <f t="shared" si="0"/>
        <v>50000</v>
      </c>
      <c r="CC22" s="157"/>
      <c r="CD22" s="157">
        <v>4545.45</v>
      </c>
      <c r="CE22" s="157">
        <v>4545.45</v>
      </c>
      <c r="CF22" s="73">
        <v>4545.45</v>
      </c>
      <c r="CG22" s="88">
        <v>4545.45</v>
      </c>
      <c r="CH22" s="88">
        <v>4545.45</v>
      </c>
      <c r="CI22" s="88">
        <v>4545.46</v>
      </c>
      <c r="CJ22" s="88">
        <v>4545.46</v>
      </c>
      <c r="CK22" s="88">
        <v>4545.46</v>
      </c>
      <c r="CL22" s="88">
        <v>4545.46</v>
      </c>
      <c r="CM22" s="88">
        <v>4545.46</v>
      </c>
      <c r="CN22" s="137">
        <v>4545.45</v>
      </c>
      <c r="CO22" s="137"/>
      <c r="CP22" s="137">
        <f t="shared" si="1"/>
        <v>0</v>
      </c>
      <c r="CQ22" s="137">
        <f t="shared" si="2"/>
        <v>13636.349999999999</v>
      </c>
      <c r="CR22" s="137">
        <f t="shared" si="5"/>
        <v>10272.650000000005</v>
      </c>
      <c r="CS22" s="157">
        <v>0</v>
      </c>
      <c r="CT22" s="157">
        <v>0</v>
      </c>
      <c r="CU22" s="157">
        <v>0</v>
      </c>
      <c r="CV22" s="157">
        <v>50000</v>
      </c>
      <c r="CW22" s="157">
        <v>0</v>
      </c>
      <c r="CX22" s="73">
        <v>12208.1</v>
      </c>
      <c r="CY22" s="73">
        <v>12208.1</v>
      </c>
      <c r="CZ22" s="73">
        <v>37791.9</v>
      </c>
      <c r="DA22" s="73">
        <v>12208.1</v>
      </c>
      <c r="DB22" s="73">
        <v>5979.59</v>
      </c>
      <c r="DC22" s="73">
        <v>5860.59</v>
      </c>
      <c r="DD22" s="73">
        <v>31812.3</v>
      </c>
      <c r="DE22" s="73">
        <v>5979.6</v>
      </c>
      <c r="DF22" s="73">
        <v>5840.31</v>
      </c>
      <c r="DG22" s="73">
        <v>25893.99</v>
      </c>
      <c r="DH22" s="73">
        <v>5918.31</v>
      </c>
      <c r="DI22" s="157">
        <f t="shared" si="3"/>
        <v>23909.000000000004</v>
      </c>
      <c r="DJ22" s="157">
        <f t="shared" si="4"/>
        <v>24106.010000000002</v>
      </c>
      <c r="DK22" s="191" t="str">
        <f>IF(CZ22&gt;0,"SI","NO")</f>
        <v>SI</v>
      </c>
      <c r="DL22" s="191" t="str">
        <f>IF(DJ22&gt;0,"SI","NO")</f>
        <v>SI</v>
      </c>
      <c r="DM22" s="142"/>
      <c r="DN22" s="142"/>
      <c r="DO22" s="142"/>
      <c r="DP22" s="125"/>
      <c r="DQ22" s="125"/>
      <c r="DR22" s="125"/>
      <c r="DS22" s="125"/>
      <c r="DT22" s="125"/>
      <c r="DU22" s="125"/>
      <c r="DV22" s="125"/>
      <c r="DW22" s="125"/>
      <c r="DX22" s="177"/>
      <c r="DY22" s="177"/>
      <c r="DZ22" s="177"/>
      <c r="EA22" s="177"/>
      <c r="EB22" s="177"/>
      <c r="EC22" s="177"/>
      <c r="ED22" s="177"/>
      <c r="EE22" s="177"/>
      <c r="EF22" s="177"/>
      <c r="EG22" s="177"/>
      <c r="EH22" s="177"/>
      <c r="EI22" s="177"/>
      <c r="EJ22" s="177"/>
      <c r="EK22" s="177"/>
      <c r="EL22" s="177"/>
      <c r="EM22" s="177"/>
      <c r="EN22" s="177"/>
      <c r="EO22" s="177"/>
      <c r="EP22" s="177"/>
      <c r="EQ22" s="177"/>
      <c r="ER22" s="177"/>
      <c r="ES22" s="177"/>
      <c r="ET22" s="177"/>
      <c r="EU22" s="177"/>
      <c r="EV22" s="177"/>
      <c r="EW22" s="177"/>
      <c r="EX22" s="177"/>
      <c r="EY22" s="177"/>
      <c r="EZ22" s="177"/>
      <c r="FA22" s="177"/>
      <c r="FB22" s="177"/>
      <c r="FC22" s="177"/>
      <c r="FD22" s="177"/>
      <c r="FE22" s="177"/>
      <c r="FF22" s="177"/>
      <c r="FG22" s="177"/>
      <c r="FH22" s="177"/>
      <c r="FI22" s="177"/>
      <c r="FJ22" s="177"/>
      <c r="FK22" s="177"/>
      <c r="FL22" s="177"/>
      <c r="FM22" s="177"/>
      <c r="FN22" s="177"/>
      <c r="FO22" s="177"/>
      <c r="FP22" s="177"/>
      <c r="FQ22" s="177"/>
      <c r="FR22" s="177"/>
      <c r="FS22" s="177"/>
      <c r="FT22" s="177"/>
      <c r="FU22" s="175"/>
      <c r="FV22" s="175"/>
      <c r="FW22" s="175"/>
      <c r="FX22" s="175"/>
      <c r="FY22" s="175"/>
      <c r="FZ22" s="175"/>
      <c r="GA22" s="175"/>
      <c r="GB22" s="175"/>
      <c r="GC22" s="175"/>
      <c r="GD22" s="175"/>
      <c r="GE22" s="175"/>
      <c r="GF22" s="175"/>
      <c r="GG22" s="175"/>
      <c r="GH22" s="175"/>
      <c r="GI22" s="175"/>
      <c r="GJ22" s="175"/>
      <c r="GK22" s="175"/>
      <c r="GL22" s="175"/>
      <c r="GM22" s="175"/>
      <c r="GN22" s="175"/>
      <c r="GO22" s="175"/>
      <c r="GP22" s="175"/>
      <c r="GQ22" s="175"/>
      <c r="GR22" s="175"/>
      <c r="GS22" s="175"/>
      <c r="GT22" s="175"/>
      <c r="GU22" s="175"/>
      <c r="GV22" s="175"/>
      <c r="GW22" s="175"/>
      <c r="GX22" s="175"/>
      <c r="GY22" s="175"/>
      <c r="GZ22" s="175"/>
      <c r="HA22" s="175"/>
      <c r="HB22" s="175"/>
      <c r="HC22" s="175"/>
      <c r="HD22" s="175"/>
      <c r="HE22" s="175"/>
      <c r="HF22" s="175"/>
      <c r="HG22" s="175"/>
      <c r="HH22" s="175"/>
      <c r="HI22" s="175"/>
      <c r="HJ22" s="175"/>
      <c r="HK22" s="76"/>
      <c r="HL22" s="76"/>
      <c r="HM22" s="76"/>
      <c r="HN22" s="76"/>
      <c r="HO22" s="271"/>
      <c r="HP22" s="284" t="e">
        <v>#NUM!</v>
      </c>
      <c r="HQ22" s="284" t="e">
        <v>#NUM!</v>
      </c>
      <c r="HR22" s="284" t="e">
        <v>#NUM!</v>
      </c>
      <c r="HS22" s="284" t="e">
        <v>#NUM!</v>
      </c>
      <c r="HT22" s="284" t="e">
        <v>#NUM!</v>
      </c>
      <c r="HU22" s="284" t="e">
        <v>#NUM!</v>
      </c>
      <c r="HV22" s="284" t="e">
        <v>#NUM!</v>
      </c>
      <c r="HW22" s="284" t="e">
        <v>#NUM!</v>
      </c>
      <c r="HX22" s="284" t="e">
        <v>#NUM!</v>
      </c>
      <c r="HY22" s="284" t="e">
        <v>#NUM!</v>
      </c>
      <c r="HZ22" s="284" t="e">
        <v>#NUM!</v>
      </c>
      <c r="IA22" s="284" t="e">
        <v>#NUM!</v>
      </c>
      <c r="IB22" s="284" t="e">
        <v>#NUM!</v>
      </c>
      <c r="IC22" s="284" t="e">
        <v>#NUM!</v>
      </c>
      <c r="ID22" s="284" t="e">
        <v>#NUM!</v>
      </c>
      <c r="IE22" s="284" t="e">
        <v>#NUM!</v>
      </c>
      <c r="IF22" s="284" t="e">
        <v>#NUM!</v>
      </c>
      <c r="IG22" s="284" t="e">
        <v>#NUM!</v>
      </c>
      <c r="IH22" s="284" t="e">
        <v>#NUM!</v>
      </c>
      <c r="II22" s="284"/>
      <c r="IJ22" s="284"/>
      <c r="IK22" s="284"/>
      <c r="IL22" s="284"/>
      <c r="IM22" s="284" t="e">
        <v>#NUM!</v>
      </c>
      <c r="IN22" s="284" t="e">
        <v>#NUM!</v>
      </c>
      <c r="IO22" s="284" t="e">
        <v>#NUM!</v>
      </c>
      <c r="IP22" s="284" t="e">
        <v>#NUM!</v>
      </c>
      <c r="IQ22" s="284" t="e">
        <v>#NUM!</v>
      </c>
      <c r="IR22" s="284" t="e">
        <v>#NUM!</v>
      </c>
      <c r="IS22" s="284" t="e">
        <v>#NUM!</v>
      </c>
      <c r="IT22" s="284"/>
      <c r="IU22" s="284">
        <v>18</v>
      </c>
      <c r="IV22" s="284">
        <v>3</v>
      </c>
      <c r="IW22" s="284">
        <v>5</v>
      </c>
      <c r="IX22" s="284">
        <v>9</v>
      </c>
      <c r="IY22" s="284">
        <v>10</v>
      </c>
      <c r="IZ22" s="284">
        <v>11</v>
      </c>
      <c r="JA22" s="284">
        <v>13</v>
      </c>
      <c r="JB22" s="284">
        <v>16</v>
      </c>
      <c r="JC22" s="284">
        <v>16</v>
      </c>
      <c r="JD22" s="284">
        <v>19</v>
      </c>
      <c r="JE22" s="284"/>
      <c r="JF22" s="286"/>
      <c r="JG22" s="286"/>
      <c r="JH22" s="343"/>
      <c r="JI22" s="276"/>
      <c r="JJ22" s="343"/>
    </row>
    <row r="23" spans="1:318" s="68" customFormat="1" ht="14.65" customHeight="1" x14ac:dyDescent="0.25">
      <c r="A23" s="215" t="s">
        <v>65</v>
      </c>
      <c r="B23" s="76" t="s">
        <v>508</v>
      </c>
      <c r="C23" s="76" t="s">
        <v>509</v>
      </c>
      <c r="D23" s="89" t="s">
        <v>510</v>
      </c>
      <c r="E23" s="76" t="s">
        <v>6</v>
      </c>
      <c r="F23" s="76" t="s">
        <v>511</v>
      </c>
      <c r="G23" s="76" t="s">
        <v>8</v>
      </c>
      <c r="H23" s="76" t="s">
        <v>8</v>
      </c>
      <c r="I23" s="76" t="s">
        <v>192</v>
      </c>
      <c r="J23" s="76" t="s">
        <v>11</v>
      </c>
      <c r="K23" s="86" t="s">
        <v>8</v>
      </c>
      <c r="L23" s="86" t="s">
        <v>8</v>
      </c>
      <c r="M23" s="86" t="s">
        <v>8</v>
      </c>
      <c r="N23" s="86" t="s">
        <v>8</v>
      </c>
      <c r="O23" s="86" t="s">
        <v>8</v>
      </c>
      <c r="P23" s="86" t="s">
        <v>8</v>
      </c>
      <c r="Q23" s="76" t="s">
        <v>512</v>
      </c>
      <c r="R23" s="76" t="s">
        <v>13</v>
      </c>
      <c r="S23" s="76" t="s">
        <v>513</v>
      </c>
      <c r="T23" s="76" t="s">
        <v>514</v>
      </c>
      <c r="U23" s="77">
        <v>0.95</v>
      </c>
      <c r="V23" s="77">
        <v>0.95</v>
      </c>
      <c r="W23" s="77">
        <v>0.95</v>
      </c>
      <c r="X23" s="77">
        <v>0.95</v>
      </c>
      <c r="Y23" s="77">
        <v>0.95</v>
      </c>
      <c r="Z23" s="77">
        <v>0.95</v>
      </c>
      <c r="AA23" s="77">
        <v>0.95</v>
      </c>
      <c r="AB23" s="77">
        <v>0.95</v>
      </c>
      <c r="AC23" s="77">
        <v>0.95</v>
      </c>
      <c r="AD23" s="77">
        <v>0.95</v>
      </c>
      <c r="AE23" s="77">
        <v>0.95</v>
      </c>
      <c r="AF23" s="77">
        <v>0.95</v>
      </c>
      <c r="AG23" s="76" t="s">
        <v>223</v>
      </c>
      <c r="AH23" s="76" t="s">
        <v>208</v>
      </c>
      <c r="AI23" s="82" t="s">
        <v>303</v>
      </c>
      <c r="AJ23" s="83" t="s">
        <v>303</v>
      </c>
      <c r="AK23" s="84">
        <v>46023</v>
      </c>
      <c r="AL23" s="84">
        <v>46387</v>
      </c>
      <c r="AM23" s="83"/>
      <c r="AN23" s="83"/>
      <c r="AO23" s="83"/>
      <c r="AP23" s="85" t="s">
        <v>12</v>
      </c>
      <c r="AQ23" s="84" cm="1">
        <f t="array" ref="AQ23">IFERROR(DATE(2026, _xlfn.AGGREGATE(15, 6, (COLUMN(CC23:CN23)-COLUMN(CC23)+1)/(CC23:CN23&lt;&gt;0), 1), 1),"N/A")</f>
        <v>46174</v>
      </c>
      <c r="AR23" s="84" cm="1">
        <f t="array" ref="AR23">IFERROR(EOMONTH(DATE(2026, _xlfn.AGGREGATE(14, 6, (COLUMN(CC23:CN23)-COLUMN(CC23)+1)/(CC23:CN23&lt;&gt;0), 1), 1), 0),"N/A")</f>
        <v>46387</v>
      </c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6" t="s">
        <v>365</v>
      </c>
      <c r="BG23" s="76"/>
      <c r="BH23" s="76" t="s">
        <v>366</v>
      </c>
      <c r="BI23" s="76" t="s">
        <v>516</v>
      </c>
      <c r="BJ23" s="82">
        <v>530249</v>
      </c>
      <c r="BK23" s="86" t="s">
        <v>191</v>
      </c>
      <c r="BL23" s="90">
        <v>0</v>
      </c>
      <c r="BM23" s="73"/>
      <c r="BN23" s="88"/>
      <c r="BO23" s="88"/>
      <c r="BP23" s="72"/>
      <c r="BQ23" s="88"/>
      <c r="BR23" s="88"/>
      <c r="BS23" s="88"/>
      <c r="BT23" s="88"/>
      <c r="BU23" s="88"/>
      <c r="BV23" s="88"/>
      <c r="BW23" s="88"/>
      <c r="BX23" s="137"/>
      <c r="BY23" s="137"/>
      <c r="BZ23" s="137">
        <v>50000</v>
      </c>
      <c r="CA23" s="137"/>
      <c r="CB23" s="138">
        <f t="shared" si="0"/>
        <v>50000</v>
      </c>
      <c r="CC23" s="73"/>
      <c r="CD23" s="88"/>
      <c r="CE23" s="88"/>
      <c r="CF23" s="72"/>
      <c r="CG23" s="88"/>
      <c r="CH23" s="88">
        <v>6250</v>
      </c>
      <c r="CI23" s="88">
        <v>6250</v>
      </c>
      <c r="CJ23" s="88">
        <v>6250</v>
      </c>
      <c r="CK23" s="88">
        <v>6250</v>
      </c>
      <c r="CL23" s="88">
        <v>6250</v>
      </c>
      <c r="CM23" s="88">
        <v>6250</v>
      </c>
      <c r="CN23" s="137">
        <v>12500</v>
      </c>
      <c r="CO23" s="137"/>
      <c r="CP23" s="137">
        <f t="shared" si="1"/>
        <v>0</v>
      </c>
      <c r="CQ23" s="137">
        <f t="shared" si="2"/>
        <v>0</v>
      </c>
      <c r="CR23" s="137">
        <f t="shared" si="5"/>
        <v>0</v>
      </c>
      <c r="CS23" s="157"/>
      <c r="CT23" s="157">
        <v>0</v>
      </c>
      <c r="CU23" s="157">
        <v>0</v>
      </c>
      <c r="CV23" s="157"/>
      <c r="CW23" s="157">
        <v>0</v>
      </c>
      <c r="CX23" s="73"/>
      <c r="CY23" s="73">
        <v>0</v>
      </c>
      <c r="CZ23" s="73"/>
      <c r="DA23" s="73">
        <v>0</v>
      </c>
      <c r="DB23" s="73">
        <v>0</v>
      </c>
      <c r="DC23" s="73">
        <v>0</v>
      </c>
      <c r="DD23" s="73">
        <v>0</v>
      </c>
      <c r="DE23" s="73">
        <v>0</v>
      </c>
      <c r="DF23" s="73">
        <v>0</v>
      </c>
      <c r="DG23" s="73">
        <v>0</v>
      </c>
      <c r="DH23" s="73">
        <v>0</v>
      </c>
      <c r="DI23" s="157">
        <f t="shared" si="3"/>
        <v>0</v>
      </c>
      <c r="DJ23" s="157">
        <f t="shared" si="4"/>
        <v>0</v>
      </c>
      <c r="DK23" s="191"/>
      <c r="DL23" s="191"/>
      <c r="DM23" s="142">
        <v>0</v>
      </c>
      <c r="DN23" s="142">
        <v>50000</v>
      </c>
      <c r="DO23" s="360">
        <v>50000</v>
      </c>
      <c r="DP23" s="125"/>
      <c r="DQ23" s="125">
        <v>2</v>
      </c>
      <c r="DR23" s="359">
        <v>2</v>
      </c>
      <c r="DS23" s="373" t="s">
        <v>303</v>
      </c>
      <c r="DT23" s="365" t="s">
        <v>367</v>
      </c>
      <c r="DU23" s="365" t="s">
        <v>364</v>
      </c>
      <c r="DV23" s="365" t="s">
        <v>306</v>
      </c>
      <c r="DW23" s="125"/>
      <c r="DX23" s="125"/>
      <c r="DY23" s="125"/>
      <c r="DZ23" s="125"/>
      <c r="EA23" s="125"/>
      <c r="EB23" s="125"/>
      <c r="EC23" s="125"/>
      <c r="ED23" s="125"/>
      <c r="EE23" s="125"/>
      <c r="EF23" s="125"/>
      <c r="EG23" s="125"/>
      <c r="EH23" s="125"/>
      <c r="EI23" s="125"/>
      <c r="EJ23" s="125"/>
      <c r="EK23" s="125"/>
      <c r="EL23" s="125"/>
      <c r="EM23" s="125"/>
      <c r="EN23" s="125"/>
      <c r="EO23" s="125"/>
      <c r="EP23" s="125"/>
      <c r="EQ23" s="125"/>
      <c r="ER23" s="125"/>
      <c r="ES23" s="125"/>
      <c r="ET23" s="125"/>
      <c r="EU23" s="125"/>
      <c r="EV23" s="125"/>
      <c r="EW23" s="125"/>
      <c r="EX23" s="125"/>
      <c r="EY23" s="125"/>
      <c r="EZ23" s="125"/>
      <c r="FA23" s="125"/>
      <c r="FB23" s="125"/>
      <c r="FC23" s="125"/>
      <c r="FD23" s="125"/>
      <c r="FE23" s="125"/>
      <c r="FF23" s="125"/>
      <c r="FG23" s="125"/>
      <c r="FH23" s="125"/>
      <c r="FI23" s="125"/>
      <c r="FJ23" s="125"/>
      <c r="FK23" s="125"/>
      <c r="FL23" s="125"/>
      <c r="FM23" s="125"/>
      <c r="FN23" s="125"/>
      <c r="FO23" s="125"/>
      <c r="FP23" s="125"/>
      <c r="FQ23" s="125"/>
      <c r="FR23" s="125"/>
      <c r="FS23" s="125"/>
      <c r="FT23" s="125"/>
      <c r="FU23" s="175"/>
      <c r="FV23" s="175"/>
      <c r="FW23" s="175"/>
      <c r="FX23" s="175"/>
      <c r="FY23" s="175"/>
      <c r="FZ23" s="175"/>
      <c r="GA23" s="175"/>
      <c r="GB23" s="175"/>
      <c r="GC23" s="175"/>
      <c r="GD23" s="175"/>
      <c r="GE23" s="175"/>
      <c r="GF23" s="175"/>
      <c r="GG23" s="175"/>
      <c r="GH23" s="175"/>
      <c r="GI23" s="175"/>
      <c r="GJ23" s="175"/>
      <c r="GK23" s="175"/>
      <c r="GL23" s="175"/>
      <c r="GM23" s="175"/>
      <c r="GN23" s="175"/>
      <c r="GO23" s="175"/>
      <c r="GP23" s="175"/>
      <c r="GQ23" s="175"/>
      <c r="GR23" s="175"/>
      <c r="GS23" s="175"/>
      <c r="GT23" s="175"/>
      <c r="GU23" s="175"/>
      <c r="GV23" s="175"/>
      <c r="GW23" s="175"/>
      <c r="GX23" s="175"/>
      <c r="GY23" s="175"/>
      <c r="GZ23" s="175"/>
      <c r="HA23" s="175"/>
      <c r="HB23" s="175"/>
      <c r="HC23" s="175"/>
      <c r="HD23" s="175"/>
      <c r="HE23" s="175"/>
      <c r="HF23" s="175"/>
      <c r="HG23" s="175"/>
      <c r="HH23" s="175"/>
      <c r="HI23" s="175"/>
      <c r="HJ23" s="175"/>
      <c r="HK23" s="170"/>
      <c r="HL23" s="170"/>
      <c r="HM23" s="170"/>
      <c r="HN23" s="170"/>
      <c r="HO23" s="270"/>
      <c r="HP23" s="281"/>
      <c r="HQ23" s="281"/>
      <c r="HR23" s="281"/>
      <c r="HS23" s="281"/>
      <c r="HT23" s="281"/>
      <c r="HU23" s="281"/>
      <c r="HV23" s="281"/>
      <c r="HW23" s="281"/>
      <c r="HX23" s="281"/>
      <c r="HY23" s="281"/>
      <c r="HZ23" s="281"/>
      <c r="IA23" s="281"/>
      <c r="IB23" s="281"/>
      <c r="IC23" s="281"/>
      <c r="ID23" s="281"/>
      <c r="IE23" s="281"/>
      <c r="IF23" s="281"/>
      <c r="IG23" s="281"/>
      <c r="IH23" s="281"/>
      <c r="II23" s="281"/>
      <c r="IJ23" s="281"/>
      <c r="IK23" s="281"/>
      <c r="IL23" s="281"/>
      <c r="IM23" s="281"/>
      <c r="IN23" s="281"/>
      <c r="IO23" s="281"/>
      <c r="IP23" s="281"/>
      <c r="IQ23" s="281"/>
      <c r="IR23" s="281"/>
      <c r="IS23" s="281"/>
      <c r="IT23" s="281"/>
      <c r="IU23" s="281"/>
      <c r="IV23" s="281"/>
      <c r="IW23" s="281"/>
      <c r="IX23" s="281"/>
      <c r="IY23" s="281"/>
      <c r="IZ23" s="281"/>
      <c r="JA23" s="281"/>
      <c r="JB23" s="281"/>
      <c r="JC23" s="281"/>
      <c r="JD23" s="281"/>
      <c r="JE23" s="281"/>
      <c r="JF23" s="282"/>
      <c r="JG23" s="292" t="s">
        <v>95</v>
      </c>
      <c r="JH23" s="293" t="s">
        <v>367</v>
      </c>
      <c r="JI23" s="277" t="s">
        <v>415</v>
      </c>
      <c r="JJ23" s="348" t="s">
        <v>551</v>
      </c>
      <c r="LF23" s="76" t="s">
        <v>530</v>
      </c>
    </row>
    <row r="24" spans="1:318" s="68" customFormat="1" ht="14.65" customHeight="1" x14ac:dyDescent="0.25">
      <c r="A24" s="76" t="s">
        <v>113</v>
      </c>
      <c r="B24" s="190" t="s">
        <v>508</v>
      </c>
      <c r="C24" s="76" t="s">
        <v>509</v>
      </c>
      <c r="D24" s="89" t="s">
        <v>510</v>
      </c>
      <c r="E24" s="76" t="s">
        <v>6</v>
      </c>
      <c r="F24" s="76" t="s">
        <v>511</v>
      </c>
      <c r="G24" s="76" t="s">
        <v>8</v>
      </c>
      <c r="H24" s="76" t="s">
        <v>8</v>
      </c>
      <c r="I24" s="76" t="s">
        <v>192</v>
      </c>
      <c r="J24" s="76" t="s">
        <v>11</v>
      </c>
      <c r="K24" s="86" t="s">
        <v>8</v>
      </c>
      <c r="L24" s="86" t="s">
        <v>8</v>
      </c>
      <c r="M24" s="86" t="s">
        <v>8</v>
      </c>
      <c r="N24" s="86" t="s">
        <v>8</v>
      </c>
      <c r="O24" s="86" t="s">
        <v>8</v>
      </c>
      <c r="P24" s="86" t="s">
        <v>8</v>
      </c>
      <c r="Q24" s="76" t="s">
        <v>512</v>
      </c>
      <c r="R24" s="76" t="s">
        <v>13</v>
      </c>
      <c r="S24" s="76" t="s">
        <v>513</v>
      </c>
      <c r="T24" s="76" t="s">
        <v>514</v>
      </c>
      <c r="U24" s="77">
        <v>0.95</v>
      </c>
      <c r="V24" s="77">
        <v>0.95</v>
      </c>
      <c r="W24" s="77">
        <v>0.95</v>
      </c>
      <c r="X24" s="77">
        <v>0.95</v>
      </c>
      <c r="Y24" s="77">
        <v>0.95</v>
      </c>
      <c r="Z24" s="77">
        <v>0.95</v>
      </c>
      <c r="AA24" s="77">
        <v>0.95</v>
      </c>
      <c r="AB24" s="77">
        <v>0.95</v>
      </c>
      <c r="AC24" s="77">
        <v>0.95</v>
      </c>
      <c r="AD24" s="77">
        <v>0.95</v>
      </c>
      <c r="AE24" s="77">
        <v>0.95</v>
      </c>
      <c r="AF24" s="77">
        <v>0.95</v>
      </c>
      <c r="AG24" s="76" t="s">
        <v>223</v>
      </c>
      <c r="AH24" s="76" t="s">
        <v>208</v>
      </c>
      <c r="AI24" s="82" t="s">
        <v>303</v>
      </c>
      <c r="AJ24" s="83" t="s">
        <v>303</v>
      </c>
      <c r="AK24" s="84">
        <v>46023</v>
      </c>
      <c r="AL24" s="84">
        <v>46387</v>
      </c>
      <c r="AM24" s="83"/>
      <c r="AN24" s="83"/>
      <c r="AO24" s="83"/>
      <c r="AP24" s="85" t="s">
        <v>12</v>
      </c>
      <c r="AQ24" s="84" cm="1">
        <f t="array" ref="AQ24">IFERROR(DATE(2026, _xlfn.AGGREGATE(15, 6, (COLUMN(CC24:CN24)-COLUMN(CC24)+1)/(CC24:CN24&lt;&gt;0), 1), 1),"N/A")</f>
        <v>46204</v>
      </c>
      <c r="AR24" s="84" cm="1">
        <f t="array" ref="AR24">IFERROR(EOMONTH(DATE(2026, _xlfn.AGGREGATE(14, 6, (COLUMN(CC24:CN24)-COLUMN(CC24)+1)/(CC24:CN24&lt;&gt;0), 1), 1), 0),"N/A")</f>
        <v>46387</v>
      </c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6" t="s">
        <v>114</v>
      </c>
      <c r="BG24" s="76"/>
      <c r="BH24" s="76" t="s">
        <v>314</v>
      </c>
      <c r="BI24" s="76" t="s">
        <v>516</v>
      </c>
      <c r="BJ24" s="82">
        <v>530207</v>
      </c>
      <c r="BK24" s="86" t="s">
        <v>191</v>
      </c>
      <c r="BL24" s="87">
        <v>27795</v>
      </c>
      <c r="BM24" s="73"/>
      <c r="BN24" s="73"/>
      <c r="BO24" s="73"/>
      <c r="BP24" s="73"/>
      <c r="BQ24" s="73"/>
      <c r="BR24" s="88"/>
      <c r="BS24" s="73"/>
      <c r="BT24" s="88"/>
      <c r="BU24" s="73">
        <v>27795</v>
      </c>
      <c r="BV24" s="88"/>
      <c r="BW24" s="73"/>
      <c r="BX24" s="138"/>
      <c r="BY24" s="138"/>
      <c r="BZ24" s="138"/>
      <c r="CA24" s="138">
        <v>20980</v>
      </c>
      <c r="CB24" s="138">
        <f t="shared" si="0"/>
        <v>48775</v>
      </c>
      <c r="CC24" s="73"/>
      <c r="CD24" s="73"/>
      <c r="CE24" s="72"/>
      <c r="CF24" s="73"/>
      <c r="CG24" s="73"/>
      <c r="CH24" s="88"/>
      <c r="CI24" s="73">
        <v>10000</v>
      </c>
      <c r="CJ24" s="88">
        <v>10000</v>
      </c>
      <c r="CK24" s="73">
        <v>10000</v>
      </c>
      <c r="CL24" s="88"/>
      <c r="CM24" s="73"/>
      <c r="CN24" s="138">
        <v>18775</v>
      </c>
      <c r="CO24" s="138"/>
      <c r="CP24" s="137">
        <f t="shared" si="1"/>
        <v>0</v>
      </c>
      <c r="CQ24" s="137">
        <f t="shared" si="2"/>
        <v>0</v>
      </c>
      <c r="CR24" s="137">
        <f t="shared" si="5"/>
        <v>0</v>
      </c>
      <c r="CS24" s="157">
        <v>0</v>
      </c>
      <c r="CT24" s="157">
        <v>0</v>
      </c>
      <c r="CU24" s="157">
        <v>0</v>
      </c>
      <c r="CV24" s="157">
        <v>0</v>
      </c>
      <c r="CW24" s="157">
        <v>0</v>
      </c>
      <c r="CX24" s="73">
        <v>0</v>
      </c>
      <c r="CY24" s="73">
        <v>0</v>
      </c>
      <c r="CZ24" s="73">
        <v>0</v>
      </c>
      <c r="DA24" s="73">
        <v>0</v>
      </c>
      <c r="DB24" s="73">
        <v>0</v>
      </c>
      <c r="DC24" s="73">
        <v>0</v>
      </c>
      <c r="DD24" s="73">
        <v>0</v>
      </c>
      <c r="DE24" s="73">
        <v>0</v>
      </c>
      <c r="DF24" s="73">
        <v>0</v>
      </c>
      <c r="DG24" s="73">
        <v>0</v>
      </c>
      <c r="DH24" s="73">
        <v>0</v>
      </c>
      <c r="DI24" s="157">
        <f t="shared" si="3"/>
        <v>0</v>
      </c>
      <c r="DJ24" s="157">
        <f t="shared" si="4"/>
        <v>0</v>
      </c>
      <c r="DK24" s="191" t="str">
        <f>IF(CZ24&gt;0,"SI","NO")</f>
        <v>NO</v>
      </c>
      <c r="DL24" s="191" t="str">
        <f>IF(DJ24&gt;0,"SI","NO")</f>
        <v>NO</v>
      </c>
      <c r="DM24" s="142">
        <v>27795</v>
      </c>
      <c r="DN24" s="187">
        <v>27795</v>
      </c>
      <c r="DO24" s="379">
        <v>48775</v>
      </c>
      <c r="DP24" s="125">
        <v>1</v>
      </c>
      <c r="DQ24" s="125">
        <v>2</v>
      </c>
      <c r="DR24" s="359">
        <v>2</v>
      </c>
      <c r="DS24" s="373" t="s">
        <v>303</v>
      </c>
      <c r="DT24" s="366" t="s">
        <v>304</v>
      </c>
      <c r="DU24" s="366" t="s">
        <v>305</v>
      </c>
      <c r="DV24" s="366" t="s">
        <v>315</v>
      </c>
      <c r="DW24" s="125"/>
      <c r="DX24" s="126">
        <v>46086</v>
      </c>
      <c r="DY24" s="126">
        <v>46086</v>
      </c>
      <c r="DZ24" s="127">
        <v>1</v>
      </c>
      <c r="EA24" s="126">
        <v>46087</v>
      </c>
      <c r="EB24" s="126">
        <v>46087</v>
      </c>
      <c r="EC24" s="126">
        <v>46087</v>
      </c>
      <c r="ED24" s="126">
        <v>46090</v>
      </c>
      <c r="EE24" s="126">
        <v>46091</v>
      </c>
      <c r="EF24" s="126">
        <v>46092</v>
      </c>
      <c r="EG24" s="126">
        <v>46093</v>
      </c>
      <c r="EH24" s="126">
        <v>46094</v>
      </c>
      <c r="EI24" s="126">
        <v>46097</v>
      </c>
      <c r="EJ24" s="126">
        <v>46097</v>
      </c>
      <c r="EK24" s="127">
        <v>1</v>
      </c>
      <c r="EL24" s="126">
        <v>46098</v>
      </c>
      <c r="EM24" s="126">
        <v>46099</v>
      </c>
      <c r="EN24" s="126">
        <v>46100</v>
      </c>
      <c r="EO24" s="126">
        <v>46101</v>
      </c>
      <c r="EP24" s="126">
        <v>46101</v>
      </c>
      <c r="EQ24" s="126">
        <v>46104</v>
      </c>
      <c r="ER24" s="126">
        <v>46104</v>
      </c>
      <c r="ES24" s="127"/>
      <c r="ET24" s="127"/>
      <c r="EU24" s="127"/>
      <c r="EV24" s="127"/>
      <c r="EW24" s="126">
        <v>46105</v>
      </c>
      <c r="EX24" s="126">
        <v>46106</v>
      </c>
      <c r="EY24" s="126">
        <v>46106</v>
      </c>
      <c r="EZ24" s="126">
        <v>46107</v>
      </c>
      <c r="FA24" s="126">
        <v>46108</v>
      </c>
      <c r="FB24" s="126">
        <v>46111</v>
      </c>
      <c r="FC24" s="126">
        <v>46112</v>
      </c>
      <c r="FD24" s="126">
        <v>46112</v>
      </c>
      <c r="FE24" s="127">
        <v>18</v>
      </c>
      <c r="FF24" s="126">
        <v>46114</v>
      </c>
      <c r="FG24" s="126">
        <v>46118</v>
      </c>
      <c r="FH24" s="128">
        <v>46120</v>
      </c>
      <c r="FI24" s="128">
        <v>46121</v>
      </c>
      <c r="FJ24" s="128">
        <v>46122</v>
      </c>
      <c r="FK24" s="128">
        <v>46126</v>
      </c>
      <c r="FL24" s="128">
        <v>46127</v>
      </c>
      <c r="FM24" s="128">
        <v>46129</v>
      </c>
      <c r="FN24" s="128">
        <v>46134</v>
      </c>
      <c r="FO24" s="129">
        <v>1</v>
      </c>
      <c r="FP24" s="128">
        <v>46139</v>
      </c>
      <c r="FQ24" s="128"/>
      <c r="FR24" s="147" t="s">
        <v>418</v>
      </c>
      <c r="FS24" s="127" t="s">
        <v>424</v>
      </c>
      <c r="FT24" s="131" t="s">
        <v>552</v>
      </c>
      <c r="FU24" s="173">
        <v>46086</v>
      </c>
      <c r="FV24" s="173">
        <v>46086</v>
      </c>
      <c r="FW24" s="173">
        <v>46087</v>
      </c>
      <c r="FX24" s="173">
        <v>46087</v>
      </c>
      <c r="FY24" s="173">
        <v>46087</v>
      </c>
      <c r="FZ24" s="173">
        <v>46090</v>
      </c>
      <c r="GA24" s="173">
        <v>46091</v>
      </c>
      <c r="GB24" s="173">
        <v>46092</v>
      </c>
      <c r="GC24" s="173">
        <v>46093</v>
      </c>
      <c r="GD24" s="173">
        <v>46094</v>
      </c>
      <c r="GE24" s="173">
        <v>46097</v>
      </c>
      <c r="GF24" s="173">
        <v>46097</v>
      </c>
      <c r="GG24" s="173">
        <v>46098</v>
      </c>
      <c r="GH24" s="173">
        <v>46099</v>
      </c>
      <c r="GI24" s="173">
        <v>46100</v>
      </c>
      <c r="GJ24" s="173">
        <v>46101</v>
      </c>
      <c r="GK24" s="173">
        <v>46101</v>
      </c>
      <c r="GL24" s="173">
        <v>46104</v>
      </c>
      <c r="GM24" s="173">
        <v>46104</v>
      </c>
      <c r="GN24" s="173"/>
      <c r="GO24" s="173"/>
      <c r="GP24" s="173"/>
      <c r="GQ24" s="173"/>
      <c r="GR24" s="173">
        <v>46105</v>
      </c>
      <c r="GS24" s="173">
        <v>46106</v>
      </c>
      <c r="GT24" s="173">
        <v>46106</v>
      </c>
      <c r="GU24" s="173">
        <v>46107</v>
      </c>
      <c r="GV24" s="173">
        <v>46108</v>
      </c>
      <c r="GW24" s="173">
        <v>46111</v>
      </c>
      <c r="GX24" s="173">
        <v>46112</v>
      </c>
      <c r="GY24" s="173">
        <v>46112</v>
      </c>
      <c r="GZ24" s="173">
        <v>18</v>
      </c>
      <c r="HA24" s="173">
        <v>46114</v>
      </c>
      <c r="HB24" s="173">
        <v>46118</v>
      </c>
      <c r="HC24" s="173">
        <v>46120</v>
      </c>
      <c r="HD24" s="173">
        <v>46121</v>
      </c>
      <c r="HE24" s="173">
        <v>46122</v>
      </c>
      <c r="HF24" s="173">
        <v>46126</v>
      </c>
      <c r="HG24" s="173">
        <v>46127</v>
      </c>
      <c r="HH24" s="173">
        <v>46129</v>
      </c>
      <c r="HI24" s="173">
        <v>46134</v>
      </c>
      <c r="HJ24" s="173">
        <v>46139</v>
      </c>
      <c r="HK24" s="169"/>
      <c r="HL24" s="169" t="s">
        <v>95</v>
      </c>
      <c r="HM24" s="169" t="s">
        <v>418</v>
      </c>
      <c r="HN24" s="169" t="s">
        <v>424</v>
      </c>
      <c r="HO24" s="169" t="s">
        <v>553</v>
      </c>
      <c r="HP24" s="281">
        <v>46086</v>
      </c>
      <c r="HQ24" s="281">
        <v>46086</v>
      </c>
      <c r="HR24" s="281">
        <v>46087</v>
      </c>
      <c r="HS24" s="281">
        <v>46087</v>
      </c>
      <c r="HT24" s="281">
        <v>46087</v>
      </c>
      <c r="HU24" s="281">
        <v>46090</v>
      </c>
      <c r="HV24" s="281">
        <v>46091</v>
      </c>
      <c r="HW24" s="281">
        <v>46092</v>
      </c>
      <c r="HX24" s="281">
        <v>46093</v>
      </c>
      <c r="HY24" s="281">
        <v>46094</v>
      </c>
      <c r="HZ24" s="281">
        <v>46097</v>
      </c>
      <c r="IA24" s="281">
        <v>46097</v>
      </c>
      <c r="IB24" s="281">
        <v>46098</v>
      </c>
      <c r="IC24" s="281">
        <v>46099</v>
      </c>
      <c r="ID24" s="281">
        <v>46100</v>
      </c>
      <c r="IE24" s="281">
        <v>46101</v>
      </c>
      <c r="IF24" s="281">
        <v>46101</v>
      </c>
      <c r="IG24" s="281">
        <v>46104</v>
      </c>
      <c r="IH24" s="281">
        <v>46104</v>
      </c>
      <c r="II24" s="281"/>
      <c r="IJ24" s="281"/>
      <c r="IK24" s="281"/>
      <c r="IL24" s="281"/>
      <c r="IM24" s="281">
        <v>46105</v>
      </c>
      <c r="IN24" s="281">
        <v>46106</v>
      </c>
      <c r="IO24" s="281">
        <v>46106</v>
      </c>
      <c r="IP24" s="281">
        <v>46107</v>
      </c>
      <c r="IQ24" s="281">
        <v>46108</v>
      </c>
      <c r="IR24" s="281">
        <v>46111</v>
      </c>
      <c r="IS24" s="281">
        <v>46112</v>
      </c>
      <c r="IT24" s="281">
        <v>46112</v>
      </c>
      <c r="IU24" s="281">
        <v>18</v>
      </c>
      <c r="IV24" s="281">
        <v>46114</v>
      </c>
      <c r="IW24" s="281">
        <v>46118</v>
      </c>
      <c r="IX24" s="281">
        <v>46120</v>
      </c>
      <c r="IY24" s="281">
        <v>46121</v>
      </c>
      <c r="IZ24" s="281">
        <v>46122</v>
      </c>
      <c r="JA24" s="281">
        <v>46126</v>
      </c>
      <c r="JB24" s="281">
        <v>46127</v>
      </c>
      <c r="JC24" s="281">
        <v>46129</v>
      </c>
      <c r="JD24" s="281">
        <v>46134</v>
      </c>
      <c r="JE24" s="281">
        <v>46139</v>
      </c>
      <c r="JF24" s="282"/>
      <c r="JG24" s="292" t="s">
        <v>95</v>
      </c>
      <c r="JH24" s="294" t="s">
        <v>418</v>
      </c>
      <c r="JI24" s="277" t="s">
        <v>419</v>
      </c>
      <c r="JJ24" s="277" t="s">
        <v>553</v>
      </c>
      <c r="LF24" s="76" t="s">
        <v>530</v>
      </c>
    </row>
    <row r="25" spans="1:318" s="68" customFormat="1" ht="14.65" customHeight="1" x14ac:dyDescent="0.25">
      <c r="A25" s="68" t="s">
        <v>67</v>
      </c>
      <c r="B25" s="76" t="s">
        <v>508</v>
      </c>
      <c r="C25" s="76" t="s">
        <v>509</v>
      </c>
      <c r="D25" s="76" t="s">
        <v>510</v>
      </c>
      <c r="E25" s="76" t="s">
        <v>6</v>
      </c>
      <c r="F25" s="76" t="s">
        <v>511</v>
      </c>
      <c r="G25" s="76" t="s">
        <v>8</v>
      </c>
      <c r="H25" s="76" t="s">
        <v>8</v>
      </c>
      <c r="I25" s="76" t="s">
        <v>192</v>
      </c>
      <c r="J25" s="76" t="s">
        <v>7</v>
      </c>
      <c r="K25" s="86" t="s">
        <v>8</v>
      </c>
      <c r="L25" s="86" t="s">
        <v>8</v>
      </c>
      <c r="M25" s="86" t="s">
        <v>8</v>
      </c>
      <c r="N25" s="86" t="s">
        <v>8</v>
      </c>
      <c r="O25" s="86" t="s">
        <v>8</v>
      </c>
      <c r="P25" s="86" t="s">
        <v>8</v>
      </c>
      <c r="Q25" s="76" t="s">
        <v>519</v>
      </c>
      <c r="R25" s="76" t="s">
        <v>10</v>
      </c>
      <c r="S25" s="76" t="s">
        <v>520</v>
      </c>
      <c r="T25" s="76" t="s">
        <v>521</v>
      </c>
      <c r="U25" s="77"/>
      <c r="V25" s="77">
        <v>0.05</v>
      </c>
      <c r="W25" s="77">
        <v>0.08</v>
      </c>
      <c r="X25" s="77">
        <v>0.15</v>
      </c>
      <c r="Y25" s="77">
        <v>0.2</v>
      </c>
      <c r="Z25" s="77">
        <v>0.25</v>
      </c>
      <c r="AA25" s="77">
        <v>0.37</v>
      </c>
      <c r="AB25" s="77">
        <v>0.42</v>
      </c>
      <c r="AC25" s="77">
        <v>0.57999999999999996</v>
      </c>
      <c r="AD25" s="77">
        <v>0.67</v>
      </c>
      <c r="AE25" s="77">
        <v>0.83</v>
      </c>
      <c r="AF25" s="77">
        <v>1</v>
      </c>
      <c r="AG25" s="76" t="s">
        <v>541</v>
      </c>
      <c r="AH25" s="76" t="s">
        <v>209</v>
      </c>
      <c r="AI25" s="82" t="s">
        <v>303</v>
      </c>
      <c r="AJ25" s="83" t="s">
        <v>303</v>
      </c>
      <c r="AK25" s="84">
        <v>46023</v>
      </c>
      <c r="AL25" s="84">
        <v>46387</v>
      </c>
      <c r="AM25" s="83"/>
      <c r="AN25" s="83"/>
      <c r="AO25" s="83"/>
      <c r="AP25" s="85" t="s">
        <v>9</v>
      </c>
      <c r="AQ25" s="84" cm="1">
        <f t="array" ref="AQ25">IFERROR(DATE(2026, _xlfn.AGGREGATE(15, 6, (COLUMN(CC25:CN25)-COLUMN(CC25)+1)/(CC25:CN25&lt;&gt;0), 1), 1),"N/A")</f>
        <v>46023</v>
      </c>
      <c r="AR25" s="84" cm="1">
        <f t="array" ref="AR25">IFERROR(EOMONTH(DATE(2026, _xlfn.AGGREGATE(14, 6, (COLUMN(CC25:CN25)-COLUMN(CC25)+1)/(CC25:CN25&lt;&gt;0), 1), 1), 0),"N/A")</f>
        <v>46112</v>
      </c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6" t="s">
        <v>554</v>
      </c>
      <c r="BG25" s="76"/>
      <c r="BH25" s="76" t="s">
        <v>555</v>
      </c>
      <c r="BI25" s="76" t="s">
        <v>8</v>
      </c>
      <c r="BJ25" s="82">
        <v>530207</v>
      </c>
      <c r="BK25" s="86" t="s">
        <v>191</v>
      </c>
      <c r="BL25" s="87">
        <v>47050</v>
      </c>
      <c r="BM25" s="88">
        <v>15000</v>
      </c>
      <c r="BN25" s="88">
        <v>15000</v>
      </c>
      <c r="BO25" s="88">
        <v>17050</v>
      </c>
      <c r="BP25" s="73">
        <v>0</v>
      </c>
      <c r="BQ25" s="73">
        <v>0</v>
      </c>
      <c r="BR25" s="73">
        <v>0</v>
      </c>
      <c r="BS25" s="73">
        <v>0</v>
      </c>
      <c r="BT25" s="73">
        <v>0</v>
      </c>
      <c r="BU25" s="73">
        <v>0</v>
      </c>
      <c r="BV25" s="73">
        <v>0</v>
      </c>
      <c r="BW25" s="73">
        <v>0</v>
      </c>
      <c r="BX25" s="138">
        <v>0</v>
      </c>
      <c r="BY25" s="138"/>
      <c r="BZ25" s="138"/>
      <c r="CA25" s="138"/>
      <c r="CB25" s="138">
        <f t="shared" si="0"/>
        <v>47050</v>
      </c>
      <c r="CC25" s="88">
        <v>15000</v>
      </c>
      <c r="CD25" s="88">
        <v>15000</v>
      </c>
      <c r="CE25" s="88">
        <v>17050</v>
      </c>
      <c r="CF25" s="73">
        <v>0</v>
      </c>
      <c r="CG25" s="73">
        <v>0</v>
      </c>
      <c r="CH25" s="73">
        <v>0</v>
      </c>
      <c r="CI25" s="73">
        <v>0</v>
      </c>
      <c r="CJ25" s="73">
        <v>0</v>
      </c>
      <c r="CK25" s="73">
        <v>0</v>
      </c>
      <c r="CL25" s="73">
        <v>0</v>
      </c>
      <c r="CM25" s="73">
        <v>0</v>
      </c>
      <c r="CN25" s="138">
        <v>0</v>
      </c>
      <c r="CO25" s="138"/>
      <c r="CP25" s="137">
        <f t="shared" si="1"/>
        <v>0</v>
      </c>
      <c r="CQ25" s="137">
        <f t="shared" si="2"/>
        <v>47050</v>
      </c>
      <c r="CR25" s="137">
        <f t="shared" si="5"/>
        <v>0</v>
      </c>
      <c r="CS25" s="157">
        <v>0</v>
      </c>
      <c r="CT25" s="157">
        <v>0</v>
      </c>
      <c r="CU25" s="157">
        <v>0</v>
      </c>
      <c r="CV25" s="157">
        <v>0</v>
      </c>
      <c r="CW25" s="157">
        <v>47050</v>
      </c>
      <c r="CX25" s="73">
        <v>4960</v>
      </c>
      <c r="CY25" s="73">
        <v>4960</v>
      </c>
      <c r="CZ25" s="73">
        <v>0</v>
      </c>
      <c r="DA25" s="73">
        <v>0</v>
      </c>
      <c r="DB25" s="73">
        <v>27647.98</v>
      </c>
      <c r="DC25" s="73">
        <v>27647.98</v>
      </c>
      <c r="DD25" s="73">
        <v>0</v>
      </c>
      <c r="DE25" s="73">
        <v>0</v>
      </c>
      <c r="DF25" s="73">
        <v>14442.02</v>
      </c>
      <c r="DG25" s="73">
        <v>0</v>
      </c>
      <c r="DH25" s="73">
        <v>0</v>
      </c>
      <c r="DI25" s="157">
        <f t="shared" si="3"/>
        <v>47050</v>
      </c>
      <c r="DJ25" s="157">
        <f t="shared" si="4"/>
        <v>47050</v>
      </c>
      <c r="DK25" s="191" t="str">
        <f>IF(CZ25&gt;0,"SI","NO")</f>
        <v>NO</v>
      </c>
      <c r="DL25" s="191" t="str">
        <f>IF(DJ25&gt;0,"SI","NO")</f>
        <v>SI</v>
      </c>
      <c r="DM25" s="142"/>
      <c r="DN25" s="142"/>
      <c r="DO25" s="142"/>
      <c r="DP25" s="125"/>
      <c r="DQ25" s="125"/>
      <c r="DR25" s="125"/>
      <c r="DS25" s="125"/>
      <c r="DT25" s="125"/>
      <c r="DU25" s="125"/>
      <c r="DV25" s="125"/>
      <c r="DW25" s="125" t="s">
        <v>556</v>
      </c>
      <c r="DX25" s="125"/>
      <c r="DY25" s="125"/>
      <c r="DZ25" s="125"/>
      <c r="EA25" s="125"/>
      <c r="EB25" s="125"/>
      <c r="EC25" s="125"/>
      <c r="ED25" s="125"/>
      <c r="EE25" s="125"/>
      <c r="EF25" s="125"/>
      <c r="EG25" s="125"/>
      <c r="EH25" s="125"/>
      <c r="EI25" s="125"/>
      <c r="EJ25" s="125"/>
      <c r="EK25" s="125"/>
      <c r="EL25" s="125"/>
      <c r="EM25" s="125"/>
      <c r="EN25" s="125"/>
      <c r="EO25" s="125"/>
      <c r="EP25" s="125"/>
      <c r="EQ25" s="125"/>
      <c r="ER25" s="125"/>
      <c r="ES25" s="125"/>
      <c r="ET25" s="125"/>
      <c r="EU25" s="125"/>
      <c r="EV25" s="125"/>
      <c r="EW25" s="125"/>
      <c r="EX25" s="125"/>
      <c r="EY25" s="125"/>
      <c r="EZ25" s="125"/>
      <c r="FA25" s="125"/>
      <c r="FB25" s="125"/>
      <c r="FC25" s="125"/>
      <c r="FD25" s="125"/>
      <c r="FE25" s="125"/>
      <c r="FF25" s="125"/>
      <c r="FG25" s="125"/>
      <c r="FH25" s="125"/>
      <c r="FI25" s="125"/>
      <c r="FJ25" s="125"/>
      <c r="FK25" s="125"/>
      <c r="FL25" s="125"/>
      <c r="FM25" s="125"/>
      <c r="FN25" s="125"/>
      <c r="FO25" s="125"/>
      <c r="FP25" s="125"/>
      <c r="FQ25" s="125"/>
      <c r="FR25" s="125"/>
      <c r="FS25" s="125"/>
      <c r="FT25" s="125"/>
      <c r="FU25" s="175"/>
      <c r="FV25" s="175"/>
      <c r="FW25" s="175"/>
      <c r="FX25" s="175"/>
      <c r="FY25" s="175"/>
      <c r="FZ25" s="175"/>
      <c r="GA25" s="175"/>
      <c r="GB25" s="175"/>
      <c r="GC25" s="175"/>
      <c r="GD25" s="175"/>
      <c r="GE25" s="175"/>
      <c r="GF25" s="175"/>
      <c r="GG25" s="175"/>
      <c r="GH25" s="175"/>
      <c r="GI25" s="175"/>
      <c r="GJ25" s="175"/>
      <c r="GK25" s="175"/>
      <c r="GL25" s="175"/>
      <c r="GM25" s="175"/>
      <c r="GN25" s="175"/>
      <c r="GO25" s="175"/>
      <c r="GP25" s="175"/>
      <c r="GQ25" s="175"/>
      <c r="GR25" s="175"/>
      <c r="GS25" s="175"/>
      <c r="GT25" s="175"/>
      <c r="GU25" s="175"/>
      <c r="GV25" s="175"/>
      <c r="GW25" s="175"/>
      <c r="GX25" s="175"/>
      <c r="GY25" s="175"/>
      <c r="GZ25" s="175"/>
      <c r="HA25" s="175"/>
      <c r="HB25" s="175"/>
      <c r="HC25" s="175"/>
      <c r="HD25" s="175"/>
      <c r="HE25" s="175"/>
      <c r="HF25" s="175"/>
      <c r="HG25" s="175"/>
      <c r="HH25" s="175"/>
      <c r="HI25" s="175"/>
      <c r="HJ25" s="175"/>
      <c r="HK25" s="76"/>
      <c r="HL25" s="76"/>
      <c r="HM25" s="76"/>
      <c r="HN25" s="76"/>
      <c r="HO25" s="271"/>
      <c r="HP25" s="284" t="e">
        <v>#NUM!</v>
      </c>
      <c r="HQ25" s="284" t="e">
        <v>#NUM!</v>
      </c>
      <c r="HR25" s="284" t="e">
        <v>#NUM!</v>
      </c>
      <c r="HS25" s="284" t="e">
        <v>#NUM!</v>
      </c>
      <c r="HT25" s="284" t="e">
        <v>#NUM!</v>
      </c>
      <c r="HU25" s="284" t="e">
        <v>#NUM!</v>
      </c>
      <c r="HV25" s="284" t="e">
        <v>#NUM!</v>
      </c>
      <c r="HW25" s="284" t="e">
        <v>#NUM!</v>
      </c>
      <c r="HX25" s="284" t="e">
        <v>#NUM!</v>
      </c>
      <c r="HY25" s="284" t="e">
        <v>#NUM!</v>
      </c>
      <c r="HZ25" s="284" t="e">
        <v>#NUM!</v>
      </c>
      <c r="IA25" s="284" t="e">
        <v>#NUM!</v>
      </c>
      <c r="IB25" s="284" t="e">
        <v>#NUM!</v>
      </c>
      <c r="IC25" s="284" t="e">
        <v>#NUM!</v>
      </c>
      <c r="ID25" s="284" t="e">
        <v>#NUM!</v>
      </c>
      <c r="IE25" s="284" t="e">
        <v>#NUM!</v>
      </c>
      <c r="IF25" s="284" t="e">
        <v>#NUM!</v>
      </c>
      <c r="IG25" s="284" t="e">
        <v>#NUM!</v>
      </c>
      <c r="IH25" s="284" t="e">
        <v>#NUM!</v>
      </c>
      <c r="II25" s="284" t="e">
        <v>#NUM!</v>
      </c>
      <c r="IJ25" s="284" t="e">
        <v>#NUM!</v>
      </c>
      <c r="IK25" s="284" t="e">
        <v>#NUM!</v>
      </c>
      <c r="IL25" s="284" t="e">
        <v>#NUM!</v>
      </c>
      <c r="IM25" s="284" t="e">
        <v>#NUM!</v>
      </c>
      <c r="IN25" s="284" t="e">
        <v>#NUM!</v>
      </c>
      <c r="IO25" s="284" t="e">
        <v>#NUM!</v>
      </c>
      <c r="IP25" s="284" t="e">
        <v>#NUM!</v>
      </c>
      <c r="IQ25" s="284" t="e">
        <v>#NUM!</v>
      </c>
      <c r="IR25" s="284" t="e">
        <v>#NUM!</v>
      </c>
      <c r="IS25" s="284" t="e">
        <v>#NUM!</v>
      </c>
      <c r="IT25" s="284" t="e">
        <v>#NUM!</v>
      </c>
      <c r="IU25" s="284" t="e">
        <v>#NUM!</v>
      </c>
      <c r="IV25" s="284" t="e">
        <v>#NUM!</v>
      </c>
      <c r="IW25" s="284" t="e">
        <v>#NUM!</v>
      </c>
      <c r="IX25" s="284" t="e">
        <v>#NUM!</v>
      </c>
      <c r="IY25" s="284" t="e">
        <v>#NUM!</v>
      </c>
      <c r="IZ25" s="284" t="e">
        <v>#NUM!</v>
      </c>
      <c r="JA25" s="284" t="e">
        <v>#NUM!</v>
      </c>
      <c r="JB25" s="284" t="e">
        <v>#NUM!</v>
      </c>
      <c r="JC25" s="284" t="e">
        <v>#NUM!</v>
      </c>
      <c r="JD25" s="284" t="e">
        <v>#NUM!</v>
      </c>
      <c r="JE25" s="284" t="e">
        <v>#NUM!</v>
      </c>
      <c r="JF25" s="284" t="e">
        <v>#NUM!</v>
      </c>
      <c r="JG25" s="284" t="e">
        <v>#NUM!</v>
      </c>
      <c r="JH25" s="278" t="e">
        <v>#NUM!</v>
      </c>
      <c r="JI25" s="278" t="e">
        <v>#NUM!</v>
      </c>
      <c r="JJ25" s="279"/>
    </row>
    <row r="26" spans="1:318" s="68" customFormat="1" ht="14.65" customHeight="1" x14ac:dyDescent="0.25">
      <c r="A26" s="68" t="s">
        <v>73</v>
      </c>
      <c r="B26" s="76" t="s">
        <v>508</v>
      </c>
      <c r="C26" s="76" t="s">
        <v>509</v>
      </c>
      <c r="D26" s="89" t="s">
        <v>510</v>
      </c>
      <c r="E26" s="76" t="s">
        <v>6</v>
      </c>
      <c r="F26" s="76" t="s">
        <v>511</v>
      </c>
      <c r="G26" s="76" t="s">
        <v>8</v>
      </c>
      <c r="H26" s="76" t="s">
        <v>8</v>
      </c>
      <c r="I26" s="76" t="s">
        <v>192</v>
      </c>
      <c r="J26" s="76" t="s">
        <v>11</v>
      </c>
      <c r="K26" s="86" t="s">
        <v>8</v>
      </c>
      <c r="L26" s="86" t="s">
        <v>8</v>
      </c>
      <c r="M26" s="86" t="s">
        <v>8</v>
      </c>
      <c r="N26" s="86" t="s">
        <v>8</v>
      </c>
      <c r="O26" s="86" t="s">
        <v>8</v>
      </c>
      <c r="P26" s="86" t="s">
        <v>8</v>
      </c>
      <c r="Q26" s="76" t="s">
        <v>512</v>
      </c>
      <c r="R26" s="76" t="s">
        <v>13</v>
      </c>
      <c r="S26" s="76" t="s">
        <v>513</v>
      </c>
      <c r="T26" s="76" t="s">
        <v>514</v>
      </c>
      <c r="U26" s="77">
        <v>0.95</v>
      </c>
      <c r="V26" s="77">
        <v>0.95</v>
      </c>
      <c r="W26" s="77">
        <v>0.95</v>
      </c>
      <c r="X26" s="77">
        <v>0.95</v>
      </c>
      <c r="Y26" s="77">
        <v>0.95</v>
      </c>
      <c r="Z26" s="77">
        <v>0.95</v>
      </c>
      <c r="AA26" s="77">
        <v>0.95</v>
      </c>
      <c r="AB26" s="77">
        <v>0.95</v>
      </c>
      <c r="AC26" s="77">
        <v>0.95</v>
      </c>
      <c r="AD26" s="77">
        <v>0.95</v>
      </c>
      <c r="AE26" s="77">
        <v>0.95</v>
      </c>
      <c r="AF26" s="77">
        <v>0.95</v>
      </c>
      <c r="AG26" s="76" t="s">
        <v>223</v>
      </c>
      <c r="AH26" s="76" t="s">
        <v>208</v>
      </c>
      <c r="AI26" s="82" t="s">
        <v>303</v>
      </c>
      <c r="AJ26" s="83" t="s">
        <v>303</v>
      </c>
      <c r="AK26" s="84">
        <v>46023</v>
      </c>
      <c r="AL26" s="84">
        <v>46387</v>
      </c>
      <c r="AM26" s="83"/>
      <c r="AN26" s="83"/>
      <c r="AO26" s="83"/>
      <c r="AP26" s="85" t="s">
        <v>14</v>
      </c>
      <c r="AQ26" s="84" cm="1">
        <f t="array" ref="AQ26">IFERROR(DATE(2026, _xlfn.AGGREGATE(15, 6, (COLUMN(CC26:CN26)-COLUMN(CC26)+1)/(CC26:CN26&lt;&gt;0), 1), 1),"N/A")</f>
        <v>46266</v>
      </c>
      <c r="AR26" s="84" cm="1">
        <f t="array" ref="AR26">IFERROR(EOMONTH(DATE(2026, _xlfn.AGGREGATE(14, 6, (COLUMN(CC26:CN26)-COLUMN(CC26)+1)/(CC26:CN26&lt;&gt;0), 1), 1), 0),"N/A")</f>
        <v>46387</v>
      </c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6" t="s">
        <v>109</v>
      </c>
      <c r="BG26" s="76"/>
      <c r="BH26" s="76" t="s">
        <v>372</v>
      </c>
      <c r="BI26" s="76" t="s">
        <v>527</v>
      </c>
      <c r="BJ26" s="82">
        <v>630601</v>
      </c>
      <c r="BK26" s="86" t="s">
        <v>191</v>
      </c>
      <c r="BL26" s="87">
        <v>85000</v>
      </c>
      <c r="BM26" s="73"/>
      <c r="BN26" s="73"/>
      <c r="BO26" s="73"/>
      <c r="BP26" s="73"/>
      <c r="BQ26" s="73"/>
      <c r="BR26" s="88"/>
      <c r="BS26" s="73"/>
      <c r="BT26" s="73"/>
      <c r="BU26" s="73"/>
      <c r="BV26" s="73"/>
      <c r="BW26" s="73"/>
      <c r="BX26" s="138">
        <v>85000</v>
      </c>
      <c r="BY26" s="138"/>
      <c r="BZ26" s="138"/>
      <c r="CA26" s="138">
        <v>-42500</v>
      </c>
      <c r="CB26" s="138">
        <f t="shared" si="0"/>
        <v>42500</v>
      </c>
      <c r="CC26" s="73"/>
      <c r="CD26" s="73"/>
      <c r="CE26" s="72"/>
      <c r="CF26" s="73"/>
      <c r="CG26" s="73"/>
      <c r="CH26" s="88"/>
      <c r="CI26" s="73"/>
      <c r="CJ26" s="73"/>
      <c r="CK26" s="73">
        <v>20000</v>
      </c>
      <c r="CL26" s="73"/>
      <c r="CM26" s="73"/>
      <c r="CN26" s="138">
        <v>22500</v>
      </c>
      <c r="CO26" s="138"/>
      <c r="CP26" s="137">
        <f t="shared" si="1"/>
        <v>0</v>
      </c>
      <c r="CQ26" s="137">
        <f t="shared" si="2"/>
        <v>0</v>
      </c>
      <c r="CR26" s="137">
        <f t="shared" si="5"/>
        <v>0</v>
      </c>
      <c r="CS26" s="157">
        <v>0</v>
      </c>
      <c r="CT26" s="157">
        <v>0</v>
      </c>
      <c r="CU26" s="157">
        <v>0</v>
      </c>
      <c r="CV26" s="157">
        <v>0</v>
      </c>
      <c r="CW26" s="157">
        <v>0</v>
      </c>
      <c r="CX26" s="73">
        <v>0</v>
      </c>
      <c r="CY26" s="73">
        <v>0</v>
      </c>
      <c r="CZ26" s="73">
        <v>0</v>
      </c>
      <c r="DA26" s="73">
        <v>0</v>
      </c>
      <c r="DB26" s="73">
        <v>0</v>
      </c>
      <c r="DC26" s="73">
        <v>0</v>
      </c>
      <c r="DD26" s="73">
        <v>0</v>
      </c>
      <c r="DE26" s="73">
        <v>0</v>
      </c>
      <c r="DF26" s="73">
        <v>0</v>
      </c>
      <c r="DG26" s="73">
        <v>0</v>
      </c>
      <c r="DH26" s="73">
        <v>0</v>
      </c>
      <c r="DI26" s="157">
        <f t="shared" si="3"/>
        <v>0</v>
      </c>
      <c r="DJ26" s="157">
        <f t="shared" si="4"/>
        <v>0</v>
      </c>
      <c r="DK26" s="191" t="str">
        <f>IF(CZ26&gt;0,"SI","NO")</f>
        <v>NO</v>
      </c>
      <c r="DL26" s="191" t="str">
        <f>IF(DJ26&gt;0,"SI","NO")</f>
        <v>NO</v>
      </c>
      <c r="DM26" s="142">
        <v>85000</v>
      </c>
      <c r="DN26" s="142">
        <v>85000</v>
      </c>
      <c r="DO26" s="378">
        <v>42500</v>
      </c>
      <c r="DP26" s="125">
        <v>1</v>
      </c>
      <c r="DQ26" s="125">
        <v>1</v>
      </c>
      <c r="DR26" s="359">
        <v>2</v>
      </c>
      <c r="DS26" s="373" t="s">
        <v>303</v>
      </c>
      <c r="DT26" s="366" t="s">
        <v>373</v>
      </c>
      <c r="DU26" s="366" t="s">
        <v>305</v>
      </c>
      <c r="DV26" s="366" t="s">
        <v>315</v>
      </c>
      <c r="DW26" s="125"/>
      <c r="DX26" s="126">
        <v>46098</v>
      </c>
      <c r="DY26" s="126">
        <v>46098</v>
      </c>
      <c r="DZ26" s="127">
        <v>1</v>
      </c>
      <c r="EA26" s="126">
        <v>46099</v>
      </c>
      <c r="EB26" s="126">
        <v>46099</v>
      </c>
      <c r="EC26" s="126">
        <v>46099</v>
      </c>
      <c r="ED26" s="126">
        <v>46100</v>
      </c>
      <c r="EE26" s="126">
        <v>46101</v>
      </c>
      <c r="EF26" s="126">
        <v>46104</v>
      </c>
      <c r="EG26" s="126">
        <v>46105</v>
      </c>
      <c r="EH26" s="126">
        <v>46106</v>
      </c>
      <c r="EI26" s="126">
        <v>46107</v>
      </c>
      <c r="EJ26" s="126">
        <v>46107</v>
      </c>
      <c r="EK26" s="127">
        <v>1</v>
      </c>
      <c r="EL26" s="126">
        <v>46108</v>
      </c>
      <c r="EM26" s="126">
        <v>46111</v>
      </c>
      <c r="EN26" s="126">
        <v>46112</v>
      </c>
      <c r="EO26" s="126">
        <v>46113</v>
      </c>
      <c r="EP26" s="126">
        <v>46113</v>
      </c>
      <c r="EQ26" s="126">
        <v>46114</v>
      </c>
      <c r="ER26" s="126">
        <v>46114</v>
      </c>
      <c r="ES26" s="127"/>
      <c r="ET26" s="127"/>
      <c r="EU26" s="127"/>
      <c r="EV26" s="127"/>
      <c r="EW26" s="126">
        <v>46115</v>
      </c>
      <c r="EX26" s="126">
        <v>46118</v>
      </c>
      <c r="EY26" s="126">
        <v>46118</v>
      </c>
      <c r="EZ26" s="126">
        <v>46119</v>
      </c>
      <c r="FA26" s="126">
        <v>46120</v>
      </c>
      <c r="FB26" s="126">
        <v>46121</v>
      </c>
      <c r="FC26" s="126">
        <v>46122</v>
      </c>
      <c r="FD26" s="126">
        <v>46122</v>
      </c>
      <c r="FE26" s="127">
        <v>18</v>
      </c>
      <c r="FF26" s="126">
        <v>46126</v>
      </c>
      <c r="FG26" s="126">
        <v>46128</v>
      </c>
      <c r="FH26" s="128">
        <v>46132</v>
      </c>
      <c r="FI26" s="128">
        <v>46133</v>
      </c>
      <c r="FJ26" s="128">
        <v>46134</v>
      </c>
      <c r="FK26" s="128">
        <v>46136</v>
      </c>
      <c r="FL26" s="128">
        <v>46139</v>
      </c>
      <c r="FM26" s="128">
        <v>46139</v>
      </c>
      <c r="FN26" s="128">
        <v>46142</v>
      </c>
      <c r="FO26" s="129">
        <v>1</v>
      </c>
      <c r="FP26" s="128">
        <v>46147</v>
      </c>
      <c r="FQ26" s="128"/>
      <c r="FR26" s="147" t="s">
        <v>373</v>
      </c>
      <c r="FS26" s="127" t="s">
        <v>426</v>
      </c>
      <c r="FT26" s="125"/>
      <c r="FU26" s="175">
        <v>46098</v>
      </c>
      <c r="FV26" s="175">
        <v>46098</v>
      </c>
      <c r="FW26" s="175">
        <v>46099</v>
      </c>
      <c r="FX26" s="175">
        <v>46099</v>
      </c>
      <c r="FY26" s="175">
        <v>46099</v>
      </c>
      <c r="FZ26" s="175">
        <v>46100</v>
      </c>
      <c r="GA26" s="175">
        <v>46101</v>
      </c>
      <c r="GB26" s="175">
        <v>46104</v>
      </c>
      <c r="GC26" s="175">
        <v>46105</v>
      </c>
      <c r="GD26" s="175">
        <v>46106</v>
      </c>
      <c r="GE26" s="175">
        <v>46107</v>
      </c>
      <c r="GF26" s="175">
        <v>46107</v>
      </c>
      <c r="GG26" s="175">
        <v>46108</v>
      </c>
      <c r="GH26" s="175">
        <v>46111</v>
      </c>
      <c r="GI26" s="175">
        <v>46112</v>
      </c>
      <c r="GJ26" s="175">
        <v>46113</v>
      </c>
      <c r="GK26" s="175">
        <v>46113</v>
      </c>
      <c r="GL26" s="175">
        <v>46114</v>
      </c>
      <c r="GM26" s="175">
        <v>46114</v>
      </c>
      <c r="GN26" s="175"/>
      <c r="GO26" s="175"/>
      <c r="GP26" s="175"/>
      <c r="GQ26" s="175"/>
      <c r="GR26" s="175">
        <v>46115</v>
      </c>
      <c r="GS26" s="175">
        <v>46118</v>
      </c>
      <c r="GT26" s="175">
        <v>46118</v>
      </c>
      <c r="GU26" s="175">
        <v>46119</v>
      </c>
      <c r="GV26" s="175">
        <v>46120</v>
      </c>
      <c r="GW26" s="175">
        <v>46121</v>
      </c>
      <c r="GX26" s="175">
        <v>46122</v>
      </c>
      <c r="GY26" s="175">
        <v>46122</v>
      </c>
      <c r="GZ26" s="175">
        <v>18</v>
      </c>
      <c r="HA26" s="175">
        <v>46126</v>
      </c>
      <c r="HB26" s="175">
        <v>46128</v>
      </c>
      <c r="HC26" s="175">
        <v>46132</v>
      </c>
      <c r="HD26" s="175">
        <v>46133</v>
      </c>
      <c r="HE26" s="175">
        <v>46134</v>
      </c>
      <c r="HF26" s="175">
        <v>46136</v>
      </c>
      <c r="HG26" s="175">
        <v>46139</v>
      </c>
      <c r="HH26" s="175">
        <v>46139</v>
      </c>
      <c r="HI26" s="175">
        <v>46142</v>
      </c>
      <c r="HJ26" s="175">
        <v>46147</v>
      </c>
      <c r="HK26" s="170"/>
      <c r="HL26" s="170" t="s">
        <v>95</v>
      </c>
      <c r="HM26" s="170" t="s">
        <v>373</v>
      </c>
      <c r="HN26" s="170" t="s">
        <v>426</v>
      </c>
      <c r="HO26" s="270" t="s">
        <v>553</v>
      </c>
      <c r="HP26" s="281">
        <v>46098</v>
      </c>
      <c r="HQ26" s="281">
        <v>46098</v>
      </c>
      <c r="HR26" s="281">
        <v>46099</v>
      </c>
      <c r="HS26" s="281">
        <v>46099</v>
      </c>
      <c r="HT26" s="281">
        <v>46099</v>
      </c>
      <c r="HU26" s="281">
        <v>46100</v>
      </c>
      <c r="HV26" s="281">
        <v>46101</v>
      </c>
      <c r="HW26" s="281">
        <v>46104</v>
      </c>
      <c r="HX26" s="281">
        <v>46105</v>
      </c>
      <c r="HY26" s="281">
        <v>46106</v>
      </c>
      <c r="HZ26" s="281">
        <v>46107</v>
      </c>
      <c r="IA26" s="281">
        <v>46107</v>
      </c>
      <c r="IB26" s="281">
        <v>46108</v>
      </c>
      <c r="IC26" s="281">
        <v>46111</v>
      </c>
      <c r="ID26" s="281">
        <v>46112</v>
      </c>
      <c r="IE26" s="281">
        <v>46113</v>
      </c>
      <c r="IF26" s="281">
        <v>46113</v>
      </c>
      <c r="IG26" s="281">
        <v>46114</v>
      </c>
      <c r="IH26" s="281">
        <v>46114</v>
      </c>
      <c r="II26" s="281"/>
      <c r="IJ26" s="281"/>
      <c r="IK26" s="281"/>
      <c r="IL26" s="281"/>
      <c r="IM26" s="281">
        <v>46115</v>
      </c>
      <c r="IN26" s="281">
        <v>46118</v>
      </c>
      <c r="IO26" s="281">
        <v>46118</v>
      </c>
      <c r="IP26" s="281">
        <v>46119</v>
      </c>
      <c r="IQ26" s="281">
        <v>46120</v>
      </c>
      <c r="IR26" s="281">
        <v>46121</v>
      </c>
      <c r="IS26" s="281">
        <v>46122</v>
      </c>
      <c r="IT26" s="281">
        <v>46122</v>
      </c>
      <c r="IU26" s="281">
        <v>18</v>
      </c>
      <c r="IV26" s="281">
        <v>46126</v>
      </c>
      <c r="IW26" s="281">
        <v>46128</v>
      </c>
      <c r="IX26" s="281">
        <v>46132</v>
      </c>
      <c r="IY26" s="281">
        <v>46133</v>
      </c>
      <c r="IZ26" s="281">
        <v>46134</v>
      </c>
      <c r="JA26" s="281">
        <v>46136</v>
      </c>
      <c r="JB26" s="281">
        <v>46139</v>
      </c>
      <c r="JC26" s="281">
        <v>46139</v>
      </c>
      <c r="JD26" s="281">
        <v>46142</v>
      </c>
      <c r="JE26" s="281">
        <v>46147</v>
      </c>
      <c r="JF26" s="282"/>
      <c r="JG26" s="292" t="s">
        <v>95</v>
      </c>
      <c r="JH26" s="294" t="s">
        <v>373</v>
      </c>
      <c r="JI26" s="277" t="s">
        <v>426</v>
      </c>
      <c r="JJ26" s="346" t="s">
        <v>384</v>
      </c>
      <c r="LF26" s="76" t="s">
        <v>530</v>
      </c>
    </row>
    <row r="27" spans="1:318" s="68" customFormat="1" ht="14.65" customHeight="1" x14ac:dyDescent="0.25">
      <c r="A27" s="68" t="s">
        <v>73</v>
      </c>
      <c r="B27" s="76" t="s">
        <v>508</v>
      </c>
      <c r="C27" s="76" t="s">
        <v>509</v>
      </c>
      <c r="D27" s="89" t="s">
        <v>510</v>
      </c>
      <c r="E27" s="76" t="s">
        <v>6</v>
      </c>
      <c r="F27" s="76" t="s">
        <v>511</v>
      </c>
      <c r="G27" s="76" t="s">
        <v>8</v>
      </c>
      <c r="H27" s="76" t="s">
        <v>8</v>
      </c>
      <c r="I27" s="76" t="s">
        <v>192</v>
      </c>
      <c r="J27" s="76" t="s">
        <v>11</v>
      </c>
      <c r="K27" s="86" t="s">
        <v>8</v>
      </c>
      <c r="L27" s="86" t="s">
        <v>8</v>
      </c>
      <c r="M27" s="86" t="s">
        <v>8</v>
      </c>
      <c r="N27" s="86" t="s">
        <v>8</v>
      </c>
      <c r="O27" s="86" t="s">
        <v>8</v>
      </c>
      <c r="P27" s="86" t="s">
        <v>8</v>
      </c>
      <c r="Q27" s="76" t="s">
        <v>512</v>
      </c>
      <c r="R27" s="76" t="s">
        <v>13</v>
      </c>
      <c r="S27" s="76" t="s">
        <v>513</v>
      </c>
      <c r="T27" s="76" t="s">
        <v>514</v>
      </c>
      <c r="U27" s="77">
        <v>0.95</v>
      </c>
      <c r="V27" s="77">
        <v>0.95</v>
      </c>
      <c r="W27" s="77">
        <v>0.95</v>
      </c>
      <c r="X27" s="77">
        <v>0.95</v>
      </c>
      <c r="Y27" s="77">
        <v>0.95</v>
      </c>
      <c r="Z27" s="77">
        <v>0.95</v>
      </c>
      <c r="AA27" s="77">
        <v>0.95</v>
      </c>
      <c r="AB27" s="77">
        <v>0.95</v>
      </c>
      <c r="AC27" s="77">
        <v>0.95</v>
      </c>
      <c r="AD27" s="77">
        <v>0.95</v>
      </c>
      <c r="AE27" s="77">
        <v>0.95</v>
      </c>
      <c r="AF27" s="77">
        <v>0.95</v>
      </c>
      <c r="AG27" s="76" t="s">
        <v>533</v>
      </c>
      <c r="AH27" s="76" t="s">
        <v>209</v>
      </c>
      <c r="AI27" s="82" t="s">
        <v>303</v>
      </c>
      <c r="AJ27" s="83" t="s">
        <v>303</v>
      </c>
      <c r="AK27" s="84">
        <v>46023</v>
      </c>
      <c r="AL27" s="84">
        <v>46387</v>
      </c>
      <c r="AM27" s="83"/>
      <c r="AN27" s="83"/>
      <c r="AO27" s="83"/>
      <c r="AP27" s="85" t="s">
        <v>14</v>
      </c>
      <c r="AQ27" s="84" cm="1">
        <f t="array" ref="AQ27">IFERROR(DATE(2026, _xlfn.AGGREGATE(15, 6, (COLUMN(CC27:CN27)-COLUMN(CC27)+1)/(CC27:CN27&lt;&gt;0), 1), 1),"N/A")</f>
        <v>46143</v>
      </c>
      <c r="AR27" s="84" cm="1">
        <f t="array" ref="AR27">IFERROR(EOMONTH(DATE(2026, _xlfn.AGGREGATE(14, 6, (COLUMN(CC27:CN27)-COLUMN(CC27)+1)/(CC27:CN27&lt;&gt;0), 1), 1), 0),"N/A")</f>
        <v>46173</v>
      </c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6" t="s">
        <v>557</v>
      </c>
      <c r="BG27" s="76"/>
      <c r="BH27" s="76" t="s">
        <v>558</v>
      </c>
      <c r="BI27" s="76" t="s">
        <v>527</v>
      </c>
      <c r="BJ27" s="82">
        <v>530613</v>
      </c>
      <c r="BK27" s="86" t="s">
        <v>191</v>
      </c>
      <c r="BL27" s="87">
        <v>51996.95</v>
      </c>
      <c r="BM27" s="73">
        <v>0</v>
      </c>
      <c r="BN27" s="73">
        <v>0</v>
      </c>
      <c r="BO27" s="73">
        <v>0</v>
      </c>
      <c r="BP27" s="72">
        <v>51996.95</v>
      </c>
      <c r="BQ27" s="73">
        <v>0</v>
      </c>
      <c r="BR27" s="73">
        <v>0</v>
      </c>
      <c r="BS27" s="73">
        <v>0</v>
      </c>
      <c r="BT27" s="73">
        <v>0</v>
      </c>
      <c r="BU27" s="73">
        <v>0</v>
      </c>
      <c r="BV27" s="73">
        <v>0</v>
      </c>
      <c r="BW27" s="73">
        <v>0</v>
      </c>
      <c r="BX27" s="138">
        <v>0</v>
      </c>
      <c r="BY27" s="138">
        <v>-11348.45</v>
      </c>
      <c r="BZ27" s="138"/>
      <c r="CA27" s="138"/>
      <c r="CB27" s="138">
        <f t="shared" si="0"/>
        <v>40648.5</v>
      </c>
      <c r="CC27" s="73"/>
      <c r="CD27" s="73"/>
      <c r="CE27" s="72">
        <v>0</v>
      </c>
      <c r="CF27" s="72"/>
      <c r="CG27" s="73">
        <v>40648.5</v>
      </c>
      <c r="CH27" s="73">
        <v>0</v>
      </c>
      <c r="CI27" s="73">
        <v>0</v>
      </c>
      <c r="CJ27" s="73">
        <v>0</v>
      </c>
      <c r="CK27" s="73">
        <v>0</v>
      </c>
      <c r="CL27" s="73">
        <v>0</v>
      </c>
      <c r="CM27" s="73">
        <v>0</v>
      </c>
      <c r="CN27" s="138">
        <v>0</v>
      </c>
      <c r="CO27" s="138"/>
      <c r="CP27" s="137">
        <f t="shared" si="1"/>
        <v>0</v>
      </c>
      <c r="CQ27" s="137">
        <f t="shared" si="2"/>
        <v>0</v>
      </c>
      <c r="CR27" s="137">
        <f t="shared" si="5"/>
        <v>0</v>
      </c>
      <c r="CS27" s="157">
        <v>0</v>
      </c>
      <c r="CT27" s="157">
        <v>0</v>
      </c>
      <c r="CU27" s="157">
        <v>0</v>
      </c>
      <c r="CV27" s="157">
        <v>40648.5</v>
      </c>
      <c r="CW27" s="157">
        <v>0</v>
      </c>
      <c r="CX27" s="73">
        <v>0</v>
      </c>
      <c r="CY27" s="73">
        <v>0</v>
      </c>
      <c r="CZ27" s="73">
        <v>40648.5</v>
      </c>
      <c r="DA27" s="73">
        <v>0</v>
      </c>
      <c r="DB27" s="73">
        <v>0</v>
      </c>
      <c r="DC27" s="73">
        <v>0</v>
      </c>
      <c r="DD27" s="73">
        <v>40648.5</v>
      </c>
      <c r="DE27" s="73">
        <v>0</v>
      </c>
      <c r="DF27" s="73">
        <v>0</v>
      </c>
      <c r="DG27" s="73">
        <v>40648.5</v>
      </c>
      <c r="DH27" s="73">
        <v>0</v>
      </c>
      <c r="DI27" s="157">
        <f t="shared" si="3"/>
        <v>0</v>
      </c>
      <c r="DJ27" s="157">
        <f t="shared" si="4"/>
        <v>0</v>
      </c>
      <c r="DK27" s="191" t="str">
        <f>IF(CZ27&gt;0,"SI","NO")</f>
        <v>SI</v>
      </c>
      <c r="DL27" s="191" t="str">
        <f>IF(DJ27&gt;0,"SI","NO")</f>
        <v>NO</v>
      </c>
      <c r="DM27" s="142"/>
      <c r="DN27" s="142"/>
      <c r="DO27" s="142"/>
      <c r="DP27" s="125"/>
      <c r="DQ27" s="125"/>
      <c r="DR27" s="125"/>
      <c r="DS27" s="125"/>
      <c r="DT27" s="125"/>
      <c r="DU27" s="125"/>
      <c r="DV27" s="125"/>
      <c r="DW27" s="125" t="s">
        <v>559</v>
      </c>
      <c r="DX27" s="125"/>
      <c r="DY27" s="125"/>
      <c r="DZ27" s="125"/>
      <c r="EA27" s="125"/>
      <c r="EB27" s="125"/>
      <c r="EC27" s="125"/>
      <c r="ED27" s="125"/>
      <c r="EE27" s="125"/>
      <c r="EF27" s="125"/>
      <c r="EG27" s="125"/>
      <c r="EH27" s="125"/>
      <c r="EI27" s="125"/>
      <c r="EJ27" s="125"/>
      <c r="EK27" s="125"/>
      <c r="EL27" s="125"/>
      <c r="EM27" s="125"/>
      <c r="EN27" s="125"/>
      <c r="EO27" s="125"/>
      <c r="EP27" s="125"/>
      <c r="EQ27" s="125"/>
      <c r="ER27" s="125"/>
      <c r="ES27" s="125"/>
      <c r="ET27" s="125"/>
      <c r="EU27" s="125"/>
      <c r="EV27" s="125"/>
      <c r="EW27" s="125"/>
      <c r="EX27" s="125"/>
      <c r="EY27" s="125"/>
      <c r="EZ27" s="125"/>
      <c r="FA27" s="125"/>
      <c r="FB27" s="125"/>
      <c r="FC27" s="125"/>
      <c r="FD27" s="125"/>
      <c r="FE27" s="125"/>
      <c r="FF27" s="125"/>
      <c r="FG27" s="125"/>
      <c r="FH27" s="125"/>
      <c r="FI27" s="125"/>
      <c r="FJ27" s="125"/>
      <c r="FK27" s="125"/>
      <c r="FL27" s="125"/>
      <c r="FM27" s="125"/>
      <c r="FN27" s="125"/>
      <c r="FO27" s="125"/>
      <c r="FP27" s="125"/>
      <c r="FQ27" s="125"/>
      <c r="FR27" s="125"/>
      <c r="FS27" s="125"/>
      <c r="FT27" s="125"/>
      <c r="FU27" s="173"/>
      <c r="FV27" s="173"/>
      <c r="FW27" s="173"/>
      <c r="FX27" s="173"/>
      <c r="FY27" s="173"/>
      <c r="FZ27" s="173"/>
      <c r="GA27" s="173"/>
      <c r="GB27" s="173"/>
      <c r="GC27" s="173"/>
      <c r="GD27" s="173"/>
      <c r="GE27" s="173"/>
      <c r="GF27" s="173"/>
      <c r="GG27" s="173"/>
      <c r="GH27" s="173"/>
      <c r="GI27" s="173"/>
      <c r="GJ27" s="173"/>
      <c r="GK27" s="173"/>
      <c r="GL27" s="173"/>
      <c r="GM27" s="173"/>
      <c r="GN27" s="173"/>
      <c r="GO27" s="173"/>
      <c r="GP27" s="173"/>
      <c r="GQ27" s="173"/>
      <c r="GR27" s="173"/>
      <c r="GS27" s="173"/>
      <c r="GT27" s="173"/>
      <c r="GU27" s="173"/>
      <c r="GV27" s="173"/>
      <c r="GW27" s="173"/>
      <c r="GX27" s="173"/>
      <c r="GY27" s="173"/>
      <c r="GZ27" s="173"/>
      <c r="HA27" s="173"/>
      <c r="HB27" s="173"/>
      <c r="HC27" s="173"/>
      <c r="HD27" s="173"/>
      <c r="HE27" s="173"/>
      <c r="HF27" s="173"/>
      <c r="HG27" s="173"/>
      <c r="HH27" s="173"/>
      <c r="HI27" s="173"/>
      <c r="HJ27" s="173"/>
      <c r="HP27" s="284" t="e">
        <v>#NUM!</v>
      </c>
      <c r="HQ27" s="284" t="e">
        <v>#NUM!</v>
      </c>
      <c r="HR27" s="284" t="e">
        <v>#NUM!</v>
      </c>
      <c r="HS27" s="284" t="e">
        <v>#NUM!</v>
      </c>
      <c r="HT27" s="284" t="e">
        <v>#NUM!</v>
      </c>
      <c r="HU27" s="284" t="e">
        <v>#NUM!</v>
      </c>
      <c r="HV27" s="284" t="e">
        <v>#NUM!</v>
      </c>
      <c r="HW27" s="284" t="e">
        <v>#NUM!</v>
      </c>
      <c r="HX27" s="284" t="e">
        <v>#NUM!</v>
      </c>
      <c r="HY27" s="284" t="e">
        <v>#NUM!</v>
      </c>
      <c r="HZ27" s="284" t="e">
        <v>#NUM!</v>
      </c>
      <c r="IA27" s="284" t="e">
        <v>#NUM!</v>
      </c>
      <c r="IB27" s="284" t="e">
        <v>#NUM!</v>
      </c>
      <c r="IC27" s="284" t="e">
        <v>#NUM!</v>
      </c>
      <c r="ID27" s="284" t="e">
        <v>#NUM!</v>
      </c>
      <c r="IE27" s="284" t="e">
        <v>#NUM!</v>
      </c>
      <c r="IF27" s="284" t="e">
        <v>#NUM!</v>
      </c>
      <c r="IG27" s="284" t="e">
        <v>#NUM!</v>
      </c>
      <c r="IH27" s="284" t="e">
        <v>#NUM!</v>
      </c>
      <c r="II27" s="284" t="e">
        <v>#NUM!</v>
      </c>
      <c r="IJ27" s="284" t="e">
        <v>#NUM!</v>
      </c>
      <c r="IK27" s="284" t="e">
        <v>#NUM!</v>
      </c>
      <c r="IL27" s="284" t="e">
        <v>#NUM!</v>
      </c>
      <c r="IM27" s="284" t="e">
        <v>#NUM!</v>
      </c>
      <c r="IN27" s="284" t="e">
        <v>#NUM!</v>
      </c>
      <c r="IO27" s="284" t="e">
        <v>#NUM!</v>
      </c>
      <c r="IP27" s="284" t="e">
        <v>#NUM!</v>
      </c>
      <c r="IQ27" s="284" t="e">
        <v>#NUM!</v>
      </c>
      <c r="IR27" s="284" t="e">
        <v>#NUM!</v>
      </c>
      <c r="IS27" s="284" t="e">
        <v>#NUM!</v>
      </c>
      <c r="IT27" s="284" t="e">
        <v>#NUM!</v>
      </c>
      <c r="IU27" s="284" t="e">
        <v>#NUM!</v>
      </c>
      <c r="IV27" s="284" t="e">
        <v>#NUM!</v>
      </c>
      <c r="IW27" s="284" t="e">
        <v>#NUM!</v>
      </c>
      <c r="IX27" s="284" t="e">
        <v>#NUM!</v>
      </c>
      <c r="IY27" s="284" t="e">
        <v>#NUM!</v>
      </c>
      <c r="IZ27" s="284" t="e">
        <v>#NUM!</v>
      </c>
      <c r="JA27" s="284" t="e">
        <v>#NUM!</v>
      </c>
      <c r="JB27" s="284" t="e">
        <v>#NUM!</v>
      </c>
      <c r="JC27" s="284" t="e">
        <v>#NUM!</v>
      </c>
      <c r="JD27" s="284" t="e">
        <v>#NUM!</v>
      </c>
      <c r="JE27" s="284" t="e">
        <v>#NUM!</v>
      </c>
      <c r="JF27" s="284" t="e">
        <v>#NUM!</v>
      </c>
      <c r="JG27" s="284" t="e">
        <v>#NUM!</v>
      </c>
      <c r="JH27" s="284" t="e">
        <v>#NUM!</v>
      </c>
      <c r="JI27" s="284" t="e">
        <v>#NUM!</v>
      </c>
      <c r="JJ27" s="276" t="s">
        <v>560</v>
      </c>
    </row>
    <row r="28" spans="1:318" s="68" customFormat="1" ht="14.65" customHeight="1" x14ac:dyDescent="0.25">
      <c r="A28" s="68" t="s">
        <v>76</v>
      </c>
      <c r="B28" s="76" t="s">
        <v>508</v>
      </c>
      <c r="C28" s="76" t="s">
        <v>509</v>
      </c>
      <c r="D28" s="76" t="s">
        <v>510</v>
      </c>
      <c r="E28" s="76" t="s">
        <v>6</v>
      </c>
      <c r="F28" s="76" t="s">
        <v>511</v>
      </c>
      <c r="G28" s="76" t="s">
        <v>8</v>
      </c>
      <c r="H28" s="76" t="s">
        <v>8</v>
      </c>
      <c r="I28" s="76" t="s">
        <v>192</v>
      </c>
      <c r="J28" s="76" t="s">
        <v>7</v>
      </c>
      <c r="K28" s="86" t="s">
        <v>8</v>
      </c>
      <c r="L28" s="86" t="s">
        <v>8</v>
      </c>
      <c r="M28" s="86" t="s">
        <v>8</v>
      </c>
      <c r="N28" s="86" t="s">
        <v>8</v>
      </c>
      <c r="O28" s="86" t="s">
        <v>8</v>
      </c>
      <c r="P28" s="86" t="s">
        <v>8</v>
      </c>
      <c r="Q28" s="76" t="s">
        <v>519</v>
      </c>
      <c r="R28" s="76" t="s">
        <v>10</v>
      </c>
      <c r="S28" s="76" t="s">
        <v>520</v>
      </c>
      <c r="T28" s="76" t="s">
        <v>521</v>
      </c>
      <c r="U28" s="77"/>
      <c r="V28" s="77">
        <v>0.05</v>
      </c>
      <c r="W28" s="77">
        <v>0.08</v>
      </c>
      <c r="X28" s="77">
        <v>0.15</v>
      </c>
      <c r="Y28" s="77">
        <v>0.2</v>
      </c>
      <c r="Z28" s="77">
        <v>0.25</v>
      </c>
      <c r="AA28" s="77">
        <v>0.37</v>
      </c>
      <c r="AB28" s="77">
        <v>0.42</v>
      </c>
      <c r="AC28" s="77">
        <v>0.57999999999999996</v>
      </c>
      <c r="AD28" s="77">
        <v>0.67</v>
      </c>
      <c r="AE28" s="77">
        <v>0.83</v>
      </c>
      <c r="AF28" s="77">
        <v>1</v>
      </c>
      <c r="AG28" s="76" t="s">
        <v>522</v>
      </c>
      <c r="AH28" s="76" t="s">
        <v>208</v>
      </c>
      <c r="AI28" s="82" t="s">
        <v>303</v>
      </c>
      <c r="AJ28" s="83" t="s">
        <v>303</v>
      </c>
      <c r="AK28" s="84">
        <v>46023</v>
      </c>
      <c r="AL28" s="84">
        <v>46387</v>
      </c>
      <c r="AM28" s="83"/>
      <c r="AN28" s="83"/>
      <c r="AO28" s="83"/>
      <c r="AP28" s="85" t="s">
        <v>9</v>
      </c>
      <c r="AQ28" s="84" cm="1">
        <f t="array" ref="AQ28">IFERROR(DATE(2026, _xlfn.AGGREGATE(15, 6, (COLUMN(CC28:CN28)-COLUMN(CC28)+1)/(CC28:CN28&lt;&gt;0), 1), 1),"N/A")</f>
        <v>46327</v>
      </c>
      <c r="AR28" s="84" cm="1">
        <f t="array" ref="AR28">IFERROR(EOMONTH(DATE(2026, _xlfn.AGGREGATE(14, 6, (COLUMN(CC28:CN28)-COLUMN(CC28)+1)/(CC28:CN28&lt;&gt;0), 1), 1), 0),"N/A")</f>
        <v>46356</v>
      </c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9" t="s">
        <v>121</v>
      </c>
      <c r="BG28" s="89" t="s">
        <v>307</v>
      </c>
      <c r="BH28" s="76" t="s">
        <v>383</v>
      </c>
      <c r="BI28" s="76" t="s">
        <v>8</v>
      </c>
      <c r="BJ28" s="82">
        <v>530702</v>
      </c>
      <c r="BK28" s="86" t="s">
        <v>191</v>
      </c>
      <c r="BL28" s="87">
        <v>0</v>
      </c>
      <c r="BM28" s="73"/>
      <c r="BN28" s="73"/>
      <c r="BO28" s="73"/>
      <c r="BP28" s="73"/>
      <c r="BQ28" s="73"/>
      <c r="BR28" s="73"/>
      <c r="BS28" s="73"/>
      <c r="BT28" s="88"/>
      <c r="BU28" s="73"/>
      <c r="BV28" s="73"/>
      <c r="BW28" s="73"/>
      <c r="BX28" s="138"/>
      <c r="BY28" s="138">
        <v>65000</v>
      </c>
      <c r="BZ28" s="138"/>
      <c r="CA28" s="138">
        <v>-25000</v>
      </c>
      <c r="CB28" s="138">
        <f t="shared" si="0"/>
        <v>40000</v>
      </c>
      <c r="CC28" s="73"/>
      <c r="CD28" s="73"/>
      <c r="CE28" s="72"/>
      <c r="CF28" s="73"/>
      <c r="CG28" s="73"/>
      <c r="CH28" s="73"/>
      <c r="CI28" s="73"/>
      <c r="CJ28" s="88"/>
      <c r="CK28" s="73"/>
      <c r="CL28" s="73"/>
      <c r="CM28" s="73">
        <v>40000</v>
      </c>
      <c r="CN28" s="138"/>
      <c r="CO28" s="138"/>
      <c r="CP28" s="137">
        <f t="shared" si="1"/>
        <v>0</v>
      </c>
      <c r="CQ28" s="137">
        <f t="shared" si="2"/>
        <v>0</v>
      </c>
      <c r="CR28" s="137">
        <f t="shared" si="5"/>
        <v>0</v>
      </c>
      <c r="CS28" s="157">
        <v>0</v>
      </c>
      <c r="CT28" s="157">
        <v>0</v>
      </c>
      <c r="CU28" s="157">
        <v>0</v>
      </c>
      <c r="CV28" s="157">
        <v>0</v>
      </c>
      <c r="CW28" s="157">
        <v>0</v>
      </c>
      <c r="CX28" s="73">
        <v>0</v>
      </c>
      <c r="CY28" s="73">
        <v>0</v>
      </c>
      <c r="CZ28" s="73">
        <v>0</v>
      </c>
      <c r="DA28" s="73">
        <v>0</v>
      </c>
      <c r="DB28" s="73">
        <v>0</v>
      </c>
      <c r="DC28" s="73">
        <v>0</v>
      </c>
      <c r="DD28" s="73">
        <v>0</v>
      </c>
      <c r="DE28" s="73">
        <v>0</v>
      </c>
      <c r="DF28" s="73">
        <v>0</v>
      </c>
      <c r="DG28" s="73">
        <v>0</v>
      </c>
      <c r="DH28" s="73">
        <v>0</v>
      </c>
      <c r="DI28" s="157">
        <f t="shared" si="3"/>
        <v>0</v>
      </c>
      <c r="DJ28" s="157">
        <f t="shared" si="4"/>
        <v>0</v>
      </c>
      <c r="DK28" s="191" t="str">
        <f>IF(CZ28&gt;0,"SI","NO")</f>
        <v>NO</v>
      </c>
      <c r="DL28" s="191" t="str">
        <f>IF(DJ28&gt;0,"SI","NO")</f>
        <v>NO</v>
      </c>
      <c r="DM28" s="142">
        <v>0</v>
      </c>
      <c r="DN28" s="367">
        <v>65000</v>
      </c>
      <c r="DO28" s="380">
        <v>40000</v>
      </c>
      <c r="DP28" s="125"/>
      <c r="DQ28" s="125">
        <v>2</v>
      </c>
      <c r="DR28" s="359">
        <v>2</v>
      </c>
      <c r="DS28" s="373" t="s">
        <v>303</v>
      </c>
      <c r="DT28" s="365" t="s">
        <v>310</v>
      </c>
      <c r="DU28" s="365" t="s">
        <v>305</v>
      </c>
      <c r="DV28" s="365" t="s">
        <v>306</v>
      </c>
      <c r="DW28" s="125"/>
      <c r="DX28" s="126"/>
      <c r="DY28" s="126"/>
      <c r="DZ28" s="127"/>
      <c r="EA28" s="126"/>
      <c r="EB28" s="126"/>
      <c r="EC28" s="126"/>
      <c r="ED28" s="126"/>
      <c r="EE28" s="126"/>
      <c r="EF28" s="126"/>
      <c r="EG28" s="126"/>
      <c r="EH28" s="126"/>
      <c r="EI28" s="126"/>
      <c r="EJ28" s="126"/>
      <c r="EK28" s="127"/>
      <c r="EL28" s="126"/>
      <c r="EM28" s="126"/>
      <c r="EN28" s="126"/>
      <c r="EO28" s="126"/>
      <c r="EP28" s="126"/>
      <c r="EQ28" s="126"/>
      <c r="ER28" s="126"/>
      <c r="ES28" s="127"/>
      <c r="ET28" s="127"/>
      <c r="EU28" s="127"/>
      <c r="EV28" s="127"/>
      <c r="EW28" s="126"/>
      <c r="EX28" s="126"/>
      <c r="EY28" s="126"/>
      <c r="EZ28" s="126"/>
      <c r="FA28" s="126"/>
      <c r="FB28" s="126"/>
      <c r="FC28" s="126"/>
      <c r="FD28" s="126"/>
      <c r="FE28" s="127"/>
      <c r="FF28" s="126"/>
      <c r="FG28" s="126"/>
      <c r="FH28" s="128"/>
      <c r="FI28" s="128"/>
      <c r="FJ28" s="128"/>
      <c r="FK28" s="128"/>
      <c r="FL28" s="128"/>
      <c r="FM28" s="128"/>
      <c r="FN28" s="128"/>
      <c r="FO28" s="129"/>
      <c r="FP28" s="128"/>
      <c r="FQ28" s="128"/>
      <c r="FR28" s="147"/>
      <c r="FS28" s="127"/>
      <c r="FT28" s="131"/>
      <c r="FU28" s="173">
        <v>46167</v>
      </c>
      <c r="FV28" s="173">
        <v>46167</v>
      </c>
      <c r="FW28" s="173">
        <v>46168</v>
      </c>
      <c r="FX28" s="173">
        <v>46168</v>
      </c>
      <c r="FY28" s="173">
        <v>46168</v>
      </c>
      <c r="FZ28" s="173">
        <v>46169</v>
      </c>
      <c r="GA28" s="173">
        <v>46170</v>
      </c>
      <c r="GB28" s="173">
        <v>46171</v>
      </c>
      <c r="GC28" s="173">
        <v>46174</v>
      </c>
      <c r="GD28" s="173">
        <v>46175</v>
      </c>
      <c r="GE28" s="173">
        <v>46176</v>
      </c>
      <c r="GF28" s="173">
        <v>46176</v>
      </c>
      <c r="GG28" s="173">
        <v>46177</v>
      </c>
      <c r="GH28" s="173">
        <v>46178</v>
      </c>
      <c r="GI28" s="173">
        <v>46181</v>
      </c>
      <c r="GJ28" s="173">
        <v>46182</v>
      </c>
      <c r="GK28" s="173">
        <v>46182</v>
      </c>
      <c r="GL28" s="173">
        <v>46183</v>
      </c>
      <c r="GM28" s="173">
        <v>46183</v>
      </c>
      <c r="GN28" s="173"/>
      <c r="GO28" s="173"/>
      <c r="GP28" s="173"/>
      <c r="GQ28" s="173"/>
      <c r="GR28" s="173">
        <v>46184</v>
      </c>
      <c r="GS28" s="173">
        <v>46185</v>
      </c>
      <c r="GT28" s="173">
        <v>46185</v>
      </c>
      <c r="GU28" s="173">
        <v>46188</v>
      </c>
      <c r="GV28" s="173">
        <v>46189</v>
      </c>
      <c r="GW28" s="173">
        <v>46190</v>
      </c>
      <c r="GX28" s="173">
        <v>46191</v>
      </c>
      <c r="GY28" s="173">
        <v>46191</v>
      </c>
      <c r="GZ28" s="173">
        <v>18</v>
      </c>
      <c r="HA28" s="173">
        <v>46195</v>
      </c>
      <c r="HB28" s="173">
        <v>46197</v>
      </c>
      <c r="HC28" s="173">
        <v>46199</v>
      </c>
      <c r="HD28" s="173">
        <v>46202</v>
      </c>
      <c r="HE28" s="173">
        <v>46203</v>
      </c>
      <c r="HF28" s="173">
        <v>46205</v>
      </c>
      <c r="HG28" s="173">
        <v>46206</v>
      </c>
      <c r="HH28" s="173">
        <v>46206</v>
      </c>
      <c r="HI28" s="173">
        <v>46211</v>
      </c>
      <c r="HJ28" s="173">
        <v>46216</v>
      </c>
      <c r="HK28" s="169"/>
      <c r="HL28" s="219" t="s">
        <v>95</v>
      </c>
      <c r="HM28" s="169" t="s">
        <v>304</v>
      </c>
      <c r="HN28" s="169" t="s">
        <v>413</v>
      </c>
      <c r="HO28" s="169"/>
      <c r="HP28" s="281">
        <v>46167</v>
      </c>
      <c r="HQ28" s="281">
        <v>46167</v>
      </c>
      <c r="HR28" s="281">
        <v>46168</v>
      </c>
      <c r="HS28" s="281">
        <v>46168</v>
      </c>
      <c r="HT28" s="281">
        <v>46168</v>
      </c>
      <c r="HU28" s="281">
        <v>46169</v>
      </c>
      <c r="HV28" s="281">
        <v>46170</v>
      </c>
      <c r="HW28" s="281">
        <v>46171</v>
      </c>
      <c r="HX28" s="281">
        <v>46174</v>
      </c>
      <c r="HY28" s="281">
        <v>46175</v>
      </c>
      <c r="HZ28" s="281">
        <v>46176</v>
      </c>
      <c r="IA28" s="281">
        <v>46176</v>
      </c>
      <c r="IB28" s="281">
        <v>46177</v>
      </c>
      <c r="IC28" s="281">
        <v>46178</v>
      </c>
      <c r="ID28" s="281">
        <v>46181</v>
      </c>
      <c r="IE28" s="281">
        <v>46182</v>
      </c>
      <c r="IF28" s="281">
        <v>46182</v>
      </c>
      <c r="IG28" s="281">
        <v>46183</v>
      </c>
      <c r="IH28" s="281">
        <v>46183</v>
      </c>
      <c r="II28" s="281"/>
      <c r="IJ28" s="281"/>
      <c r="IK28" s="281"/>
      <c r="IL28" s="281"/>
      <c r="IM28" s="281">
        <v>46184</v>
      </c>
      <c r="IN28" s="281">
        <v>46185</v>
      </c>
      <c r="IO28" s="281">
        <v>46185</v>
      </c>
      <c r="IP28" s="281">
        <v>46188</v>
      </c>
      <c r="IQ28" s="281">
        <v>46189</v>
      </c>
      <c r="IR28" s="281">
        <v>46190</v>
      </c>
      <c r="IS28" s="281">
        <v>46191</v>
      </c>
      <c r="IT28" s="281">
        <v>46191</v>
      </c>
      <c r="IU28" s="281">
        <v>18</v>
      </c>
      <c r="IV28" s="281">
        <v>46195</v>
      </c>
      <c r="IW28" s="281">
        <v>46197</v>
      </c>
      <c r="IX28" s="281">
        <v>46199</v>
      </c>
      <c r="IY28" s="281">
        <v>46202</v>
      </c>
      <c r="IZ28" s="281">
        <v>46203</v>
      </c>
      <c r="JA28" s="281">
        <v>46205</v>
      </c>
      <c r="JB28" s="281">
        <v>46206</v>
      </c>
      <c r="JC28" s="281">
        <v>46206</v>
      </c>
      <c r="JD28" s="281">
        <v>46211</v>
      </c>
      <c r="JE28" s="281">
        <v>46216</v>
      </c>
      <c r="JF28" s="282"/>
      <c r="JG28" s="292" t="s">
        <v>95</v>
      </c>
      <c r="JH28" s="341" t="s">
        <v>310</v>
      </c>
      <c r="JI28" s="277" t="s">
        <v>413</v>
      </c>
      <c r="JJ28" s="277"/>
      <c r="LF28" s="76" t="s">
        <v>530</v>
      </c>
    </row>
    <row r="29" spans="1:318" s="68" customFormat="1" ht="14.65" customHeight="1" x14ac:dyDescent="0.25">
      <c r="A29" s="68" t="s">
        <v>113</v>
      </c>
      <c r="B29" s="76" t="s">
        <v>508</v>
      </c>
      <c r="C29" s="76" t="s">
        <v>509</v>
      </c>
      <c r="D29" s="89" t="s">
        <v>510</v>
      </c>
      <c r="E29" s="76" t="s">
        <v>6</v>
      </c>
      <c r="F29" s="76" t="s">
        <v>511</v>
      </c>
      <c r="G29" s="76" t="s">
        <v>8</v>
      </c>
      <c r="H29" s="76" t="s">
        <v>8</v>
      </c>
      <c r="I29" s="76" t="s">
        <v>192</v>
      </c>
      <c r="J29" s="76" t="s">
        <v>11</v>
      </c>
      <c r="K29" s="86" t="s">
        <v>8</v>
      </c>
      <c r="L29" s="86" t="s">
        <v>8</v>
      </c>
      <c r="M29" s="86" t="s">
        <v>8</v>
      </c>
      <c r="N29" s="86" t="s">
        <v>8</v>
      </c>
      <c r="O29" s="86" t="s">
        <v>8</v>
      </c>
      <c r="P29" s="86" t="s">
        <v>8</v>
      </c>
      <c r="Q29" s="76" t="s">
        <v>512</v>
      </c>
      <c r="R29" s="76" t="s">
        <v>13</v>
      </c>
      <c r="S29" s="76" t="s">
        <v>513</v>
      </c>
      <c r="T29" s="76" t="s">
        <v>514</v>
      </c>
      <c r="U29" s="77">
        <v>0.95</v>
      </c>
      <c r="V29" s="77">
        <v>0.95</v>
      </c>
      <c r="W29" s="77">
        <v>0.95</v>
      </c>
      <c r="X29" s="77">
        <v>0.95</v>
      </c>
      <c r="Y29" s="77">
        <v>0.95</v>
      </c>
      <c r="Z29" s="77">
        <v>0.95</v>
      </c>
      <c r="AA29" s="77">
        <v>0.95</v>
      </c>
      <c r="AB29" s="77">
        <v>0.95</v>
      </c>
      <c r="AC29" s="77">
        <v>0.95</v>
      </c>
      <c r="AD29" s="77">
        <v>0.95</v>
      </c>
      <c r="AE29" s="77">
        <v>0.95</v>
      </c>
      <c r="AF29" s="77">
        <v>0.95</v>
      </c>
      <c r="AG29" s="76" t="s">
        <v>223</v>
      </c>
      <c r="AH29" s="76" t="s">
        <v>208</v>
      </c>
      <c r="AI29" s="82" t="s">
        <v>303</v>
      </c>
      <c r="AJ29" s="83" t="s">
        <v>303</v>
      </c>
      <c r="AK29" s="84">
        <v>46023</v>
      </c>
      <c r="AL29" s="84">
        <v>46387</v>
      </c>
      <c r="AM29" s="83"/>
      <c r="AN29" s="83"/>
      <c r="AO29" s="83"/>
      <c r="AP29" s="85" t="s">
        <v>12</v>
      </c>
      <c r="AQ29" s="84" cm="1">
        <f t="array" ref="AQ29">IFERROR(DATE(2026, _xlfn.AGGREGATE(15, 6, (COLUMN(CC29:CN29)-COLUMN(CC29)+1)/(CC29:CN29&lt;&gt;0), 1), 1),"N/A")</f>
        <v>46174</v>
      </c>
      <c r="AR29" s="84" cm="1">
        <f t="array" ref="AR29">IFERROR(EOMONTH(DATE(2026, _xlfn.AGGREGATE(14, 6, (COLUMN(CC29:CN29)-COLUMN(CC29)+1)/(CC29:CN29&lt;&gt;0), 1), 1), 0),"N/A")</f>
        <v>46203</v>
      </c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6" t="s">
        <v>131</v>
      </c>
      <c r="BG29" s="76"/>
      <c r="BH29" s="76" t="s">
        <v>561</v>
      </c>
      <c r="BI29" s="76" t="s">
        <v>525</v>
      </c>
      <c r="BJ29" s="82">
        <v>630207</v>
      </c>
      <c r="BK29" s="86" t="s">
        <v>191</v>
      </c>
      <c r="BL29" s="90">
        <v>0</v>
      </c>
      <c r="BM29" s="73"/>
      <c r="BN29" s="88"/>
      <c r="BO29" s="88"/>
      <c r="BP29" s="72"/>
      <c r="BQ29" s="88"/>
      <c r="BR29" s="88"/>
      <c r="BS29" s="88"/>
      <c r="BT29" s="88"/>
      <c r="BU29" s="88"/>
      <c r="BV29" s="88"/>
      <c r="BW29" s="88"/>
      <c r="BX29" s="137"/>
      <c r="BY29" s="137"/>
      <c r="BZ29" s="137">
        <v>40000</v>
      </c>
      <c r="CA29" s="137"/>
      <c r="CB29" s="138">
        <f t="shared" si="0"/>
        <v>40000</v>
      </c>
      <c r="CC29" s="73"/>
      <c r="CD29" s="88"/>
      <c r="CE29" s="88"/>
      <c r="CF29" s="72"/>
      <c r="CG29" s="88"/>
      <c r="CH29" s="88">
        <v>40000</v>
      </c>
      <c r="CI29" s="88"/>
      <c r="CJ29" s="88"/>
      <c r="CK29" s="88"/>
      <c r="CL29" s="88"/>
      <c r="CM29" s="88"/>
      <c r="CN29" s="137"/>
      <c r="CO29" s="137"/>
      <c r="CP29" s="137">
        <f t="shared" si="1"/>
        <v>0</v>
      </c>
      <c r="CQ29" s="137">
        <f t="shared" si="2"/>
        <v>0</v>
      </c>
      <c r="CR29" s="137"/>
      <c r="CS29" s="157"/>
      <c r="CT29" s="157">
        <v>0</v>
      </c>
      <c r="CU29" s="157">
        <v>0</v>
      </c>
      <c r="CV29" s="157"/>
      <c r="CW29" s="157">
        <v>0</v>
      </c>
      <c r="CX29" s="73"/>
      <c r="CY29" s="73">
        <v>0</v>
      </c>
      <c r="CZ29" s="73"/>
      <c r="DA29" s="73">
        <v>0</v>
      </c>
      <c r="DB29" s="73">
        <v>0</v>
      </c>
      <c r="DC29" s="73">
        <v>0</v>
      </c>
      <c r="DD29" s="73">
        <v>0</v>
      </c>
      <c r="DE29" s="73">
        <v>0</v>
      </c>
      <c r="DF29" s="73">
        <v>0</v>
      </c>
      <c r="DG29" s="73">
        <v>0</v>
      </c>
      <c r="DH29" s="73">
        <v>0</v>
      </c>
      <c r="DI29" s="157">
        <f t="shared" si="3"/>
        <v>0</v>
      </c>
      <c r="DJ29" s="157">
        <f t="shared" si="4"/>
        <v>0</v>
      </c>
      <c r="DK29" s="191"/>
      <c r="DL29" s="191"/>
      <c r="DM29" s="142"/>
      <c r="DN29" s="142"/>
      <c r="DO29" s="142"/>
      <c r="DP29" s="125"/>
      <c r="DQ29" s="125"/>
      <c r="DR29" s="125"/>
      <c r="DS29" s="125"/>
      <c r="DT29" s="125"/>
      <c r="DU29" s="125"/>
      <c r="DV29" s="125"/>
      <c r="DW29" s="125"/>
      <c r="DX29" s="125"/>
      <c r="DY29" s="125"/>
      <c r="DZ29" s="125"/>
      <c r="EA29" s="125"/>
      <c r="EB29" s="125"/>
      <c r="EC29" s="125"/>
      <c r="ED29" s="125"/>
      <c r="EE29" s="125"/>
      <c r="EF29" s="125"/>
      <c r="EG29" s="125"/>
      <c r="EH29" s="125"/>
      <c r="EI29" s="125"/>
      <c r="EJ29" s="125"/>
      <c r="EK29" s="125"/>
      <c r="EL29" s="125"/>
      <c r="EM29" s="125"/>
      <c r="EN29" s="125"/>
      <c r="EO29" s="125"/>
      <c r="EP29" s="125"/>
      <c r="EQ29" s="125"/>
      <c r="ER29" s="125"/>
      <c r="ES29" s="125"/>
      <c r="ET29" s="125"/>
      <c r="EU29" s="125"/>
      <c r="EV29" s="125"/>
      <c r="EW29" s="125"/>
      <c r="EX29" s="125"/>
      <c r="EY29" s="125"/>
      <c r="EZ29" s="125"/>
      <c r="FA29" s="125"/>
      <c r="FB29" s="125"/>
      <c r="FC29" s="125"/>
      <c r="FD29" s="125"/>
      <c r="FE29" s="125"/>
      <c r="FF29" s="125"/>
      <c r="FG29" s="125"/>
      <c r="FH29" s="125"/>
      <c r="FI29" s="125"/>
      <c r="FJ29" s="125"/>
      <c r="FK29" s="125"/>
      <c r="FL29" s="125"/>
      <c r="FM29" s="125"/>
      <c r="FN29" s="125"/>
      <c r="FO29" s="125"/>
      <c r="FP29" s="125"/>
      <c r="FQ29" s="125"/>
      <c r="FR29" s="125"/>
      <c r="FS29" s="125"/>
      <c r="FT29" s="125"/>
      <c r="FU29" s="175"/>
      <c r="FV29" s="175"/>
      <c r="FW29" s="175"/>
      <c r="FX29" s="175"/>
      <c r="FY29" s="175"/>
      <c r="FZ29" s="175"/>
      <c r="GA29" s="175"/>
      <c r="GB29" s="175"/>
      <c r="GC29" s="175"/>
      <c r="GD29" s="175"/>
      <c r="GE29" s="175"/>
      <c r="GF29" s="175"/>
      <c r="GG29" s="175"/>
      <c r="GH29" s="175"/>
      <c r="GI29" s="175"/>
      <c r="GJ29" s="175"/>
      <c r="GK29" s="175"/>
      <c r="GL29" s="175"/>
      <c r="GM29" s="175"/>
      <c r="GN29" s="175"/>
      <c r="GO29" s="175"/>
      <c r="GP29" s="175"/>
      <c r="GQ29" s="175"/>
      <c r="GR29" s="175"/>
      <c r="GS29" s="175"/>
      <c r="GT29" s="175"/>
      <c r="GU29" s="175"/>
      <c r="GV29" s="175"/>
      <c r="GW29" s="175"/>
      <c r="GX29" s="175"/>
      <c r="GY29" s="175"/>
      <c r="GZ29" s="175"/>
      <c r="HA29" s="175"/>
      <c r="HB29" s="175"/>
      <c r="HC29" s="175"/>
      <c r="HD29" s="175"/>
      <c r="HE29" s="175"/>
      <c r="HF29" s="175"/>
      <c r="HG29" s="175"/>
      <c r="HH29" s="175"/>
      <c r="HI29" s="175"/>
      <c r="HJ29" s="175"/>
      <c r="HK29" s="170"/>
      <c r="HL29" s="170"/>
      <c r="HM29" s="170"/>
      <c r="HN29" s="170"/>
      <c r="HO29" s="270"/>
      <c r="HP29" s="284">
        <v>46086</v>
      </c>
      <c r="HQ29" s="284">
        <v>46086</v>
      </c>
      <c r="HR29" s="284">
        <v>46087</v>
      </c>
      <c r="HS29" s="284">
        <v>46087</v>
      </c>
      <c r="HT29" s="284">
        <v>46087</v>
      </c>
      <c r="HU29" s="284">
        <v>46090</v>
      </c>
      <c r="HV29" s="284">
        <v>46091</v>
      </c>
      <c r="HW29" s="284">
        <v>46092</v>
      </c>
      <c r="HX29" s="284">
        <v>46093</v>
      </c>
      <c r="HY29" s="284">
        <v>46094</v>
      </c>
      <c r="HZ29" s="284">
        <v>46097</v>
      </c>
      <c r="IA29" s="284">
        <v>46097</v>
      </c>
      <c r="IB29" s="284">
        <v>46098</v>
      </c>
      <c r="IC29" s="284">
        <v>46099</v>
      </c>
      <c r="ID29" s="284">
        <v>46100</v>
      </c>
      <c r="IE29" s="284">
        <v>46101</v>
      </c>
      <c r="IF29" s="284">
        <v>46101</v>
      </c>
      <c r="IG29" s="284">
        <v>46104</v>
      </c>
      <c r="IH29" s="284">
        <v>46104</v>
      </c>
      <c r="II29" s="284"/>
      <c r="IJ29" s="284"/>
      <c r="IK29" s="284"/>
      <c r="IL29" s="284"/>
      <c r="IM29" s="284">
        <v>46105</v>
      </c>
      <c r="IN29" s="284">
        <v>46106</v>
      </c>
      <c r="IO29" s="284">
        <v>46106</v>
      </c>
      <c r="IP29" s="284">
        <v>46107</v>
      </c>
      <c r="IQ29" s="284">
        <v>46108</v>
      </c>
      <c r="IR29" s="284">
        <v>46111</v>
      </c>
      <c r="IS29" s="284">
        <v>46112</v>
      </c>
      <c r="IT29" s="284">
        <v>46112</v>
      </c>
      <c r="IU29" s="284">
        <v>18</v>
      </c>
      <c r="IV29" s="284">
        <v>46114</v>
      </c>
      <c r="IW29" s="284">
        <v>46118</v>
      </c>
      <c r="IX29" s="284">
        <v>46120</v>
      </c>
      <c r="IY29" s="284">
        <v>46121</v>
      </c>
      <c r="IZ29" s="284">
        <v>46122</v>
      </c>
      <c r="JA29" s="284">
        <v>46126</v>
      </c>
      <c r="JB29" s="284">
        <v>46127</v>
      </c>
      <c r="JC29" s="284">
        <v>46127</v>
      </c>
      <c r="JD29" s="284">
        <v>46132</v>
      </c>
      <c r="JE29" s="284">
        <v>46135</v>
      </c>
      <c r="JF29" s="282"/>
      <c r="JG29" s="284" t="s">
        <v>95</v>
      </c>
      <c r="JH29" s="289" t="s">
        <v>528</v>
      </c>
      <c r="JI29" s="289" t="s">
        <v>562</v>
      </c>
      <c r="JJ29" s="289" t="s">
        <v>563</v>
      </c>
    </row>
    <row r="30" spans="1:318" s="68" customFormat="1" ht="14.65" customHeight="1" x14ac:dyDescent="0.25">
      <c r="A30" s="68" t="s">
        <v>54</v>
      </c>
      <c r="B30" s="76" t="s">
        <v>508</v>
      </c>
      <c r="C30" s="76" t="s">
        <v>509</v>
      </c>
      <c r="D30" s="76" t="s">
        <v>510</v>
      </c>
      <c r="E30" s="76" t="s">
        <v>6</v>
      </c>
      <c r="F30" s="76" t="s">
        <v>511</v>
      </c>
      <c r="G30" s="76" t="s">
        <v>8</v>
      </c>
      <c r="H30" s="76" t="s">
        <v>8</v>
      </c>
      <c r="I30" s="76" t="s">
        <v>192</v>
      </c>
      <c r="J30" s="76" t="s">
        <v>7</v>
      </c>
      <c r="K30" s="86" t="s">
        <v>8</v>
      </c>
      <c r="L30" s="86" t="s">
        <v>8</v>
      </c>
      <c r="M30" s="86" t="s">
        <v>8</v>
      </c>
      <c r="N30" s="86" t="s">
        <v>8</v>
      </c>
      <c r="O30" s="86" t="s">
        <v>8</v>
      </c>
      <c r="P30" s="86" t="s">
        <v>8</v>
      </c>
      <c r="Q30" s="76" t="s">
        <v>519</v>
      </c>
      <c r="R30" s="76" t="s">
        <v>10</v>
      </c>
      <c r="S30" s="76" t="s">
        <v>520</v>
      </c>
      <c r="T30" s="76" t="s">
        <v>521</v>
      </c>
      <c r="U30" s="77"/>
      <c r="V30" s="77">
        <v>0.05</v>
      </c>
      <c r="W30" s="77">
        <v>0.08</v>
      </c>
      <c r="X30" s="77">
        <v>0.15</v>
      </c>
      <c r="Y30" s="77">
        <v>0.2</v>
      </c>
      <c r="Z30" s="77">
        <v>0.25</v>
      </c>
      <c r="AA30" s="77">
        <v>0.37</v>
      </c>
      <c r="AB30" s="77">
        <v>0.42</v>
      </c>
      <c r="AC30" s="77">
        <v>0.57999999999999996</v>
      </c>
      <c r="AD30" s="77">
        <v>0.67</v>
      </c>
      <c r="AE30" s="77">
        <v>0.83</v>
      </c>
      <c r="AF30" s="77">
        <v>1</v>
      </c>
      <c r="AG30" s="76" t="s">
        <v>522</v>
      </c>
      <c r="AH30" s="76" t="s">
        <v>208</v>
      </c>
      <c r="AI30" s="82" t="s">
        <v>303</v>
      </c>
      <c r="AJ30" s="83" t="s">
        <v>303</v>
      </c>
      <c r="AK30" s="84">
        <v>46023</v>
      </c>
      <c r="AL30" s="84">
        <v>46387</v>
      </c>
      <c r="AM30" s="83"/>
      <c r="AN30" s="83"/>
      <c r="AO30" s="83"/>
      <c r="AP30" s="85" t="s">
        <v>9</v>
      </c>
      <c r="AQ30" s="84" cm="1">
        <f t="array" ref="AQ30">IFERROR(DATE(2026, _xlfn.AGGREGATE(15, 6, (COLUMN(CC30:CN30)-COLUMN(CC30)+1)/(CC30:CN30&lt;&gt;0), 1), 1),"N/A")</f>
        <v>46113</v>
      </c>
      <c r="AR30" s="84" cm="1">
        <f t="array" ref="AR30">IFERROR(EOMONTH(DATE(2026, _xlfn.AGGREGATE(14, 6, (COLUMN(CC30:CN30)-COLUMN(CC30)+1)/(CC30:CN30&lt;&gt;0), 1), 1), 0),"N/A")</f>
        <v>46142</v>
      </c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76" t="s">
        <v>98</v>
      </c>
      <c r="BG30" s="76"/>
      <c r="BH30" s="76" t="s">
        <v>335</v>
      </c>
      <c r="BI30" s="76" t="s">
        <v>8</v>
      </c>
      <c r="BJ30" s="82">
        <v>570201</v>
      </c>
      <c r="BK30" s="86" t="s">
        <v>191</v>
      </c>
      <c r="BL30" s="87">
        <v>40000</v>
      </c>
      <c r="BM30" s="73">
        <v>0</v>
      </c>
      <c r="BN30" s="73">
        <v>0</v>
      </c>
      <c r="BO30" s="73">
        <v>0</v>
      </c>
      <c r="BP30" s="72">
        <v>40000</v>
      </c>
      <c r="BQ30" s="73">
        <v>0</v>
      </c>
      <c r="BR30" s="73">
        <v>0</v>
      </c>
      <c r="BS30" s="73">
        <v>0</v>
      </c>
      <c r="BT30" s="73">
        <v>0</v>
      </c>
      <c r="BU30" s="73">
        <v>0</v>
      </c>
      <c r="BV30" s="73">
        <v>0</v>
      </c>
      <c r="BW30" s="73">
        <v>0</v>
      </c>
      <c r="BX30" s="138">
        <v>0</v>
      </c>
      <c r="BY30" s="138">
        <v>-150</v>
      </c>
      <c r="BZ30" s="138"/>
      <c r="CA30" s="138"/>
      <c r="CB30" s="138">
        <f t="shared" si="0"/>
        <v>39850</v>
      </c>
      <c r="CC30" s="73"/>
      <c r="CD30" s="73"/>
      <c r="CE30" s="72">
        <v>0</v>
      </c>
      <c r="CF30" s="72">
        <v>39850</v>
      </c>
      <c r="CG30" s="73">
        <v>0</v>
      </c>
      <c r="CH30" s="73">
        <v>0</v>
      </c>
      <c r="CI30" s="73">
        <v>0</v>
      </c>
      <c r="CJ30" s="73">
        <v>0</v>
      </c>
      <c r="CK30" s="73">
        <v>0</v>
      </c>
      <c r="CL30" s="73">
        <v>0</v>
      </c>
      <c r="CM30" s="73">
        <v>0</v>
      </c>
      <c r="CN30" s="138">
        <v>0</v>
      </c>
      <c r="CO30" s="138"/>
      <c r="CP30" s="137">
        <f t="shared" si="1"/>
        <v>0</v>
      </c>
      <c r="CQ30" s="137">
        <f t="shared" si="2"/>
        <v>39850</v>
      </c>
      <c r="CR30" s="137">
        <f t="shared" ref="CR30:CR44" si="6">+DI30-CQ30</f>
        <v>-36390.120000000003</v>
      </c>
      <c r="CS30" s="157">
        <v>0</v>
      </c>
      <c r="CT30" s="157">
        <v>0</v>
      </c>
      <c r="CU30" s="157">
        <v>0</v>
      </c>
      <c r="CV30" s="157">
        <v>0</v>
      </c>
      <c r="CW30" s="157">
        <v>0</v>
      </c>
      <c r="CX30" s="73">
        <v>0</v>
      </c>
      <c r="CY30" s="73">
        <v>0</v>
      </c>
      <c r="CZ30" s="73">
        <v>0</v>
      </c>
      <c r="DA30" s="73">
        <v>0</v>
      </c>
      <c r="DB30" s="73">
        <v>0</v>
      </c>
      <c r="DC30" s="73">
        <v>0</v>
      </c>
      <c r="DD30" s="73">
        <v>3875.02</v>
      </c>
      <c r="DE30" s="73">
        <v>0</v>
      </c>
      <c r="DF30" s="73">
        <v>3459.88</v>
      </c>
      <c r="DG30" s="73">
        <v>36193.279999999999</v>
      </c>
      <c r="DH30" s="73">
        <v>3459.88</v>
      </c>
      <c r="DI30" s="157">
        <f t="shared" si="3"/>
        <v>3459.88</v>
      </c>
      <c r="DJ30" s="157">
        <f t="shared" si="4"/>
        <v>3459.88</v>
      </c>
      <c r="DK30" s="191" t="str">
        <f t="shared" ref="DK30:DK37" si="7">IF(CZ30&gt;0,"SI","NO")</f>
        <v>NO</v>
      </c>
      <c r="DL30" s="191" t="str">
        <f t="shared" ref="DL30:DL37" si="8">IF(DJ30&gt;0,"SI","NO")</f>
        <v>SI</v>
      </c>
      <c r="DM30" s="142">
        <v>40000</v>
      </c>
      <c r="DN30" s="142">
        <v>39850</v>
      </c>
      <c r="DO30" s="378">
        <v>39850</v>
      </c>
      <c r="DP30" s="125">
        <v>1</v>
      </c>
      <c r="DQ30" s="125">
        <v>1</v>
      </c>
      <c r="DR30" s="359">
        <v>1</v>
      </c>
      <c r="DS30" s="373" t="s">
        <v>303</v>
      </c>
      <c r="DT30" s="365" t="s">
        <v>336</v>
      </c>
      <c r="DU30" s="366" t="s">
        <v>305</v>
      </c>
      <c r="DV30" s="366" t="s">
        <v>315</v>
      </c>
      <c r="DW30" s="125"/>
      <c r="DX30" s="126">
        <v>46049</v>
      </c>
      <c r="DY30" s="126">
        <v>46049</v>
      </c>
      <c r="DZ30" s="127">
        <v>1</v>
      </c>
      <c r="EA30" s="126">
        <v>46050</v>
      </c>
      <c r="EB30" s="126">
        <v>46050</v>
      </c>
      <c r="EC30" s="126">
        <v>46050</v>
      </c>
      <c r="ED30" s="126">
        <v>46051</v>
      </c>
      <c r="EE30" s="126">
        <v>46052</v>
      </c>
      <c r="EF30" s="126">
        <v>46055</v>
      </c>
      <c r="EG30" s="126">
        <v>46056</v>
      </c>
      <c r="EH30" s="126">
        <v>46057</v>
      </c>
      <c r="EI30" s="126">
        <v>46058</v>
      </c>
      <c r="EJ30" s="126">
        <v>46058</v>
      </c>
      <c r="EK30" s="127">
        <v>1</v>
      </c>
      <c r="EL30" s="126">
        <v>46059</v>
      </c>
      <c r="EM30" s="126">
        <v>46062</v>
      </c>
      <c r="EN30" s="126">
        <v>46063</v>
      </c>
      <c r="EO30" s="126">
        <v>46064</v>
      </c>
      <c r="EP30" s="126">
        <v>46064</v>
      </c>
      <c r="EQ30" s="126">
        <v>46065</v>
      </c>
      <c r="ER30" s="126">
        <v>46065</v>
      </c>
      <c r="ES30" s="126"/>
      <c r="ET30" s="126"/>
      <c r="EU30" s="126"/>
      <c r="EV30" s="126"/>
      <c r="EW30" s="126">
        <v>46066</v>
      </c>
      <c r="EX30" s="126">
        <v>46069</v>
      </c>
      <c r="EY30" s="126">
        <v>46069</v>
      </c>
      <c r="EZ30" s="126">
        <v>46070</v>
      </c>
      <c r="FA30" s="126">
        <v>46071</v>
      </c>
      <c r="FB30" s="126">
        <v>46072</v>
      </c>
      <c r="FC30" s="126">
        <v>46073</v>
      </c>
      <c r="FD30" s="126">
        <v>46073</v>
      </c>
      <c r="FE30" s="127">
        <v>18</v>
      </c>
      <c r="FF30" s="126">
        <v>46077</v>
      </c>
      <c r="FG30" s="126">
        <v>46079</v>
      </c>
      <c r="FH30" s="128">
        <v>46083</v>
      </c>
      <c r="FI30" s="128">
        <v>46084</v>
      </c>
      <c r="FJ30" s="128">
        <v>46085</v>
      </c>
      <c r="FK30" s="128">
        <v>46087</v>
      </c>
      <c r="FL30" s="128">
        <v>46090</v>
      </c>
      <c r="FM30" s="128">
        <v>46090</v>
      </c>
      <c r="FN30" s="128">
        <v>46093</v>
      </c>
      <c r="FO30" s="129">
        <v>1</v>
      </c>
      <c r="FP30" s="128">
        <v>46098</v>
      </c>
      <c r="FQ30" s="128"/>
      <c r="FR30" s="147" t="s">
        <v>564</v>
      </c>
      <c r="FS30" s="127" t="s">
        <v>565</v>
      </c>
      <c r="FT30" s="131"/>
      <c r="FU30" s="175">
        <v>46052</v>
      </c>
      <c r="FV30" s="175">
        <v>46052</v>
      </c>
      <c r="FW30" s="175">
        <v>46055</v>
      </c>
      <c r="FX30" s="175">
        <v>46055</v>
      </c>
      <c r="FY30" s="175">
        <v>46055</v>
      </c>
      <c r="FZ30" s="175">
        <v>46056</v>
      </c>
      <c r="GA30" s="175">
        <v>46057</v>
      </c>
      <c r="GB30" s="175">
        <v>46058</v>
      </c>
      <c r="GC30" s="175">
        <v>46059</v>
      </c>
      <c r="GD30" s="175">
        <v>46062</v>
      </c>
      <c r="GE30" s="175">
        <v>46063</v>
      </c>
      <c r="GF30" s="175">
        <v>46063</v>
      </c>
      <c r="GG30" s="175">
        <v>46064</v>
      </c>
      <c r="GH30" s="175">
        <v>46065</v>
      </c>
      <c r="GI30" s="175">
        <v>46066</v>
      </c>
      <c r="GJ30" s="175">
        <v>46071</v>
      </c>
      <c r="GK30" s="175">
        <v>46071</v>
      </c>
      <c r="GL30" s="175">
        <v>46072</v>
      </c>
      <c r="GM30" s="175">
        <v>46072</v>
      </c>
      <c r="GN30" s="175"/>
      <c r="GO30" s="175"/>
      <c r="GP30" s="175"/>
      <c r="GQ30" s="175"/>
      <c r="GR30" s="175">
        <v>46073</v>
      </c>
      <c r="GS30" s="175">
        <v>46076</v>
      </c>
      <c r="GT30" s="175">
        <v>46076</v>
      </c>
      <c r="GU30" s="175">
        <v>46077</v>
      </c>
      <c r="GV30" s="175">
        <v>46078</v>
      </c>
      <c r="GW30" s="175">
        <v>46079</v>
      </c>
      <c r="GX30" s="175">
        <v>46080</v>
      </c>
      <c r="GY30" s="175">
        <v>46080</v>
      </c>
      <c r="GZ30" s="175">
        <v>18</v>
      </c>
      <c r="HA30" s="175">
        <v>46084</v>
      </c>
      <c r="HB30" s="175">
        <v>46086</v>
      </c>
      <c r="HC30" s="175">
        <v>46090</v>
      </c>
      <c r="HD30" s="175">
        <v>46091</v>
      </c>
      <c r="HE30" s="175">
        <v>46092</v>
      </c>
      <c r="HF30" s="175">
        <v>46094</v>
      </c>
      <c r="HG30" s="175">
        <v>46097</v>
      </c>
      <c r="HH30" s="175">
        <v>46097</v>
      </c>
      <c r="HI30" s="175">
        <v>46100</v>
      </c>
      <c r="HJ30" s="175">
        <v>46105</v>
      </c>
      <c r="HK30" s="170"/>
      <c r="HL30" s="170" t="s">
        <v>95</v>
      </c>
      <c r="HM30" s="170" t="s">
        <v>564</v>
      </c>
      <c r="HN30" s="170" t="s">
        <v>565</v>
      </c>
      <c r="HO30" s="270" t="s">
        <v>566</v>
      </c>
      <c r="HP30" s="281">
        <v>46052</v>
      </c>
      <c r="HQ30" s="281">
        <v>46052</v>
      </c>
      <c r="HR30" s="281">
        <v>46055</v>
      </c>
      <c r="HS30" s="281">
        <v>46055</v>
      </c>
      <c r="HT30" s="281">
        <v>46055</v>
      </c>
      <c r="HU30" s="281">
        <v>46056</v>
      </c>
      <c r="HV30" s="281">
        <v>46057</v>
      </c>
      <c r="HW30" s="281">
        <v>46058</v>
      </c>
      <c r="HX30" s="281">
        <v>46059</v>
      </c>
      <c r="HY30" s="281">
        <v>46062</v>
      </c>
      <c r="HZ30" s="281">
        <v>46063</v>
      </c>
      <c r="IA30" s="281">
        <v>46063</v>
      </c>
      <c r="IB30" s="281">
        <v>46064</v>
      </c>
      <c r="IC30" s="281">
        <v>46065</v>
      </c>
      <c r="ID30" s="281">
        <v>46066</v>
      </c>
      <c r="IE30" s="281">
        <v>46071</v>
      </c>
      <c r="IF30" s="281">
        <v>46071</v>
      </c>
      <c r="IG30" s="281">
        <v>46072</v>
      </c>
      <c r="IH30" s="281">
        <v>46072</v>
      </c>
      <c r="II30" s="281"/>
      <c r="IJ30" s="281"/>
      <c r="IK30" s="281"/>
      <c r="IL30" s="281"/>
      <c r="IM30" s="281">
        <v>46073</v>
      </c>
      <c r="IN30" s="281">
        <v>46076</v>
      </c>
      <c r="IO30" s="281">
        <v>46076</v>
      </c>
      <c r="IP30" s="281">
        <v>46077</v>
      </c>
      <c r="IQ30" s="281">
        <v>46078</v>
      </c>
      <c r="IR30" s="281">
        <v>46079</v>
      </c>
      <c r="IS30" s="281">
        <v>46080</v>
      </c>
      <c r="IT30" s="281">
        <v>46080</v>
      </c>
      <c r="IU30" s="281">
        <v>18</v>
      </c>
      <c r="IV30" s="281">
        <v>46084</v>
      </c>
      <c r="IW30" s="281">
        <v>46086</v>
      </c>
      <c r="IX30" s="281">
        <v>46090</v>
      </c>
      <c r="IY30" s="281">
        <v>46091</v>
      </c>
      <c r="IZ30" s="281">
        <v>46092</v>
      </c>
      <c r="JA30" s="281">
        <v>46094</v>
      </c>
      <c r="JB30" s="281">
        <v>46097</v>
      </c>
      <c r="JC30" s="281">
        <v>46097</v>
      </c>
      <c r="JD30" s="281">
        <v>46100</v>
      </c>
      <c r="JE30" s="281">
        <v>46105</v>
      </c>
      <c r="JF30" s="282"/>
      <c r="JG30" s="292" t="s">
        <v>95</v>
      </c>
      <c r="JH30" s="341" t="s">
        <v>336</v>
      </c>
      <c r="JI30" s="277" t="s">
        <v>402</v>
      </c>
      <c r="JJ30" s="346" t="s">
        <v>403</v>
      </c>
      <c r="LF30" s="76" t="s">
        <v>399</v>
      </c>
    </row>
    <row r="31" spans="1:318" s="68" customFormat="1" ht="14.65" customHeight="1" x14ac:dyDescent="0.25">
      <c r="A31" s="76" t="s">
        <v>76</v>
      </c>
      <c r="B31" s="76" t="s">
        <v>508</v>
      </c>
      <c r="C31" s="76" t="s">
        <v>509</v>
      </c>
      <c r="D31" s="76" t="s">
        <v>510</v>
      </c>
      <c r="E31" s="76" t="s">
        <v>6</v>
      </c>
      <c r="F31" s="76" t="s">
        <v>511</v>
      </c>
      <c r="G31" s="76" t="s">
        <v>8</v>
      </c>
      <c r="H31" s="76" t="s">
        <v>8</v>
      </c>
      <c r="I31" s="76" t="s">
        <v>192</v>
      </c>
      <c r="J31" s="76" t="s">
        <v>7</v>
      </c>
      <c r="K31" s="86" t="s">
        <v>8</v>
      </c>
      <c r="L31" s="86" t="s">
        <v>8</v>
      </c>
      <c r="M31" s="86" t="s">
        <v>8</v>
      </c>
      <c r="N31" s="86" t="s">
        <v>8</v>
      </c>
      <c r="O31" s="86" t="s">
        <v>8</v>
      </c>
      <c r="P31" s="86" t="s">
        <v>8</v>
      </c>
      <c r="Q31" s="76" t="s">
        <v>519</v>
      </c>
      <c r="R31" s="76" t="s">
        <v>10</v>
      </c>
      <c r="S31" s="76" t="s">
        <v>520</v>
      </c>
      <c r="T31" s="76" t="s">
        <v>521</v>
      </c>
      <c r="U31" s="77"/>
      <c r="V31" s="77">
        <v>0.05</v>
      </c>
      <c r="W31" s="77">
        <v>0.08</v>
      </c>
      <c r="X31" s="77">
        <v>0.15</v>
      </c>
      <c r="Y31" s="77">
        <v>0.2</v>
      </c>
      <c r="Z31" s="77">
        <v>0.25</v>
      </c>
      <c r="AA31" s="77">
        <v>0.37</v>
      </c>
      <c r="AB31" s="77">
        <v>0.42</v>
      </c>
      <c r="AC31" s="77">
        <v>0.57999999999999996</v>
      </c>
      <c r="AD31" s="77">
        <v>0.67</v>
      </c>
      <c r="AE31" s="77">
        <v>0.83</v>
      </c>
      <c r="AF31" s="77">
        <v>1</v>
      </c>
      <c r="AG31" s="76" t="s">
        <v>522</v>
      </c>
      <c r="AH31" s="76" t="s">
        <v>208</v>
      </c>
      <c r="AI31" s="82" t="s">
        <v>303</v>
      </c>
      <c r="AJ31" s="83" t="s">
        <v>303</v>
      </c>
      <c r="AK31" s="84">
        <v>46023</v>
      </c>
      <c r="AL31" s="84">
        <v>46387</v>
      </c>
      <c r="AM31" s="83"/>
      <c r="AN31" s="83"/>
      <c r="AO31" s="83"/>
      <c r="AP31" s="85" t="s">
        <v>9</v>
      </c>
      <c r="AQ31" s="84" cm="1">
        <f t="array" ref="AQ31">IFERROR(DATE(2026, _xlfn.AGGREGATE(15, 6, (COLUMN(CC31:CN31)-COLUMN(CC31)+1)/(CC31:CN31&lt;&gt;0), 1), 1),"N/A")</f>
        <v>46266</v>
      </c>
      <c r="AR31" s="84" cm="1">
        <f t="array" ref="AR31">IFERROR(EOMONTH(DATE(2026, _xlfn.AGGREGATE(14, 6, (COLUMN(CC31:CN31)-COLUMN(CC31)+1)/(CC31:CN31&lt;&gt;0), 1), 1), 0),"N/A")</f>
        <v>46295</v>
      </c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235" t="s">
        <v>115</v>
      </c>
      <c r="BG31" s="76" t="s">
        <v>307</v>
      </c>
      <c r="BH31" s="76" t="s">
        <v>302</v>
      </c>
      <c r="BI31" s="76" t="s">
        <v>8</v>
      </c>
      <c r="BJ31" s="82">
        <v>530702</v>
      </c>
      <c r="BK31" s="86" t="s">
        <v>191</v>
      </c>
      <c r="BL31" s="87">
        <v>0</v>
      </c>
      <c r="BM31" s="73"/>
      <c r="BN31" s="73"/>
      <c r="BO31" s="73"/>
      <c r="BP31" s="73"/>
      <c r="BQ31" s="88"/>
      <c r="BR31" s="73"/>
      <c r="BS31" s="73"/>
      <c r="BT31" s="73"/>
      <c r="BU31" s="73"/>
      <c r="BV31" s="73"/>
      <c r="BW31" s="73"/>
      <c r="BX31" s="138"/>
      <c r="BY31" s="138">
        <v>34000</v>
      </c>
      <c r="BZ31" s="138"/>
      <c r="CA31" s="138"/>
      <c r="CB31" s="138">
        <f t="shared" si="0"/>
        <v>34000</v>
      </c>
      <c r="CC31" s="73"/>
      <c r="CD31" s="73"/>
      <c r="CE31" s="72"/>
      <c r="CF31" s="73"/>
      <c r="CG31" s="88"/>
      <c r="CH31" s="73"/>
      <c r="CI31" s="73"/>
      <c r="CJ31" s="73"/>
      <c r="CK31" s="73">
        <v>34000</v>
      </c>
      <c r="CL31" s="73"/>
      <c r="CM31" s="73"/>
      <c r="CN31" s="138"/>
      <c r="CO31" s="138"/>
      <c r="CP31" s="137">
        <f t="shared" si="1"/>
        <v>0</v>
      </c>
      <c r="CQ31" s="137">
        <f t="shared" si="2"/>
        <v>0</v>
      </c>
      <c r="CR31" s="137">
        <f t="shared" si="6"/>
        <v>0</v>
      </c>
      <c r="CS31" s="157">
        <v>0</v>
      </c>
      <c r="CT31" s="157">
        <v>0</v>
      </c>
      <c r="CU31" s="157">
        <v>0</v>
      </c>
      <c r="CV31" s="157">
        <v>0</v>
      </c>
      <c r="CW31" s="157">
        <v>0</v>
      </c>
      <c r="CX31" s="73">
        <v>0</v>
      </c>
      <c r="CY31" s="73">
        <v>0</v>
      </c>
      <c r="CZ31" s="73">
        <v>0</v>
      </c>
      <c r="DA31" s="73">
        <v>0</v>
      </c>
      <c r="DB31" s="73">
        <v>0</v>
      </c>
      <c r="DC31" s="73">
        <v>0</v>
      </c>
      <c r="DD31" s="73">
        <v>0</v>
      </c>
      <c r="DE31" s="73">
        <v>0</v>
      </c>
      <c r="DF31" s="73">
        <v>0</v>
      </c>
      <c r="DG31" s="73">
        <v>0</v>
      </c>
      <c r="DH31" s="73">
        <v>0</v>
      </c>
      <c r="DI31" s="157">
        <f t="shared" si="3"/>
        <v>0</v>
      </c>
      <c r="DJ31" s="157">
        <f t="shared" si="4"/>
        <v>0</v>
      </c>
      <c r="DK31" s="191" t="str">
        <f t="shared" si="7"/>
        <v>NO</v>
      </c>
      <c r="DL31" s="191" t="str">
        <f t="shared" si="8"/>
        <v>NO</v>
      </c>
      <c r="DM31" s="142">
        <v>0</v>
      </c>
      <c r="DN31" s="142">
        <v>34000</v>
      </c>
      <c r="DO31" s="378">
        <v>34000</v>
      </c>
      <c r="DP31" s="125"/>
      <c r="DQ31" s="125">
        <v>2</v>
      </c>
      <c r="DR31" s="359">
        <v>3</v>
      </c>
      <c r="DS31" s="373" t="s">
        <v>303</v>
      </c>
      <c r="DT31" s="376" t="s">
        <v>304</v>
      </c>
      <c r="DU31" s="366"/>
      <c r="DV31" s="365" t="s">
        <v>306</v>
      </c>
      <c r="DW31" s="125"/>
      <c r="DX31" s="126"/>
      <c r="DY31" s="126"/>
      <c r="DZ31" s="127"/>
      <c r="EA31" s="126"/>
      <c r="EB31" s="126"/>
      <c r="EC31" s="126"/>
      <c r="ED31" s="126"/>
      <c r="EE31" s="126"/>
      <c r="EF31" s="126"/>
      <c r="EG31" s="126"/>
      <c r="EH31" s="126"/>
      <c r="EI31" s="126"/>
      <c r="EJ31" s="126"/>
      <c r="EK31" s="127"/>
      <c r="EL31" s="126"/>
      <c r="EM31" s="126"/>
      <c r="EN31" s="126"/>
      <c r="EO31" s="126"/>
      <c r="EP31" s="126"/>
      <c r="EQ31" s="126"/>
      <c r="ER31" s="126"/>
      <c r="ES31" s="127"/>
      <c r="ET31" s="127"/>
      <c r="EU31" s="127"/>
      <c r="EV31" s="127"/>
      <c r="EW31" s="126"/>
      <c r="EX31" s="126"/>
      <c r="EY31" s="126"/>
      <c r="EZ31" s="126"/>
      <c r="FA31" s="126"/>
      <c r="FB31" s="126"/>
      <c r="FC31" s="126"/>
      <c r="FD31" s="126"/>
      <c r="FE31" s="127"/>
      <c r="FF31" s="128"/>
      <c r="FG31" s="128"/>
      <c r="FH31" s="128"/>
      <c r="FI31" s="128"/>
      <c r="FJ31" s="128"/>
      <c r="FK31" s="128"/>
      <c r="FL31" s="128"/>
      <c r="FM31" s="128"/>
      <c r="FN31" s="128"/>
      <c r="FO31" s="129"/>
      <c r="FP31" s="128"/>
      <c r="FQ31" s="128"/>
      <c r="FR31" s="130"/>
      <c r="FS31" s="127"/>
      <c r="FT31" s="131"/>
      <c r="FU31" s="175">
        <v>46172</v>
      </c>
      <c r="FV31" s="175">
        <v>46172</v>
      </c>
      <c r="FW31" s="175">
        <v>46175</v>
      </c>
      <c r="FX31" s="175">
        <v>46175</v>
      </c>
      <c r="FY31" s="175">
        <v>46175</v>
      </c>
      <c r="FZ31" s="175">
        <v>46176</v>
      </c>
      <c r="GA31" s="175">
        <v>46177</v>
      </c>
      <c r="GB31" s="175">
        <v>46178</v>
      </c>
      <c r="GC31" s="175">
        <v>46179</v>
      </c>
      <c r="GD31" s="175">
        <v>46182</v>
      </c>
      <c r="GE31" s="175">
        <v>46183</v>
      </c>
      <c r="GF31" s="175">
        <v>46183</v>
      </c>
      <c r="GG31" s="175">
        <v>46184</v>
      </c>
      <c r="GH31" s="175">
        <v>46185</v>
      </c>
      <c r="GI31" s="175">
        <v>46186</v>
      </c>
      <c r="GJ31" s="175">
        <v>46189</v>
      </c>
      <c r="GK31" s="175">
        <v>46189</v>
      </c>
      <c r="GL31" s="175">
        <v>46190</v>
      </c>
      <c r="GM31" s="175">
        <v>46190</v>
      </c>
      <c r="GN31" s="175"/>
      <c r="GO31" s="175"/>
      <c r="GP31" s="175"/>
      <c r="GQ31" s="175"/>
      <c r="GR31" s="175">
        <v>46191</v>
      </c>
      <c r="GS31" s="175">
        <v>46192</v>
      </c>
      <c r="GT31" s="175">
        <v>46192</v>
      </c>
      <c r="GU31" s="175">
        <v>46193</v>
      </c>
      <c r="GV31" s="175">
        <v>46196</v>
      </c>
      <c r="GW31" s="175">
        <v>46197</v>
      </c>
      <c r="GX31" s="175">
        <v>46198</v>
      </c>
      <c r="GY31" s="175">
        <v>46198</v>
      </c>
      <c r="GZ31" s="175">
        <v>18</v>
      </c>
      <c r="HA31" s="175">
        <v>46204</v>
      </c>
      <c r="HB31" s="175">
        <v>46206</v>
      </c>
      <c r="HC31" s="175">
        <v>46212</v>
      </c>
      <c r="HD31" s="175">
        <v>46213</v>
      </c>
      <c r="HE31" s="175">
        <v>46214</v>
      </c>
      <c r="HF31" s="175">
        <v>46218</v>
      </c>
      <c r="HG31" s="175">
        <v>46219</v>
      </c>
      <c r="HH31" s="175">
        <v>46219</v>
      </c>
      <c r="HI31" s="175">
        <v>46224</v>
      </c>
      <c r="HJ31" s="175">
        <v>46227</v>
      </c>
      <c r="HK31" s="170"/>
      <c r="HL31" s="220" t="s">
        <v>95</v>
      </c>
      <c r="HM31" s="170" t="s">
        <v>304</v>
      </c>
      <c r="HN31" s="170" t="s">
        <v>413</v>
      </c>
      <c r="HO31" s="270"/>
      <c r="HP31" s="288">
        <v>46172</v>
      </c>
      <c r="HQ31" s="281">
        <v>46172</v>
      </c>
      <c r="HR31" s="281">
        <v>46175</v>
      </c>
      <c r="HS31" s="281">
        <v>46175</v>
      </c>
      <c r="HT31" s="281">
        <v>46175</v>
      </c>
      <c r="HU31" s="281">
        <v>46176</v>
      </c>
      <c r="HV31" s="281">
        <v>46177</v>
      </c>
      <c r="HW31" s="281">
        <v>46178</v>
      </c>
      <c r="HX31" s="281">
        <v>46179</v>
      </c>
      <c r="HY31" s="281">
        <v>46182</v>
      </c>
      <c r="HZ31" s="281">
        <v>46183</v>
      </c>
      <c r="IA31" s="281">
        <v>46183</v>
      </c>
      <c r="IB31" s="281">
        <v>46184</v>
      </c>
      <c r="IC31" s="281">
        <v>46185</v>
      </c>
      <c r="ID31" s="281">
        <v>46186</v>
      </c>
      <c r="IE31" s="281">
        <v>46189</v>
      </c>
      <c r="IF31" s="281">
        <v>46189</v>
      </c>
      <c r="IG31" s="281">
        <v>46190</v>
      </c>
      <c r="IH31" s="281">
        <v>46190</v>
      </c>
      <c r="II31" s="281"/>
      <c r="IJ31" s="281"/>
      <c r="IK31" s="281"/>
      <c r="IL31" s="281"/>
      <c r="IM31" s="281">
        <v>46191</v>
      </c>
      <c r="IN31" s="281">
        <v>46192</v>
      </c>
      <c r="IO31" s="281">
        <v>46192</v>
      </c>
      <c r="IP31" s="281">
        <v>46193</v>
      </c>
      <c r="IQ31" s="281">
        <v>46196</v>
      </c>
      <c r="IR31" s="281">
        <v>46197</v>
      </c>
      <c r="IS31" s="281">
        <v>46198</v>
      </c>
      <c r="IT31" s="281">
        <v>46198</v>
      </c>
      <c r="IU31" s="281">
        <v>18</v>
      </c>
      <c r="IV31" s="281">
        <v>46204</v>
      </c>
      <c r="IW31" s="281">
        <v>46206</v>
      </c>
      <c r="IX31" s="281">
        <v>46212</v>
      </c>
      <c r="IY31" s="281">
        <v>46213</v>
      </c>
      <c r="IZ31" s="281">
        <v>46214</v>
      </c>
      <c r="JA31" s="281">
        <v>46218</v>
      </c>
      <c r="JB31" s="281">
        <v>46219</v>
      </c>
      <c r="JC31" s="281">
        <v>46219</v>
      </c>
      <c r="JD31" s="281">
        <v>46224</v>
      </c>
      <c r="JE31" s="281">
        <v>46227</v>
      </c>
      <c r="JF31" s="282"/>
      <c r="JG31" s="292" t="s">
        <v>95</v>
      </c>
      <c r="JH31" s="341" t="s">
        <v>417</v>
      </c>
      <c r="JI31" s="277" t="s">
        <v>413</v>
      </c>
      <c r="JJ31" s="346" t="s">
        <v>567</v>
      </c>
      <c r="LF31" s="76" t="s">
        <v>530</v>
      </c>
    </row>
    <row r="32" spans="1:318" s="68" customFormat="1" ht="14.65" customHeight="1" x14ac:dyDescent="0.25">
      <c r="A32" s="76" t="s">
        <v>113</v>
      </c>
      <c r="B32" s="76" t="s">
        <v>508</v>
      </c>
      <c r="C32" s="76" t="s">
        <v>509</v>
      </c>
      <c r="D32" s="89" t="s">
        <v>510</v>
      </c>
      <c r="E32" s="76" t="s">
        <v>6</v>
      </c>
      <c r="F32" s="76" t="s">
        <v>511</v>
      </c>
      <c r="G32" s="76" t="s">
        <v>8</v>
      </c>
      <c r="H32" s="76" t="s">
        <v>8</v>
      </c>
      <c r="I32" s="76" t="s">
        <v>192</v>
      </c>
      <c r="J32" s="76" t="s">
        <v>11</v>
      </c>
      <c r="K32" s="86" t="s">
        <v>8</v>
      </c>
      <c r="L32" s="86" t="s">
        <v>8</v>
      </c>
      <c r="M32" s="86" t="s">
        <v>8</v>
      </c>
      <c r="N32" s="86" t="s">
        <v>8</v>
      </c>
      <c r="O32" s="86" t="s">
        <v>8</v>
      </c>
      <c r="P32" s="86" t="s">
        <v>8</v>
      </c>
      <c r="Q32" s="76" t="s">
        <v>512</v>
      </c>
      <c r="R32" s="76" t="s">
        <v>13</v>
      </c>
      <c r="S32" s="76" t="s">
        <v>513</v>
      </c>
      <c r="T32" s="76" t="s">
        <v>514</v>
      </c>
      <c r="U32" s="77">
        <v>0.95</v>
      </c>
      <c r="V32" s="77">
        <v>0.95</v>
      </c>
      <c r="W32" s="77">
        <v>0.95</v>
      </c>
      <c r="X32" s="77">
        <v>0.95</v>
      </c>
      <c r="Y32" s="77">
        <v>0.95</v>
      </c>
      <c r="Z32" s="77">
        <v>0.95</v>
      </c>
      <c r="AA32" s="77">
        <v>0.95</v>
      </c>
      <c r="AB32" s="77">
        <v>0.95</v>
      </c>
      <c r="AC32" s="77">
        <v>0.95</v>
      </c>
      <c r="AD32" s="77">
        <v>0.95</v>
      </c>
      <c r="AE32" s="77">
        <v>0.95</v>
      </c>
      <c r="AF32" s="77">
        <v>0.95</v>
      </c>
      <c r="AG32" s="76" t="s">
        <v>223</v>
      </c>
      <c r="AH32" s="76" t="s">
        <v>208</v>
      </c>
      <c r="AI32" s="82" t="s">
        <v>303</v>
      </c>
      <c r="AJ32" s="83" t="s">
        <v>303</v>
      </c>
      <c r="AK32" s="84">
        <v>46023</v>
      </c>
      <c r="AL32" s="84">
        <v>46387</v>
      </c>
      <c r="AM32" s="83"/>
      <c r="AN32" s="83"/>
      <c r="AO32" s="83"/>
      <c r="AP32" s="85" t="s">
        <v>12</v>
      </c>
      <c r="AQ32" s="84" cm="1">
        <f t="array" ref="AQ32">IFERROR(DATE(2026, _xlfn.AGGREGATE(15, 6, (COLUMN(CC32:CN32)-COLUMN(CC32)+1)/(CC32:CN32&lt;&gt;0), 1), 1),"N/A")</f>
        <v>46266</v>
      </c>
      <c r="AR32" s="84" cm="1">
        <f t="array" ref="AR32">IFERROR(EOMONTH(DATE(2026, _xlfn.AGGREGATE(14, 6, (COLUMN(CC32:CN32)-COLUMN(CC32)+1)/(CC32:CN32&lt;&gt;0), 1), 1), 0),"N/A")</f>
        <v>46387</v>
      </c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76" t="s">
        <v>72</v>
      </c>
      <c r="BG32" s="76"/>
      <c r="BH32" s="76" t="s">
        <v>568</v>
      </c>
      <c r="BI32" s="76" t="s">
        <v>525</v>
      </c>
      <c r="BJ32" s="82">
        <v>630207</v>
      </c>
      <c r="BK32" s="86" t="s">
        <v>191</v>
      </c>
      <c r="BL32" s="87">
        <v>33500</v>
      </c>
      <c r="BM32" s="73">
        <v>0</v>
      </c>
      <c r="BN32" s="73">
        <v>0</v>
      </c>
      <c r="BO32" s="73">
        <v>0</v>
      </c>
      <c r="BP32" s="73">
        <v>0</v>
      </c>
      <c r="BQ32" s="88">
        <v>7500</v>
      </c>
      <c r="BR32" s="73">
        <v>0</v>
      </c>
      <c r="BS32" s="73">
        <v>0</v>
      </c>
      <c r="BT32" s="88">
        <v>7500</v>
      </c>
      <c r="BU32" s="73">
        <v>0</v>
      </c>
      <c r="BV32" s="73">
        <v>0</v>
      </c>
      <c r="BW32" s="73">
        <v>0</v>
      </c>
      <c r="BX32" s="137">
        <v>18500</v>
      </c>
      <c r="BY32" s="137"/>
      <c r="BZ32" s="137"/>
      <c r="CA32" s="137"/>
      <c r="CB32" s="138">
        <f t="shared" si="0"/>
        <v>33500</v>
      </c>
      <c r="CC32" s="73"/>
      <c r="CD32" s="73"/>
      <c r="CE32" s="72">
        <v>0</v>
      </c>
      <c r="CF32" s="73">
        <v>0</v>
      </c>
      <c r="CG32" s="88"/>
      <c r="CH32" s="73">
        <v>0</v>
      </c>
      <c r="CI32" s="73">
        <v>0</v>
      </c>
      <c r="CJ32" s="88"/>
      <c r="CK32" s="73">
        <v>8000</v>
      </c>
      <c r="CL32" s="73">
        <v>8000</v>
      </c>
      <c r="CM32" s="73">
        <v>8000</v>
      </c>
      <c r="CN32" s="137">
        <v>9500</v>
      </c>
      <c r="CO32" s="137"/>
      <c r="CP32" s="137">
        <f t="shared" si="1"/>
        <v>0</v>
      </c>
      <c r="CQ32" s="137">
        <f t="shared" si="2"/>
        <v>0</v>
      </c>
      <c r="CR32" s="137">
        <f t="shared" si="6"/>
        <v>0</v>
      </c>
      <c r="CS32" s="157">
        <v>0</v>
      </c>
      <c r="CT32" s="157">
        <v>0</v>
      </c>
      <c r="CU32" s="157">
        <v>0</v>
      </c>
      <c r="CV32" s="157">
        <v>0</v>
      </c>
      <c r="CW32" s="157">
        <v>0</v>
      </c>
      <c r="CX32" s="73">
        <v>0</v>
      </c>
      <c r="CY32" s="73">
        <v>0</v>
      </c>
      <c r="CZ32" s="73">
        <v>0</v>
      </c>
      <c r="DA32" s="73">
        <v>0</v>
      </c>
      <c r="DB32" s="73">
        <v>0</v>
      </c>
      <c r="DC32" s="73">
        <v>0</v>
      </c>
      <c r="DD32" s="73">
        <v>0</v>
      </c>
      <c r="DE32" s="73">
        <v>0</v>
      </c>
      <c r="DF32" s="73">
        <v>0</v>
      </c>
      <c r="DG32" s="73">
        <v>33500</v>
      </c>
      <c r="DH32" s="73">
        <v>0</v>
      </c>
      <c r="DI32" s="157">
        <f t="shared" si="3"/>
        <v>0</v>
      </c>
      <c r="DJ32" s="157">
        <f t="shared" si="4"/>
        <v>0</v>
      </c>
      <c r="DK32" s="191" t="str">
        <f t="shared" si="7"/>
        <v>NO</v>
      </c>
      <c r="DL32" s="191" t="str">
        <f t="shared" si="8"/>
        <v>NO</v>
      </c>
      <c r="DM32" s="142"/>
      <c r="DN32" s="142"/>
      <c r="DO32" s="142"/>
      <c r="DP32" s="125"/>
      <c r="DQ32" s="125"/>
      <c r="DR32" s="125"/>
      <c r="DS32" s="125"/>
      <c r="DT32" s="125"/>
      <c r="DU32" s="125"/>
      <c r="DV32" s="125"/>
      <c r="DW32" s="125"/>
      <c r="DX32" s="125"/>
      <c r="DY32" s="125"/>
      <c r="DZ32" s="125"/>
      <c r="EA32" s="125"/>
      <c r="EB32" s="125"/>
      <c r="EC32" s="125"/>
      <c r="ED32" s="125"/>
      <c r="EE32" s="125"/>
      <c r="EF32" s="125"/>
      <c r="EG32" s="125"/>
      <c r="EH32" s="125"/>
      <c r="EI32" s="125"/>
      <c r="EJ32" s="125"/>
      <c r="EK32" s="125"/>
      <c r="EL32" s="125"/>
      <c r="EM32" s="125"/>
      <c r="EN32" s="125"/>
      <c r="EO32" s="125"/>
      <c r="EP32" s="125"/>
      <c r="EQ32" s="125"/>
      <c r="ER32" s="125"/>
      <c r="ES32" s="125"/>
      <c r="ET32" s="125"/>
      <c r="EU32" s="125"/>
      <c r="EV32" s="125"/>
      <c r="EW32" s="125"/>
      <c r="EX32" s="125"/>
      <c r="EY32" s="125"/>
      <c r="EZ32" s="125"/>
      <c r="FA32" s="125"/>
      <c r="FB32" s="125"/>
      <c r="FC32" s="125"/>
      <c r="FD32" s="125"/>
      <c r="FE32" s="125"/>
      <c r="FF32" s="125"/>
      <c r="FG32" s="125"/>
      <c r="FH32" s="125"/>
      <c r="FI32" s="125"/>
      <c r="FJ32" s="125"/>
      <c r="FK32" s="125"/>
      <c r="FL32" s="125"/>
      <c r="FM32" s="125"/>
      <c r="FN32" s="125"/>
      <c r="FO32" s="125"/>
      <c r="FP32" s="125"/>
      <c r="FQ32" s="125"/>
      <c r="FR32" s="125"/>
      <c r="FS32" s="125"/>
      <c r="FT32" s="125"/>
      <c r="FU32" s="175"/>
      <c r="FV32" s="175"/>
      <c r="FW32" s="175"/>
      <c r="FX32" s="175"/>
      <c r="FY32" s="175"/>
      <c r="FZ32" s="175"/>
      <c r="GA32" s="175"/>
      <c r="GB32" s="175"/>
      <c r="GC32" s="175"/>
      <c r="GD32" s="175"/>
      <c r="GE32" s="175"/>
      <c r="GF32" s="175"/>
      <c r="GG32" s="175"/>
      <c r="GH32" s="175"/>
      <c r="GI32" s="175"/>
      <c r="GJ32" s="175"/>
      <c r="GK32" s="175"/>
      <c r="GL32" s="175"/>
      <c r="GM32" s="175"/>
      <c r="GN32" s="175"/>
      <c r="GO32" s="175"/>
      <c r="GP32" s="175"/>
      <c r="GQ32" s="175"/>
      <c r="GR32" s="175"/>
      <c r="GS32" s="175"/>
      <c r="GT32" s="175"/>
      <c r="GU32" s="175"/>
      <c r="GV32" s="175"/>
      <c r="GW32" s="175"/>
      <c r="GX32" s="175"/>
      <c r="GY32" s="175"/>
      <c r="GZ32" s="175"/>
      <c r="HA32" s="175"/>
      <c r="HB32" s="175"/>
      <c r="HC32" s="175"/>
      <c r="HD32" s="175"/>
      <c r="HE32" s="175"/>
      <c r="HF32" s="175"/>
      <c r="HG32" s="175"/>
      <c r="HH32" s="175"/>
      <c r="HI32" s="175"/>
      <c r="HJ32" s="175"/>
      <c r="HK32" s="76"/>
      <c r="HL32" s="76"/>
      <c r="HM32" s="76"/>
      <c r="HN32" s="76"/>
      <c r="HO32" s="271"/>
      <c r="HP32" s="281"/>
      <c r="HQ32" s="281"/>
      <c r="HR32" s="281"/>
      <c r="HS32" s="281"/>
      <c r="HT32" s="281"/>
      <c r="HU32" s="281"/>
      <c r="HV32" s="281"/>
      <c r="HW32" s="281"/>
      <c r="HX32" s="281"/>
      <c r="HY32" s="281"/>
      <c r="HZ32" s="281"/>
      <c r="IA32" s="281"/>
      <c r="IB32" s="281"/>
      <c r="IC32" s="281"/>
      <c r="ID32" s="281"/>
      <c r="IE32" s="281"/>
      <c r="IF32" s="281"/>
      <c r="IG32" s="281"/>
      <c r="IH32" s="281"/>
      <c r="II32" s="281"/>
      <c r="IJ32" s="281"/>
      <c r="IK32" s="281"/>
      <c r="IL32" s="281"/>
      <c r="IM32" s="281"/>
      <c r="IN32" s="281"/>
      <c r="IO32" s="281"/>
      <c r="IP32" s="281"/>
      <c r="IQ32" s="281"/>
      <c r="IR32" s="281"/>
      <c r="IS32" s="281"/>
      <c r="IT32" s="281"/>
      <c r="IU32" s="281"/>
      <c r="IV32" s="281"/>
      <c r="IW32" s="281"/>
      <c r="IX32" s="281"/>
      <c r="IY32" s="281"/>
      <c r="IZ32" s="281"/>
      <c r="JA32" s="281"/>
      <c r="JB32" s="281"/>
      <c r="JC32" s="281"/>
      <c r="JD32" s="281"/>
      <c r="JE32" s="281"/>
      <c r="JF32" s="285"/>
      <c r="JG32" s="285"/>
      <c r="JH32" s="275"/>
      <c r="JI32" s="275"/>
      <c r="JJ32" s="275"/>
    </row>
    <row r="33" spans="1:318" s="68" customFormat="1" ht="14.65" customHeight="1" x14ac:dyDescent="0.25">
      <c r="A33" s="215" t="s">
        <v>54</v>
      </c>
      <c r="B33" s="76" t="s">
        <v>508</v>
      </c>
      <c r="C33" s="76" t="s">
        <v>509</v>
      </c>
      <c r="D33" s="76" t="s">
        <v>510</v>
      </c>
      <c r="E33" s="76" t="s">
        <v>6</v>
      </c>
      <c r="F33" s="76" t="s">
        <v>511</v>
      </c>
      <c r="G33" s="76" t="s">
        <v>8</v>
      </c>
      <c r="H33" s="76" t="s">
        <v>8</v>
      </c>
      <c r="I33" s="76" t="s">
        <v>192</v>
      </c>
      <c r="J33" s="76" t="s">
        <v>7</v>
      </c>
      <c r="K33" s="86" t="s">
        <v>8</v>
      </c>
      <c r="L33" s="86" t="s">
        <v>8</v>
      </c>
      <c r="M33" s="86" t="s">
        <v>8</v>
      </c>
      <c r="N33" s="86" t="s">
        <v>8</v>
      </c>
      <c r="O33" s="86" t="s">
        <v>8</v>
      </c>
      <c r="P33" s="86" t="s">
        <v>8</v>
      </c>
      <c r="Q33" s="76" t="s">
        <v>519</v>
      </c>
      <c r="R33" s="76" t="s">
        <v>10</v>
      </c>
      <c r="S33" s="76" t="s">
        <v>520</v>
      </c>
      <c r="T33" s="76" t="s">
        <v>521</v>
      </c>
      <c r="U33" s="77"/>
      <c r="V33" s="77">
        <v>0.05</v>
      </c>
      <c r="W33" s="77">
        <v>0.08</v>
      </c>
      <c r="X33" s="77">
        <v>0.15</v>
      </c>
      <c r="Y33" s="77">
        <v>0.2</v>
      </c>
      <c r="Z33" s="77">
        <v>0.25</v>
      </c>
      <c r="AA33" s="77">
        <v>0.37</v>
      </c>
      <c r="AB33" s="77">
        <v>0.42</v>
      </c>
      <c r="AC33" s="77">
        <v>0.57999999999999996</v>
      </c>
      <c r="AD33" s="77">
        <v>0.67</v>
      </c>
      <c r="AE33" s="77">
        <v>0.83</v>
      </c>
      <c r="AF33" s="77">
        <v>1</v>
      </c>
      <c r="AG33" s="76" t="s">
        <v>522</v>
      </c>
      <c r="AH33" s="76" t="s">
        <v>208</v>
      </c>
      <c r="AI33" s="82" t="s">
        <v>303</v>
      </c>
      <c r="AJ33" s="83" t="s">
        <v>303</v>
      </c>
      <c r="AK33" s="84">
        <v>46023</v>
      </c>
      <c r="AL33" s="84">
        <v>46387</v>
      </c>
      <c r="AM33" s="83"/>
      <c r="AN33" s="83"/>
      <c r="AO33" s="83"/>
      <c r="AP33" s="85" t="s">
        <v>9</v>
      </c>
      <c r="AQ33" s="84" cm="1">
        <f t="array" ref="AQ33">IFERROR(DATE(2026, _xlfn.AGGREGATE(15, 6, (COLUMN(CC33:CN33)-COLUMN(CC33)+1)/(CC33:CN33&lt;&gt;0), 1), 1),"N/A")</f>
        <v>46054</v>
      </c>
      <c r="AR33" s="84" cm="1">
        <f t="array" ref="AR33">IFERROR(EOMONTH(DATE(2026, _xlfn.AGGREGATE(14, 6, (COLUMN(CC33:CN33)-COLUMN(CC33)+1)/(CC33:CN33&lt;&gt;0), 1), 1), 0),"N/A")</f>
        <v>46203</v>
      </c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235" t="s">
        <v>99</v>
      </c>
      <c r="BG33" s="76"/>
      <c r="BH33" s="76" t="s">
        <v>569</v>
      </c>
      <c r="BI33" s="76" t="s">
        <v>8</v>
      </c>
      <c r="BJ33" s="82">
        <v>530302</v>
      </c>
      <c r="BK33" s="86" t="s">
        <v>191</v>
      </c>
      <c r="BL33" s="87">
        <v>60000</v>
      </c>
      <c r="BM33" s="73">
        <v>0</v>
      </c>
      <c r="BN33" s="88">
        <v>5400</v>
      </c>
      <c r="BO33" s="88">
        <v>5400</v>
      </c>
      <c r="BP33" s="72">
        <v>5400</v>
      </c>
      <c r="BQ33" s="88">
        <v>5400</v>
      </c>
      <c r="BR33" s="88">
        <v>5400</v>
      </c>
      <c r="BS33" s="88">
        <v>5500</v>
      </c>
      <c r="BT33" s="88">
        <v>5500</v>
      </c>
      <c r="BU33" s="88">
        <v>5500</v>
      </c>
      <c r="BV33" s="88">
        <v>5500</v>
      </c>
      <c r="BW33" s="88">
        <v>5500</v>
      </c>
      <c r="BX33" s="137">
        <v>5500</v>
      </c>
      <c r="BY33" s="137">
        <v>9293.27</v>
      </c>
      <c r="BZ33" s="137">
        <v>38243.160000000003</v>
      </c>
      <c r="CA33" s="137">
        <v>-74267.509999999995</v>
      </c>
      <c r="CB33" s="138">
        <f t="shared" si="0"/>
        <v>33268.920000000013</v>
      </c>
      <c r="CC33" s="73"/>
      <c r="CD33" s="88">
        <v>4863.95</v>
      </c>
      <c r="CE33" s="88">
        <v>18814.97</v>
      </c>
      <c r="CF33" s="88">
        <v>0</v>
      </c>
      <c r="CG33" s="88">
        <v>0</v>
      </c>
      <c r="CH33" s="88">
        <v>9500</v>
      </c>
      <c r="CI33" s="88">
        <v>0</v>
      </c>
      <c r="CJ33" s="88">
        <v>0</v>
      </c>
      <c r="CK33" s="88">
        <v>0</v>
      </c>
      <c r="CL33" s="88">
        <v>0</v>
      </c>
      <c r="CM33" s="88">
        <v>0</v>
      </c>
      <c r="CN33" s="137">
        <v>0</v>
      </c>
      <c r="CO33" s="137">
        <v>90</v>
      </c>
      <c r="CP33" s="137">
        <f t="shared" si="1"/>
        <v>0</v>
      </c>
      <c r="CQ33" s="137">
        <f t="shared" si="2"/>
        <v>23678.920000000002</v>
      </c>
      <c r="CR33" s="137">
        <f t="shared" si="6"/>
        <v>0</v>
      </c>
      <c r="CS33" s="157">
        <v>0</v>
      </c>
      <c r="CT33" s="157">
        <v>0</v>
      </c>
      <c r="CU33" s="157">
        <v>0</v>
      </c>
      <c r="CV33" s="157">
        <v>6200</v>
      </c>
      <c r="CW33" s="157">
        <v>0</v>
      </c>
      <c r="CX33" s="73">
        <v>4863.95</v>
      </c>
      <c r="CY33" s="73">
        <v>4863.95</v>
      </c>
      <c r="CZ33" s="73">
        <v>7609.55</v>
      </c>
      <c r="DA33" s="73">
        <v>13975.95</v>
      </c>
      <c r="DB33" s="73">
        <v>18814.97</v>
      </c>
      <c r="DC33" s="73">
        <v>18814.97</v>
      </c>
      <c r="DD33" s="73">
        <v>9500</v>
      </c>
      <c r="DE33" s="73">
        <v>9702.9699999999993</v>
      </c>
      <c r="DF33" s="73">
        <v>0</v>
      </c>
      <c r="DG33" s="73">
        <v>0</v>
      </c>
      <c r="DH33" s="73">
        <v>9500</v>
      </c>
      <c r="DI33" s="157">
        <f t="shared" si="3"/>
        <v>23678.920000000002</v>
      </c>
      <c r="DJ33" s="157">
        <f t="shared" si="4"/>
        <v>33178.92</v>
      </c>
      <c r="DK33" s="191" t="str">
        <f t="shared" si="7"/>
        <v>SI</v>
      </c>
      <c r="DL33" s="191" t="str">
        <f t="shared" si="8"/>
        <v>SI</v>
      </c>
      <c r="DM33" s="145"/>
      <c r="DN33" s="142"/>
      <c r="DO33" s="142"/>
      <c r="DP33" s="125"/>
      <c r="DQ33" s="125"/>
      <c r="DR33" s="125"/>
      <c r="DS33" s="125"/>
      <c r="DT33" s="125"/>
      <c r="DU33" s="125"/>
      <c r="DV33" s="125"/>
      <c r="DW33" s="125"/>
      <c r="DX33" s="126">
        <v>46042</v>
      </c>
      <c r="DY33" s="126">
        <v>46042</v>
      </c>
      <c r="DZ33" s="127">
        <v>1</v>
      </c>
      <c r="EA33" s="126">
        <v>46043</v>
      </c>
      <c r="EB33" s="126">
        <v>46043</v>
      </c>
      <c r="EC33" s="126">
        <v>46043</v>
      </c>
      <c r="ED33" s="126">
        <v>46044</v>
      </c>
      <c r="EE33" s="126">
        <v>46045</v>
      </c>
      <c r="EF33" s="126">
        <v>46048</v>
      </c>
      <c r="EG33" s="126">
        <v>46049</v>
      </c>
      <c r="EH33" s="126">
        <v>46050</v>
      </c>
      <c r="EI33" s="126">
        <v>46051</v>
      </c>
      <c r="EJ33" s="126">
        <v>46051</v>
      </c>
      <c r="EK33" s="127">
        <v>1</v>
      </c>
      <c r="EL33" s="126">
        <v>46052</v>
      </c>
      <c r="EM33" s="126">
        <v>46055</v>
      </c>
      <c r="EN33" s="126">
        <v>46056</v>
      </c>
      <c r="EO33" s="126">
        <v>46057</v>
      </c>
      <c r="EP33" s="126">
        <v>46057</v>
      </c>
      <c r="EQ33" s="126">
        <v>46058</v>
      </c>
      <c r="ER33" s="126">
        <v>46058</v>
      </c>
      <c r="ES33" s="127"/>
      <c r="ET33" s="127"/>
      <c r="EU33" s="127"/>
      <c r="EV33" s="127"/>
      <c r="EW33" s="126">
        <v>46059</v>
      </c>
      <c r="EX33" s="126">
        <v>46062</v>
      </c>
      <c r="EY33" s="126">
        <v>46062</v>
      </c>
      <c r="EZ33" s="126">
        <v>46063</v>
      </c>
      <c r="FA33" s="126">
        <v>46064</v>
      </c>
      <c r="FB33" s="126">
        <v>46065</v>
      </c>
      <c r="FC33" s="126">
        <v>46066</v>
      </c>
      <c r="FD33" s="126">
        <v>46066</v>
      </c>
      <c r="FE33" s="127">
        <v>18</v>
      </c>
      <c r="FF33" s="126">
        <v>46070</v>
      </c>
      <c r="FG33" s="126">
        <v>46072</v>
      </c>
      <c r="FH33" s="128">
        <v>46076</v>
      </c>
      <c r="FI33" s="128">
        <v>46077</v>
      </c>
      <c r="FJ33" s="128">
        <v>46078</v>
      </c>
      <c r="FK33" s="128">
        <v>46080</v>
      </c>
      <c r="FL33" s="128">
        <v>46083</v>
      </c>
      <c r="FM33" s="128">
        <v>46083</v>
      </c>
      <c r="FN33" s="128">
        <v>46086</v>
      </c>
      <c r="FO33" s="129">
        <v>1</v>
      </c>
      <c r="FP33" s="128">
        <v>46091</v>
      </c>
      <c r="FQ33" s="128"/>
      <c r="FR33" s="147" t="s">
        <v>528</v>
      </c>
      <c r="FS33" s="127" t="s">
        <v>565</v>
      </c>
      <c r="FT33" s="131"/>
      <c r="FU33" s="173">
        <v>46055</v>
      </c>
      <c r="FV33" s="173">
        <v>46055</v>
      </c>
      <c r="FW33" s="173">
        <v>46056</v>
      </c>
      <c r="FX33" s="173">
        <v>46056</v>
      </c>
      <c r="FY33" s="173">
        <v>46056</v>
      </c>
      <c r="FZ33" s="173">
        <v>46057</v>
      </c>
      <c r="GA33" s="173">
        <v>46058</v>
      </c>
      <c r="GB33" s="173">
        <v>46059</v>
      </c>
      <c r="GC33" s="173">
        <v>46062</v>
      </c>
      <c r="GD33" s="173">
        <v>46063</v>
      </c>
      <c r="GE33" s="173">
        <v>46064</v>
      </c>
      <c r="GF33" s="173">
        <v>46064</v>
      </c>
      <c r="GG33" s="173">
        <v>46065</v>
      </c>
      <c r="GH33" s="173">
        <v>46066</v>
      </c>
      <c r="GI33" s="173">
        <v>46069</v>
      </c>
      <c r="GJ33" s="173">
        <v>46071</v>
      </c>
      <c r="GK33" s="173">
        <v>46071</v>
      </c>
      <c r="GL33" s="173">
        <v>46072</v>
      </c>
      <c r="GM33" s="173">
        <v>46072</v>
      </c>
      <c r="GN33" s="173"/>
      <c r="GO33" s="173"/>
      <c r="GP33" s="173"/>
      <c r="GQ33" s="173"/>
      <c r="GR33" s="173">
        <v>46073</v>
      </c>
      <c r="GS33" s="173">
        <v>46076</v>
      </c>
      <c r="GT33" s="173">
        <v>46076</v>
      </c>
      <c r="GU33" s="173">
        <v>46077</v>
      </c>
      <c r="GV33" s="173">
        <v>46078</v>
      </c>
      <c r="GW33" s="173">
        <v>46079</v>
      </c>
      <c r="GX33" s="173">
        <v>46080</v>
      </c>
      <c r="GY33" s="173">
        <v>46080</v>
      </c>
      <c r="GZ33" s="173">
        <v>18</v>
      </c>
      <c r="HA33" s="173">
        <v>46084</v>
      </c>
      <c r="HB33" s="173">
        <v>46086</v>
      </c>
      <c r="HC33" s="173">
        <v>46090</v>
      </c>
      <c r="HD33" s="173">
        <v>46091</v>
      </c>
      <c r="HE33" s="173">
        <v>46092</v>
      </c>
      <c r="HF33" s="173">
        <v>46094</v>
      </c>
      <c r="HG33" s="173">
        <v>46097</v>
      </c>
      <c r="HH33" s="173">
        <v>46097</v>
      </c>
      <c r="HI33" s="173">
        <v>46100</v>
      </c>
      <c r="HJ33" s="173">
        <v>46105</v>
      </c>
      <c r="HK33" s="169"/>
      <c r="HL33" s="169" t="s">
        <v>95</v>
      </c>
      <c r="HM33" s="169" t="s">
        <v>528</v>
      </c>
      <c r="HN33" s="169" t="s">
        <v>565</v>
      </c>
      <c r="HO33" s="169" t="s">
        <v>570</v>
      </c>
      <c r="HP33" s="284" t="e">
        <v>#NUM!</v>
      </c>
      <c r="HQ33" s="284" t="e">
        <v>#NUM!</v>
      </c>
      <c r="HR33" s="284" t="e">
        <v>#NUM!</v>
      </c>
      <c r="HS33" s="284" t="e">
        <v>#NUM!</v>
      </c>
      <c r="HT33" s="284" t="e">
        <v>#NUM!</v>
      </c>
      <c r="HU33" s="284" t="e">
        <v>#NUM!</v>
      </c>
      <c r="HV33" s="284" t="e">
        <v>#NUM!</v>
      </c>
      <c r="HW33" s="284" t="e">
        <v>#NUM!</v>
      </c>
      <c r="HX33" s="284" t="e">
        <v>#NUM!</v>
      </c>
      <c r="HY33" s="284" t="e">
        <v>#NUM!</v>
      </c>
      <c r="HZ33" s="284" t="e">
        <v>#NUM!</v>
      </c>
      <c r="IA33" s="284" t="e">
        <v>#NUM!</v>
      </c>
      <c r="IB33" s="284" t="e">
        <v>#NUM!</v>
      </c>
      <c r="IC33" s="284" t="e">
        <v>#NUM!</v>
      </c>
      <c r="ID33" s="284" t="e">
        <v>#NUM!</v>
      </c>
      <c r="IE33" s="284" t="e">
        <v>#NUM!</v>
      </c>
      <c r="IF33" s="284" t="e">
        <v>#NUM!</v>
      </c>
      <c r="IG33" s="284" t="e">
        <v>#NUM!</v>
      </c>
      <c r="IH33" s="284" t="e">
        <v>#NUM!</v>
      </c>
      <c r="II33" s="284" t="e">
        <v>#NUM!</v>
      </c>
      <c r="IJ33" s="284" t="e">
        <v>#NUM!</v>
      </c>
      <c r="IK33" s="284" t="e">
        <v>#NUM!</v>
      </c>
      <c r="IL33" s="284" t="e">
        <v>#NUM!</v>
      </c>
      <c r="IM33" s="284" t="e">
        <v>#NUM!</v>
      </c>
      <c r="IN33" s="284" t="e">
        <v>#NUM!</v>
      </c>
      <c r="IO33" s="284" t="e">
        <v>#NUM!</v>
      </c>
      <c r="IP33" s="284" t="e">
        <v>#NUM!</v>
      </c>
      <c r="IQ33" s="284" t="e">
        <v>#NUM!</v>
      </c>
      <c r="IR33" s="284" t="e">
        <v>#NUM!</v>
      </c>
      <c r="IS33" s="284" t="e">
        <v>#NUM!</v>
      </c>
      <c r="IT33" s="284" t="e">
        <v>#NUM!</v>
      </c>
      <c r="IU33" s="284" t="e">
        <v>#NUM!</v>
      </c>
      <c r="IV33" s="284" t="e">
        <v>#NUM!</v>
      </c>
      <c r="IW33" s="284" t="e">
        <v>#NUM!</v>
      </c>
      <c r="IX33" s="284" t="e">
        <v>#NUM!</v>
      </c>
      <c r="IY33" s="284" t="e">
        <v>#NUM!</v>
      </c>
      <c r="IZ33" s="284" t="e">
        <v>#NUM!</v>
      </c>
      <c r="JA33" s="284" t="e">
        <v>#NUM!</v>
      </c>
      <c r="JB33" s="284" t="e">
        <v>#NUM!</v>
      </c>
      <c r="JC33" s="284" t="e">
        <v>#NUM!</v>
      </c>
      <c r="JD33" s="284" t="e">
        <v>#NUM!</v>
      </c>
      <c r="JE33" s="284" t="e">
        <v>#NUM!</v>
      </c>
      <c r="JF33" s="284" t="e">
        <v>#NUM!</v>
      </c>
      <c r="JG33" s="284" t="e">
        <v>#NUM!</v>
      </c>
      <c r="JH33" s="342" t="e">
        <v>#NUM!</v>
      </c>
      <c r="JI33" s="284" t="e">
        <v>#NUM!</v>
      </c>
      <c r="JJ33" s="342" t="e">
        <v>#NUM!</v>
      </c>
    </row>
    <row r="34" spans="1:318" s="68" customFormat="1" ht="14.65" customHeight="1" x14ac:dyDescent="0.25">
      <c r="A34" s="76" t="s">
        <v>113</v>
      </c>
      <c r="B34" s="190" t="s">
        <v>508</v>
      </c>
      <c r="C34" s="76" t="s">
        <v>509</v>
      </c>
      <c r="D34" s="89" t="s">
        <v>510</v>
      </c>
      <c r="E34" s="76" t="s">
        <v>6</v>
      </c>
      <c r="F34" s="76" t="s">
        <v>511</v>
      </c>
      <c r="G34" s="76" t="s">
        <v>8</v>
      </c>
      <c r="H34" s="76" t="s">
        <v>8</v>
      </c>
      <c r="I34" s="76" t="s">
        <v>192</v>
      </c>
      <c r="J34" s="76" t="s">
        <v>11</v>
      </c>
      <c r="K34" s="86" t="s">
        <v>8</v>
      </c>
      <c r="L34" s="86" t="s">
        <v>8</v>
      </c>
      <c r="M34" s="86" t="s">
        <v>8</v>
      </c>
      <c r="N34" s="86" t="s">
        <v>8</v>
      </c>
      <c r="O34" s="86" t="s">
        <v>8</v>
      </c>
      <c r="P34" s="86" t="s">
        <v>8</v>
      </c>
      <c r="Q34" s="76" t="s">
        <v>512</v>
      </c>
      <c r="R34" s="76" t="s">
        <v>13</v>
      </c>
      <c r="S34" s="76" t="s">
        <v>513</v>
      </c>
      <c r="T34" s="76" t="s">
        <v>514</v>
      </c>
      <c r="U34" s="77">
        <v>0.95</v>
      </c>
      <c r="V34" s="77">
        <v>0.95</v>
      </c>
      <c r="W34" s="77">
        <v>0.95</v>
      </c>
      <c r="X34" s="77">
        <v>0.95</v>
      </c>
      <c r="Y34" s="77">
        <v>0.95</v>
      </c>
      <c r="Z34" s="77">
        <v>0.95</v>
      </c>
      <c r="AA34" s="77">
        <v>0.95</v>
      </c>
      <c r="AB34" s="77">
        <v>0.95</v>
      </c>
      <c r="AC34" s="77">
        <v>0.95</v>
      </c>
      <c r="AD34" s="77">
        <v>0.95</v>
      </c>
      <c r="AE34" s="77">
        <v>0.95</v>
      </c>
      <c r="AF34" s="77">
        <v>0.95</v>
      </c>
      <c r="AG34" s="76" t="s">
        <v>223</v>
      </c>
      <c r="AH34" s="76" t="s">
        <v>208</v>
      </c>
      <c r="AI34" s="82" t="s">
        <v>303</v>
      </c>
      <c r="AJ34" s="83" t="s">
        <v>303</v>
      </c>
      <c r="AK34" s="84">
        <v>46023</v>
      </c>
      <c r="AL34" s="84">
        <v>46387</v>
      </c>
      <c r="AM34" s="83"/>
      <c r="AN34" s="83"/>
      <c r="AO34" s="83"/>
      <c r="AP34" s="85" t="s">
        <v>12</v>
      </c>
      <c r="AQ34" s="84" cm="1">
        <f t="array" ref="AQ34">IFERROR(DATE(2026, _xlfn.AGGREGATE(15, 6, (COLUMN(CC34:CN34)-COLUMN(CC34)+1)/(CC34:CN34&lt;&gt;0), 1), 1),"N/A")</f>
        <v>46174</v>
      </c>
      <c r="AR34" s="84" cm="1">
        <f t="array" ref="AR34">IFERROR(EOMONTH(DATE(2026, _xlfn.AGGREGATE(14, 6, (COLUMN(CC34:CN34)-COLUMN(CC34)+1)/(CC34:CN34&lt;&gt;0), 1), 1), 0),"N/A")</f>
        <v>46203</v>
      </c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76" t="s">
        <v>571</v>
      </c>
      <c r="BG34" s="76"/>
      <c r="BH34" s="76" t="s">
        <v>572</v>
      </c>
      <c r="BI34" s="76" t="s">
        <v>525</v>
      </c>
      <c r="BJ34" s="82">
        <v>530207</v>
      </c>
      <c r="BK34" s="86" t="s">
        <v>191</v>
      </c>
      <c r="BL34" s="87">
        <v>0</v>
      </c>
      <c r="BM34" s="73"/>
      <c r="BN34" s="73"/>
      <c r="BO34" s="73"/>
      <c r="BP34" s="73"/>
      <c r="BQ34" s="73"/>
      <c r="BR34" s="88"/>
      <c r="BS34" s="73"/>
      <c r="BT34" s="73"/>
      <c r="BU34" s="73"/>
      <c r="BV34" s="73"/>
      <c r="BW34" s="73"/>
      <c r="BX34" s="138"/>
      <c r="BY34" s="138">
        <v>50000</v>
      </c>
      <c r="BZ34" s="138">
        <v>-18000</v>
      </c>
      <c r="CA34" s="138"/>
      <c r="CB34" s="138">
        <f t="shared" si="0"/>
        <v>32000</v>
      </c>
      <c r="CC34" s="73"/>
      <c r="CD34" s="73"/>
      <c r="CE34" s="72"/>
      <c r="CF34" s="73"/>
      <c r="CG34" s="73"/>
      <c r="CH34" s="88">
        <v>32000</v>
      </c>
      <c r="CI34" s="73"/>
      <c r="CJ34" s="73"/>
      <c r="CK34" s="73"/>
      <c r="CL34" s="73"/>
      <c r="CM34" s="73"/>
      <c r="CN34" s="138"/>
      <c r="CO34" s="138"/>
      <c r="CP34" s="137">
        <f t="shared" si="1"/>
        <v>0</v>
      </c>
      <c r="CQ34" s="137">
        <f t="shared" si="2"/>
        <v>0</v>
      </c>
      <c r="CR34" s="137">
        <f t="shared" si="6"/>
        <v>0</v>
      </c>
      <c r="CS34" s="157">
        <v>0</v>
      </c>
      <c r="CT34" s="157">
        <v>0</v>
      </c>
      <c r="CU34" s="157">
        <v>0</v>
      </c>
      <c r="CV34" s="157">
        <v>0</v>
      </c>
      <c r="CW34" s="157">
        <v>0</v>
      </c>
      <c r="CX34" s="73">
        <v>0</v>
      </c>
      <c r="CY34" s="73">
        <v>0</v>
      </c>
      <c r="CZ34" s="73">
        <v>0</v>
      </c>
      <c r="DA34" s="73">
        <v>0</v>
      </c>
      <c r="DB34" s="73">
        <v>0</v>
      </c>
      <c r="DC34" s="73">
        <v>0</v>
      </c>
      <c r="DD34" s="73">
        <v>32000</v>
      </c>
      <c r="DE34" s="73">
        <v>0</v>
      </c>
      <c r="DF34" s="73">
        <v>0</v>
      </c>
      <c r="DG34" s="73">
        <v>32000</v>
      </c>
      <c r="DH34" s="73">
        <v>0</v>
      </c>
      <c r="DI34" s="157">
        <f t="shared" si="3"/>
        <v>0</v>
      </c>
      <c r="DJ34" s="157">
        <f t="shared" si="4"/>
        <v>0</v>
      </c>
      <c r="DK34" s="191" t="str">
        <f t="shared" si="7"/>
        <v>NO</v>
      </c>
      <c r="DL34" s="191" t="str">
        <f t="shared" si="8"/>
        <v>NO</v>
      </c>
      <c r="DM34" s="142"/>
      <c r="DN34" s="142"/>
      <c r="DO34" s="142"/>
      <c r="DP34" s="125"/>
      <c r="DQ34" s="125"/>
      <c r="DR34" s="125"/>
      <c r="DS34" s="125"/>
      <c r="DT34" s="125"/>
      <c r="DU34" s="125"/>
      <c r="DV34" s="125"/>
      <c r="DW34" s="125"/>
      <c r="DX34" s="126"/>
      <c r="DY34" s="126"/>
      <c r="DZ34" s="127"/>
      <c r="EA34" s="126"/>
      <c r="EB34" s="126"/>
      <c r="EC34" s="126"/>
      <c r="ED34" s="126"/>
      <c r="EE34" s="126"/>
      <c r="EF34" s="126"/>
      <c r="EG34" s="126"/>
      <c r="EH34" s="126"/>
      <c r="EI34" s="126"/>
      <c r="EJ34" s="126"/>
      <c r="EK34" s="127"/>
      <c r="EL34" s="126"/>
      <c r="EM34" s="126"/>
      <c r="EN34" s="126"/>
      <c r="EO34" s="126"/>
      <c r="EP34" s="126"/>
      <c r="EQ34" s="126"/>
      <c r="ER34" s="126"/>
      <c r="ES34" s="127"/>
      <c r="ET34" s="127"/>
      <c r="EU34" s="127"/>
      <c r="EV34" s="127"/>
      <c r="EW34" s="126"/>
      <c r="EX34" s="126"/>
      <c r="EY34" s="126"/>
      <c r="EZ34" s="126"/>
      <c r="FA34" s="126"/>
      <c r="FB34" s="126"/>
      <c r="FC34" s="126"/>
      <c r="FD34" s="126"/>
      <c r="FE34" s="127"/>
      <c r="FF34" s="126"/>
      <c r="FG34" s="126"/>
      <c r="FH34" s="128"/>
      <c r="FI34" s="128"/>
      <c r="FJ34" s="128"/>
      <c r="FK34" s="128"/>
      <c r="FL34" s="128"/>
      <c r="FM34" s="128"/>
      <c r="FN34" s="128"/>
      <c r="FO34" s="129"/>
      <c r="FP34" s="128"/>
      <c r="FQ34" s="128"/>
      <c r="FR34" s="130"/>
      <c r="FS34" s="127"/>
      <c r="FT34" s="131"/>
      <c r="FU34" s="173"/>
      <c r="FV34" s="173"/>
      <c r="FW34" s="173"/>
      <c r="FX34" s="173"/>
      <c r="FY34" s="173"/>
      <c r="FZ34" s="173"/>
      <c r="GA34" s="173"/>
      <c r="GB34" s="173"/>
      <c r="GC34" s="173"/>
      <c r="GD34" s="173"/>
      <c r="GE34" s="173"/>
      <c r="GF34" s="173"/>
      <c r="GG34" s="173"/>
      <c r="GH34" s="173"/>
      <c r="GI34" s="173"/>
      <c r="GJ34" s="173"/>
      <c r="GK34" s="173"/>
      <c r="GL34" s="173"/>
      <c r="GM34" s="173"/>
      <c r="GN34" s="173"/>
      <c r="GO34" s="173"/>
      <c r="GP34" s="173"/>
      <c r="GQ34" s="173"/>
      <c r="GR34" s="173"/>
      <c r="GS34" s="173"/>
      <c r="GT34" s="173"/>
      <c r="GU34" s="173"/>
      <c r="GV34" s="173"/>
      <c r="GW34" s="173"/>
      <c r="GX34" s="173"/>
      <c r="GY34" s="173"/>
      <c r="GZ34" s="173"/>
      <c r="HA34" s="173"/>
      <c r="HB34" s="173"/>
      <c r="HC34" s="173"/>
      <c r="HD34" s="173"/>
      <c r="HE34" s="173"/>
      <c r="HF34" s="173"/>
      <c r="HG34" s="173"/>
      <c r="HH34" s="173"/>
      <c r="HI34" s="173"/>
      <c r="HJ34" s="173"/>
      <c r="HP34" s="281"/>
      <c r="HQ34" s="281"/>
      <c r="HR34" s="281"/>
      <c r="HS34" s="281"/>
      <c r="HT34" s="281"/>
      <c r="HU34" s="281"/>
      <c r="HV34" s="281"/>
      <c r="HW34" s="281"/>
      <c r="HX34" s="281"/>
      <c r="HY34" s="281"/>
      <c r="HZ34" s="281"/>
      <c r="IA34" s="281"/>
      <c r="IB34" s="281"/>
      <c r="IC34" s="281"/>
      <c r="ID34" s="281"/>
      <c r="IE34" s="281"/>
      <c r="IF34" s="281"/>
      <c r="IG34" s="281"/>
      <c r="IH34" s="281"/>
      <c r="II34" s="281"/>
      <c r="IJ34" s="281"/>
      <c r="IK34" s="281"/>
      <c r="IL34" s="281"/>
      <c r="IM34" s="281"/>
      <c r="IN34" s="281"/>
      <c r="IO34" s="281"/>
      <c r="IP34" s="281"/>
      <c r="IQ34" s="281"/>
      <c r="IR34" s="281"/>
      <c r="IS34" s="281"/>
      <c r="IT34" s="281"/>
      <c r="IU34" s="281"/>
      <c r="IV34" s="281"/>
      <c r="IW34" s="281"/>
      <c r="IX34" s="281"/>
      <c r="IY34" s="281"/>
      <c r="IZ34" s="281"/>
      <c r="JA34" s="281"/>
      <c r="JB34" s="281"/>
      <c r="JC34" s="281"/>
      <c r="JD34" s="281"/>
      <c r="JE34" s="281"/>
      <c r="JF34" s="285"/>
      <c r="JG34" s="285"/>
      <c r="JH34" s="275"/>
      <c r="JI34" s="275"/>
      <c r="JJ34" s="275"/>
    </row>
    <row r="35" spans="1:318" s="68" customFormat="1" ht="14.65" customHeight="1" x14ac:dyDescent="0.25">
      <c r="A35" s="76" t="s">
        <v>54</v>
      </c>
      <c r="B35" s="190" t="s">
        <v>508</v>
      </c>
      <c r="C35" s="76" t="s">
        <v>509</v>
      </c>
      <c r="D35" s="76" t="s">
        <v>510</v>
      </c>
      <c r="E35" s="76" t="s">
        <v>6</v>
      </c>
      <c r="F35" s="76" t="s">
        <v>511</v>
      </c>
      <c r="G35" s="76" t="s">
        <v>8</v>
      </c>
      <c r="H35" s="76" t="s">
        <v>8</v>
      </c>
      <c r="I35" s="76" t="s">
        <v>192</v>
      </c>
      <c r="J35" s="76" t="s">
        <v>7</v>
      </c>
      <c r="K35" s="86" t="s">
        <v>8</v>
      </c>
      <c r="L35" s="86" t="s">
        <v>8</v>
      </c>
      <c r="M35" s="86" t="s">
        <v>8</v>
      </c>
      <c r="N35" s="86" t="s">
        <v>8</v>
      </c>
      <c r="O35" s="86" t="s">
        <v>8</v>
      </c>
      <c r="P35" s="86" t="s">
        <v>8</v>
      </c>
      <c r="Q35" s="76" t="s">
        <v>519</v>
      </c>
      <c r="R35" s="76" t="s">
        <v>10</v>
      </c>
      <c r="S35" s="76" t="s">
        <v>520</v>
      </c>
      <c r="T35" s="76" t="s">
        <v>521</v>
      </c>
      <c r="U35" s="77"/>
      <c r="V35" s="77">
        <v>0.05</v>
      </c>
      <c r="W35" s="77">
        <v>0.08</v>
      </c>
      <c r="X35" s="77">
        <v>0.15</v>
      </c>
      <c r="Y35" s="77">
        <v>0.2</v>
      </c>
      <c r="Z35" s="77">
        <v>0.25</v>
      </c>
      <c r="AA35" s="77">
        <v>0.37</v>
      </c>
      <c r="AB35" s="77">
        <v>0.42</v>
      </c>
      <c r="AC35" s="77">
        <v>0.57999999999999996</v>
      </c>
      <c r="AD35" s="77">
        <v>0.67</v>
      </c>
      <c r="AE35" s="77">
        <v>0.83</v>
      </c>
      <c r="AF35" s="77">
        <v>1</v>
      </c>
      <c r="AG35" s="76" t="s">
        <v>522</v>
      </c>
      <c r="AH35" s="76" t="s">
        <v>208</v>
      </c>
      <c r="AI35" s="82" t="s">
        <v>303</v>
      </c>
      <c r="AJ35" s="83" t="s">
        <v>303</v>
      </c>
      <c r="AK35" s="84">
        <v>46023</v>
      </c>
      <c r="AL35" s="84">
        <v>46387</v>
      </c>
      <c r="AM35" s="83"/>
      <c r="AN35" s="83"/>
      <c r="AO35" s="83"/>
      <c r="AP35" s="85" t="s">
        <v>9</v>
      </c>
      <c r="AQ35" s="84" cm="1">
        <f t="array" ref="AQ35">IFERROR(DATE(2026, _xlfn.AGGREGATE(15, 6, (COLUMN(CC35:CN35)-COLUMN(CC35)+1)/(CC35:CN35&lt;&gt;0), 1), 1),"N/A")</f>
        <v>46143</v>
      </c>
      <c r="AR35" s="84" cm="1">
        <f t="array" ref="AR35">IFERROR(EOMONTH(DATE(2026, _xlfn.AGGREGATE(14, 6, (COLUMN(CC35:CN35)-COLUMN(CC35)+1)/(CC35:CN35&lt;&gt;0), 1), 1), 0),"N/A")</f>
        <v>46173</v>
      </c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76" t="s">
        <v>573</v>
      </c>
      <c r="BG35" s="76"/>
      <c r="BH35" s="76" t="s">
        <v>574</v>
      </c>
      <c r="BI35" s="76" t="s">
        <v>8</v>
      </c>
      <c r="BJ35" s="82">
        <v>570102</v>
      </c>
      <c r="BK35" s="86" t="s">
        <v>191</v>
      </c>
      <c r="BL35" s="87">
        <v>29311</v>
      </c>
      <c r="BM35" s="73">
        <v>0</v>
      </c>
      <c r="BN35" s="73">
        <v>0</v>
      </c>
      <c r="BO35" s="73">
        <v>0</v>
      </c>
      <c r="BP35" s="73">
        <v>0</v>
      </c>
      <c r="BQ35" s="88">
        <v>29311</v>
      </c>
      <c r="BR35" s="73">
        <v>0</v>
      </c>
      <c r="BS35" s="73">
        <v>0</v>
      </c>
      <c r="BT35" s="73">
        <v>0</v>
      </c>
      <c r="BU35" s="73">
        <v>0</v>
      </c>
      <c r="BV35" s="73">
        <v>0</v>
      </c>
      <c r="BW35" s="73">
        <v>0</v>
      </c>
      <c r="BX35" s="138">
        <v>0</v>
      </c>
      <c r="BY35" s="138"/>
      <c r="BZ35" s="138"/>
      <c r="CA35" s="138"/>
      <c r="CB35" s="138">
        <f t="shared" si="0"/>
        <v>29311</v>
      </c>
      <c r="CC35" s="73"/>
      <c r="CD35" s="73"/>
      <c r="CE35" s="73">
        <v>0</v>
      </c>
      <c r="CF35" s="73">
        <v>0</v>
      </c>
      <c r="CG35" s="88">
        <v>29311</v>
      </c>
      <c r="CH35" s="73">
        <v>0</v>
      </c>
      <c r="CI35" s="73">
        <v>0</v>
      </c>
      <c r="CJ35" s="73">
        <v>0</v>
      </c>
      <c r="CK35" s="73">
        <v>0</v>
      </c>
      <c r="CL35" s="73">
        <v>0</v>
      </c>
      <c r="CM35" s="73">
        <v>0</v>
      </c>
      <c r="CN35" s="138">
        <v>0</v>
      </c>
      <c r="CO35" s="138"/>
      <c r="CP35" s="137">
        <f t="shared" si="1"/>
        <v>0</v>
      </c>
      <c r="CQ35" s="137">
        <f t="shared" si="2"/>
        <v>0</v>
      </c>
      <c r="CR35" s="137">
        <f t="shared" si="6"/>
        <v>14426.06</v>
      </c>
      <c r="CS35" s="157">
        <v>0</v>
      </c>
      <c r="CT35" s="157">
        <v>0</v>
      </c>
      <c r="CU35" s="157">
        <v>0</v>
      </c>
      <c r="CV35" s="157">
        <v>0</v>
      </c>
      <c r="CW35" s="157">
        <v>0</v>
      </c>
      <c r="CX35" s="73">
        <v>0</v>
      </c>
      <c r="CY35" s="73">
        <v>0</v>
      </c>
      <c r="CZ35" s="73">
        <v>0</v>
      </c>
      <c r="DA35" s="73">
        <v>0</v>
      </c>
      <c r="DB35" s="73">
        <v>0</v>
      </c>
      <c r="DC35" s="73">
        <v>0</v>
      </c>
      <c r="DD35" s="73">
        <v>0</v>
      </c>
      <c r="DE35" s="73">
        <v>0</v>
      </c>
      <c r="DF35" s="73">
        <v>14426.06</v>
      </c>
      <c r="DG35" s="73">
        <v>0</v>
      </c>
      <c r="DH35" s="73">
        <v>14426.06</v>
      </c>
      <c r="DI35" s="157">
        <f t="shared" si="3"/>
        <v>14426.06</v>
      </c>
      <c r="DJ35" s="157">
        <f t="shared" si="4"/>
        <v>14426.06</v>
      </c>
      <c r="DK35" s="191" t="str">
        <f t="shared" si="7"/>
        <v>NO</v>
      </c>
      <c r="DL35" s="191" t="str">
        <f t="shared" si="8"/>
        <v>SI</v>
      </c>
      <c r="DM35" s="142"/>
      <c r="DN35" s="142"/>
      <c r="DO35" s="142"/>
      <c r="DP35" s="125"/>
      <c r="DQ35" s="125"/>
      <c r="DR35" s="125"/>
      <c r="DS35" s="125"/>
      <c r="DT35" s="125"/>
      <c r="DU35" s="125"/>
      <c r="DV35" s="125"/>
      <c r="DW35" s="125"/>
      <c r="DX35" s="125"/>
      <c r="DY35" s="125"/>
      <c r="DZ35" s="125"/>
      <c r="EA35" s="125"/>
      <c r="EB35" s="125"/>
      <c r="EC35" s="125"/>
      <c r="ED35" s="125"/>
      <c r="EE35" s="125"/>
      <c r="EF35" s="125"/>
      <c r="EG35" s="125"/>
      <c r="EH35" s="125"/>
      <c r="EI35" s="125"/>
      <c r="EJ35" s="125"/>
      <c r="EK35" s="125"/>
      <c r="EL35" s="125"/>
      <c r="EM35" s="125"/>
      <c r="EN35" s="125"/>
      <c r="EO35" s="125"/>
      <c r="EP35" s="125"/>
      <c r="EQ35" s="125"/>
      <c r="ER35" s="125"/>
      <c r="ES35" s="125"/>
      <c r="ET35" s="125"/>
      <c r="EU35" s="125"/>
      <c r="EV35" s="125"/>
      <c r="EW35" s="125"/>
      <c r="EX35" s="125"/>
      <c r="EY35" s="125"/>
      <c r="EZ35" s="125"/>
      <c r="FA35" s="125"/>
      <c r="FB35" s="125"/>
      <c r="FC35" s="125"/>
      <c r="FD35" s="125"/>
      <c r="FE35" s="125"/>
      <c r="FF35" s="125"/>
      <c r="FG35" s="125"/>
      <c r="FH35" s="125"/>
      <c r="FI35" s="125"/>
      <c r="FJ35" s="125"/>
      <c r="FK35" s="125"/>
      <c r="FL35" s="125"/>
      <c r="FM35" s="125"/>
      <c r="FN35" s="125"/>
      <c r="FO35" s="125"/>
      <c r="FP35" s="125"/>
      <c r="FQ35" s="125"/>
      <c r="FR35" s="125"/>
      <c r="FS35" s="125"/>
      <c r="FT35" s="125"/>
      <c r="FU35" s="173"/>
      <c r="FV35" s="173"/>
      <c r="FW35" s="173"/>
      <c r="FX35" s="173"/>
      <c r="FY35" s="173"/>
      <c r="FZ35" s="173"/>
      <c r="GA35" s="173"/>
      <c r="GB35" s="173"/>
      <c r="GC35" s="173"/>
      <c r="GD35" s="173"/>
      <c r="GE35" s="173"/>
      <c r="GF35" s="173"/>
      <c r="GG35" s="173"/>
      <c r="GH35" s="173"/>
      <c r="GI35" s="173"/>
      <c r="GJ35" s="173"/>
      <c r="GK35" s="173"/>
      <c r="GL35" s="173"/>
      <c r="GM35" s="173"/>
      <c r="GN35" s="173"/>
      <c r="GO35" s="173"/>
      <c r="GP35" s="173"/>
      <c r="GQ35" s="173"/>
      <c r="GR35" s="173"/>
      <c r="GS35" s="173"/>
      <c r="GT35" s="173"/>
      <c r="GU35" s="173"/>
      <c r="GV35" s="173"/>
      <c r="GW35" s="173"/>
      <c r="GX35" s="173"/>
      <c r="GY35" s="173"/>
      <c r="GZ35" s="173"/>
      <c r="HA35" s="173"/>
      <c r="HB35" s="173"/>
      <c r="HC35" s="173"/>
      <c r="HD35" s="173"/>
      <c r="HE35" s="173"/>
      <c r="HF35" s="173"/>
      <c r="HG35" s="173"/>
      <c r="HH35" s="173"/>
      <c r="HI35" s="173"/>
      <c r="HJ35" s="173"/>
      <c r="HP35" s="284" t="e">
        <v>#NUM!</v>
      </c>
      <c r="HQ35" s="284" t="e">
        <v>#NUM!</v>
      </c>
      <c r="HR35" s="284" t="e">
        <v>#NUM!</v>
      </c>
      <c r="HS35" s="284" t="e">
        <v>#NUM!</v>
      </c>
      <c r="HT35" s="284" t="e">
        <v>#NUM!</v>
      </c>
      <c r="HU35" s="284" t="e">
        <v>#NUM!</v>
      </c>
      <c r="HV35" s="284" t="e">
        <v>#NUM!</v>
      </c>
      <c r="HW35" s="284" t="e">
        <v>#NUM!</v>
      </c>
      <c r="HX35" s="284" t="e">
        <v>#NUM!</v>
      </c>
      <c r="HY35" s="284" t="e">
        <v>#NUM!</v>
      </c>
      <c r="HZ35" s="284" t="e">
        <v>#NUM!</v>
      </c>
      <c r="IA35" s="284" t="e">
        <v>#NUM!</v>
      </c>
      <c r="IB35" s="284" t="e">
        <v>#NUM!</v>
      </c>
      <c r="IC35" s="284" t="e">
        <v>#NUM!</v>
      </c>
      <c r="ID35" s="284" t="e">
        <v>#NUM!</v>
      </c>
      <c r="IE35" s="284" t="e">
        <v>#NUM!</v>
      </c>
      <c r="IF35" s="284" t="e">
        <v>#NUM!</v>
      </c>
      <c r="IG35" s="284" t="e">
        <v>#NUM!</v>
      </c>
      <c r="IH35" s="284" t="e">
        <v>#NUM!</v>
      </c>
      <c r="II35" s="284" t="e">
        <v>#NUM!</v>
      </c>
      <c r="IJ35" s="284" t="e">
        <v>#NUM!</v>
      </c>
      <c r="IK35" s="284" t="e">
        <v>#NUM!</v>
      </c>
      <c r="IL35" s="284" t="e">
        <v>#NUM!</v>
      </c>
      <c r="IM35" s="284" t="e">
        <v>#NUM!</v>
      </c>
      <c r="IN35" s="284" t="e">
        <v>#NUM!</v>
      </c>
      <c r="IO35" s="284" t="e">
        <v>#NUM!</v>
      </c>
      <c r="IP35" s="284" t="e">
        <v>#NUM!</v>
      </c>
      <c r="IQ35" s="284" t="e">
        <v>#NUM!</v>
      </c>
      <c r="IR35" s="284" t="e">
        <v>#NUM!</v>
      </c>
      <c r="IS35" s="284" t="e">
        <v>#NUM!</v>
      </c>
      <c r="IT35" s="284" t="e">
        <v>#NUM!</v>
      </c>
      <c r="IU35" s="284" t="e">
        <v>#NUM!</v>
      </c>
      <c r="IV35" s="284" t="e">
        <v>#NUM!</v>
      </c>
      <c r="IW35" s="284" t="e">
        <v>#NUM!</v>
      </c>
      <c r="IX35" s="284" t="e">
        <v>#NUM!</v>
      </c>
      <c r="IY35" s="284" t="e">
        <v>#NUM!</v>
      </c>
      <c r="IZ35" s="284" t="e">
        <v>#NUM!</v>
      </c>
      <c r="JA35" s="284" t="e">
        <v>#NUM!</v>
      </c>
      <c r="JB35" s="284" t="e">
        <v>#NUM!</v>
      </c>
      <c r="JC35" s="284" t="e">
        <v>#NUM!</v>
      </c>
      <c r="JD35" s="284" t="e">
        <v>#NUM!</v>
      </c>
      <c r="JE35" s="284" t="e">
        <v>#NUM!</v>
      </c>
      <c r="JF35" s="284" t="e">
        <v>#NUM!</v>
      </c>
      <c r="JG35" s="284" t="e">
        <v>#NUM!</v>
      </c>
      <c r="JH35" s="278" t="e">
        <v>#NUM!</v>
      </c>
      <c r="JI35" s="278" t="e">
        <v>#NUM!</v>
      </c>
      <c r="JJ35" s="279" t="s">
        <v>546</v>
      </c>
    </row>
    <row r="36" spans="1:318" s="68" customFormat="1" ht="14.65" customHeight="1" x14ac:dyDescent="0.25">
      <c r="A36" s="68" t="s">
        <v>63</v>
      </c>
      <c r="B36" s="76" t="s">
        <v>508</v>
      </c>
      <c r="C36" s="76" t="s">
        <v>509</v>
      </c>
      <c r="D36" s="76" t="s">
        <v>510</v>
      </c>
      <c r="E36" s="76" t="s">
        <v>6</v>
      </c>
      <c r="F36" s="76" t="s">
        <v>511</v>
      </c>
      <c r="G36" s="76" t="s">
        <v>8</v>
      </c>
      <c r="H36" s="76" t="s">
        <v>8</v>
      </c>
      <c r="I36" s="76" t="s">
        <v>192</v>
      </c>
      <c r="J36" s="76" t="s">
        <v>7</v>
      </c>
      <c r="K36" s="86" t="s">
        <v>8</v>
      </c>
      <c r="L36" s="86" t="s">
        <v>8</v>
      </c>
      <c r="M36" s="86" t="s">
        <v>8</v>
      </c>
      <c r="N36" s="86" t="s">
        <v>8</v>
      </c>
      <c r="O36" s="86" t="s">
        <v>8</v>
      </c>
      <c r="P36" s="86" t="s">
        <v>8</v>
      </c>
      <c r="Q36" s="76" t="s">
        <v>519</v>
      </c>
      <c r="R36" s="76" t="s">
        <v>10</v>
      </c>
      <c r="S36" s="76" t="s">
        <v>520</v>
      </c>
      <c r="T36" s="76" t="s">
        <v>521</v>
      </c>
      <c r="U36" s="77"/>
      <c r="V36" s="77">
        <v>0.05</v>
      </c>
      <c r="W36" s="77">
        <v>0.08</v>
      </c>
      <c r="X36" s="77">
        <v>0.15</v>
      </c>
      <c r="Y36" s="77">
        <v>0.2</v>
      </c>
      <c r="Z36" s="77">
        <v>0.25</v>
      </c>
      <c r="AA36" s="77">
        <v>0.37</v>
      </c>
      <c r="AB36" s="77">
        <v>0.42</v>
      </c>
      <c r="AC36" s="77">
        <v>0.57999999999999996</v>
      </c>
      <c r="AD36" s="77">
        <v>0.67</v>
      </c>
      <c r="AE36" s="77">
        <v>0.83</v>
      </c>
      <c r="AF36" s="77">
        <v>1</v>
      </c>
      <c r="AG36" s="76" t="s">
        <v>522</v>
      </c>
      <c r="AH36" s="76" t="s">
        <v>208</v>
      </c>
      <c r="AI36" s="82" t="s">
        <v>303</v>
      </c>
      <c r="AJ36" s="83" t="s">
        <v>303</v>
      </c>
      <c r="AK36" s="84">
        <v>46023</v>
      </c>
      <c r="AL36" s="84">
        <v>46387</v>
      </c>
      <c r="AM36" s="83"/>
      <c r="AN36" s="83"/>
      <c r="AO36" s="83"/>
      <c r="AP36" s="85" t="s">
        <v>9</v>
      </c>
      <c r="AQ36" s="84" cm="1">
        <f t="array" ref="AQ36">IFERROR(DATE(2026, _xlfn.AGGREGATE(15, 6, (COLUMN(CC36:CN36)-COLUMN(CC36)+1)/(CC36:CN36&lt;&gt;0), 1), 1),"N/A")</f>
        <v>46023</v>
      </c>
      <c r="AR36" s="84" cm="1">
        <f t="array" ref="AR36">IFERROR(EOMONTH(DATE(2026, _xlfn.AGGREGATE(14, 6, (COLUMN(CC36:CN36)-COLUMN(CC36)+1)/(CC36:CN36&lt;&gt;0), 1), 1), 0),"N/A")</f>
        <v>46387</v>
      </c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76" t="s">
        <v>172</v>
      </c>
      <c r="BG36" s="76"/>
      <c r="BH36" s="76" t="s">
        <v>575</v>
      </c>
      <c r="BI36" s="76" t="s">
        <v>8</v>
      </c>
      <c r="BJ36" s="82">
        <v>580101</v>
      </c>
      <c r="BK36" s="86" t="s">
        <v>191</v>
      </c>
      <c r="BL36" s="87">
        <v>29000</v>
      </c>
      <c r="BM36" s="88">
        <v>2416.67</v>
      </c>
      <c r="BN36" s="88">
        <v>2416.67</v>
      </c>
      <c r="BO36" s="88">
        <v>2416.67</v>
      </c>
      <c r="BP36" s="72">
        <v>2416.67</v>
      </c>
      <c r="BQ36" s="88">
        <v>2416.67</v>
      </c>
      <c r="BR36" s="88">
        <v>2416.67</v>
      </c>
      <c r="BS36" s="88">
        <v>2416.67</v>
      </c>
      <c r="BT36" s="88">
        <v>2416.67</v>
      </c>
      <c r="BU36" s="88">
        <v>2416.67</v>
      </c>
      <c r="BV36" s="88">
        <v>2416.67</v>
      </c>
      <c r="BW36" s="88">
        <v>2416.67</v>
      </c>
      <c r="BX36" s="137">
        <v>2416.63</v>
      </c>
      <c r="BY36" s="137"/>
      <c r="BZ36" s="137"/>
      <c r="CA36" s="137"/>
      <c r="CB36" s="138">
        <f t="shared" si="0"/>
        <v>29000</v>
      </c>
      <c r="CC36" s="88">
        <v>2416.67</v>
      </c>
      <c r="CD36" s="88">
        <v>2416.67</v>
      </c>
      <c r="CE36" s="88">
        <v>2416.67</v>
      </c>
      <c r="CF36" s="72">
        <v>2416.67</v>
      </c>
      <c r="CG36" s="88">
        <v>2416.67</v>
      </c>
      <c r="CH36" s="88">
        <v>2416.67</v>
      </c>
      <c r="CI36" s="88">
        <v>2416.67</v>
      </c>
      <c r="CJ36" s="88">
        <v>2416.67</v>
      </c>
      <c r="CK36" s="88">
        <v>2416.67</v>
      </c>
      <c r="CL36" s="88">
        <v>2416.67</v>
      </c>
      <c r="CM36" s="88">
        <v>2416.67</v>
      </c>
      <c r="CN36" s="137">
        <v>2416.63</v>
      </c>
      <c r="CO36" s="137"/>
      <c r="CP36" s="137">
        <f t="shared" si="1"/>
        <v>0</v>
      </c>
      <c r="CQ36" s="137">
        <f t="shared" si="2"/>
        <v>9666.68</v>
      </c>
      <c r="CR36" s="137">
        <f t="shared" si="6"/>
        <v>-2879.4400000000005</v>
      </c>
      <c r="CS36" s="157">
        <v>1696.81</v>
      </c>
      <c r="CT36" s="157">
        <v>1696.81</v>
      </c>
      <c r="CU36" s="157">
        <v>1696.81</v>
      </c>
      <c r="CV36" s="157">
        <v>0</v>
      </c>
      <c r="CW36" s="157">
        <v>20361</v>
      </c>
      <c r="CX36" s="73">
        <v>1696.81</v>
      </c>
      <c r="CY36" s="73">
        <v>1696.81</v>
      </c>
      <c r="CZ36" s="73">
        <v>0</v>
      </c>
      <c r="DA36" s="73">
        <v>0</v>
      </c>
      <c r="DB36" s="73">
        <v>1696.81</v>
      </c>
      <c r="DC36" s="73">
        <v>1696.81</v>
      </c>
      <c r="DD36" s="73">
        <v>0</v>
      </c>
      <c r="DE36" s="73">
        <v>0</v>
      </c>
      <c r="DF36" s="73">
        <v>1696.81</v>
      </c>
      <c r="DG36" s="73">
        <v>0</v>
      </c>
      <c r="DH36" s="73">
        <v>0</v>
      </c>
      <c r="DI36" s="157">
        <f t="shared" si="3"/>
        <v>6787.24</v>
      </c>
      <c r="DJ36" s="157">
        <f t="shared" si="4"/>
        <v>20361</v>
      </c>
      <c r="DK36" s="191" t="str">
        <f t="shared" si="7"/>
        <v>NO</v>
      </c>
      <c r="DL36" s="191" t="str">
        <f t="shared" si="8"/>
        <v>SI</v>
      </c>
      <c r="DM36" s="142"/>
      <c r="DN36" s="142"/>
      <c r="DO36" s="142"/>
      <c r="DP36" s="125"/>
      <c r="DQ36" s="125"/>
      <c r="DR36" s="125"/>
      <c r="DS36" s="125"/>
      <c r="DT36" s="125"/>
      <c r="DU36" s="125"/>
      <c r="DV36" s="125"/>
      <c r="DW36" s="125"/>
      <c r="DX36" s="125"/>
      <c r="DY36" s="125"/>
      <c r="DZ36" s="125"/>
      <c r="EA36" s="125"/>
      <c r="EB36" s="125"/>
      <c r="EC36" s="125"/>
      <c r="ED36" s="125"/>
      <c r="EE36" s="125"/>
      <c r="EF36" s="125"/>
      <c r="EG36" s="125"/>
      <c r="EH36" s="125"/>
      <c r="EI36" s="125"/>
      <c r="EJ36" s="125"/>
      <c r="EK36" s="125"/>
      <c r="EL36" s="125"/>
      <c r="EM36" s="125"/>
      <c r="EN36" s="125"/>
      <c r="EO36" s="125"/>
      <c r="EP36" s="125"/>
      <c r="EQ36" s="125"/>
      <c r="ER36" s="125"/>
      <c r="ES36" s="125"/>
      <c r="ET36" s="125"/>
      <c r="EU36" s="125"/>
      <c r="EV36" s="125"/>
      <c r="EW36" s="125"/>
      <c r="EX36" s="125"/>
      <c r="EY36" s="125"/>
      <c r="EZ36" s="125"/>
      <c r="FA36" s="125"/>
      <c r="FB36" s="125"/>
      <c r="FC36" s="125"/>
      <c r="FD36" s="125"/>
      <c r="FE36" s="125"/>
      <c r="FF36" s="125"/>
      <c r="FG36" s="125"/>
      <c r="FH36" s="125"/>
      <c r="FI36" s="125"/>
      <c r="FJ36" s="125"/>
      <c r="FK36" s="125"/>
      <c r="FL36" s="125"/>
      <c r="FM36" s="125"/>
      <c r="FN36" s="125"/>
      <c r="FO36" s="125"/>
      <c r="FP36" s="125"/>
      <c r="FQ36" s="125"/>
      <c r="FR36" s="125"/>
      <c r="FS36" s="125"/>
      <c r="FT36" s="125"/>
      <c r="FU36" s="173"/>
      <c r="FV36" s="173"/>
      <c r="FW36" s="173"/>
      <c r="FX36" s="173"/>
      <c r="FY36" s="173"/>
      <c r="FZ36" s="173"/>
      <c r="GA36" s="173"/>
      <c r="GB36" s="173"/>
      <c r="GC36" s="173"/>
      <c r="GD36" s="173"/>
      <c r="GE36" s="173"/>
      <c r="GF36" s="173"/>
      <c r="GG36" s="173"/>
      <c r="GH36" s="173"/>
      <c r="GI36" s="173"/>
      <c r="GJ36" s="173"/>
      <c r="GK36" s="173"/>
      <c r="GL36" s="173"/>
      <c r="GM36" s="173"/>
      <c r="GN36" s="173"/>
      <c r="GO36" s="173"/>
      <c r="GP36" s="173"/>
      <c r="GQ36" s="173"/>
      <c r="GR36" s="173"/>
      <c r="GS36" s="173"/>
      <c r="GT36" s="173"/>
      <c r="GU36" s="173"/>
      <c r="GV36" s="173"/>
      <c r="GW36" s="173"/>
      <c r="GX36" s="173"/>
      <c r="GY36" s="173"/>
      <c r="GZ36" s="173"/>
      <c r="HA36" s="173"/>
      <c r="HB36" s="173"/>
      <c r="HC36" s="173"/>
      <c r="HD36" s="173"/>
      <c r="HE36" s="173"/>
      <c r="HF36" s="173"/>
      <c r="HG36" s="173"/>
      <c r="HH36" s="173"/>
      <c r="HI36" s="173"/>
      <c r="HJ36" s="173"/>
      <c r="HP36" s="284" t="e">
        <v>#NUM!</v>
      </c>
      <c r="HQ36" s="284" t="e">
        <v>#NUM!</v>
      </c>
      <c r="HR36" s="284" t="e">
        <v>#NUM!</v>
      </c>
      <c r="HS36" s="284" t="e">
        <v>#NUM!</v>
      </c>
      <c r="HT36" s="284" t="e">
        <v>#NUM!</v>
      </c>
      <c r="HU36" s="284" t="e">
        <v>#NUM!</v>
      </c>
      <c r="HV36" s="284" t="e">
        <v>#NUM!</v>
      </c>
      <c r="HW36" s="284" t="e">
        <v>#NUM!</v>
      </c>
      <c r="HX36" s="284" t="e">
        <v>#NUM!</v>
      </c>
      <c r="HY36" s="284" t="e">
        <v>#NUM!</v>
      </c>
      <c r="HZ36" s="284" t="e">
        <v>#NUM!</v>
      </c>
      <c r="IA36" s="284" t="e">
        <v>#NUM!</v>
      </c>
      <c r="IB36" s="284" t="e">
        <v>#NUM!</v>
      </c>
      <c r="IC36" s="284" t="e">
        <v>#NUM!</v>
      </c>
      <c r="ID36" s="284" t="e">
        <v>#NUM!</v>
      </c>
      <c r="IE36" s="284" t="e">
        <v>#NUM!</v>
      </c>
      <c r="IF36" s="284" t="e">
        <v>#NUM!</v>
      </c>
      <c r="IG36" s="284" t="e">
        <v>#NUM!</v>
      </c>
      <c r="IH36" s="284" t="e">
        <v>#NUM!</v>
      </c>
      <c r="II36" s="284" t="e">
        <v>#NUM!</v>
      </c>
      <c r="IJ36" s="284" t="e">
        <v>#NUM!</v>
      </c>
      <c r="IK36" s="284" t="e">
        <v>#NUM!</v>
      </c>
      <c r="IL36" s="284" t="e">
        <v>#NUM!</v>
      </c>
      <c r="IM36" s="284" t="e">
        <v>#NUM!</v>
      </c>
      <c r="IN36" s="284" t="e">
        <v>#NUM!</v>
      </c>
      <c r="IO36" s="284" t="e">
        <v>#NUM!</v>
      </c>
      <c r="IP36" s="284" t="e">
        <v>#NUM!</v>
      </c>
      <c r="IQ36" s="284" t="e">
        <v>#NUM!</v>
      </c>
      <c r="IR36" s="284" t="e">
        <v>#NUM!</v>
      </c>
      <c r="IS36" s="284" t="e">
        <v>#NUM!</v>
      </c>
      <c r="IT36" s="284" t="e">
        <v>#NUM!</v>
      </c>
      <c r="IU36" s="284" t="e">
        <v>#NUM!</v>
      </c>
      <c r="IV36" s="284" t="e">
        <v>#NUM!</v>
      </c>
      <c r="IW36" s="284" t="e">
        <v>#NUM!</v>
      </c>
      <c r="IX36" s="284" t="e">
        <v>#NUM!</v>
      </c>
      <c r="IY36" s="284" t="e">
        <v>#NUM!</v>
      </c>
      <c r="IZ36" s="284" t="e">
        <v>#NUM!</v>
      </c>
      <c r="JA36" s="284" t="e">
        <v>#NUM!</v>
      </c>
      <c r="JB36" s="284" t="e">
        <v>#NUM!</v>
      </c>
      <c r="JC36" s="284" t="e">
        <v>#NUM!</v>
      </c>
      <c r="JD36" s="284" t="e">
        <v>#NUM!</v>
      </c>
      <c r="JE36" s="284" t="e">
        <v>#NUM!</v>
      </c>
      <c r="JF36" s="284" t="e">
        <v>#NUM!</v>
      </c>
      <c r="JG36" s="284" t="e">
        <v>#NUM!</v>
      </c>
      <c r="JH36" s="278" t="e">
        <v>#NUM!</v>
      </c>
      <c r="JI36" s="278" t="e">
        <v>#NUM!</v>
      </c>
      <c r="JJ36" s="279"/>
    </row>
    <row r="37" spans="1:318" s="68" customFormat="1" ht="14.65" customHeight="1" x14ac:dyDescent="0.25">
      <c r="A37" s="68" t="s">
        <v>54</v>
      </c>
      <c r="B37" s="76" t="s">
        <v>508</v>
      </c>
      <c r="C37" s="76" t="s">
        <v>509</v>
      </c>
      <c r="D37" s="76" t="s">
        <v>510</v>
      </c>
      <c r="E37" s="76" t="s">
        <v>6</v>
      </c>
      <c r="F37" s="76" t="s">
        <v>511</v>
      </c>
      <c r="G37" s="76" t="s">
        <v>8</v>
      </c>
      <c r="H37" s="76" t="s">
        <v>8</v>
      </c>
      <c r="I37" s="76" t="s">
        <v>192</v>
      </c>
      <c r="J37" s="76" t="s">
        <v>7</v>
      </c>
      <c r="K37" s="86" t="s">
        <v>8</v>
      </c>
      <c r="L37" s="86" t="s">
        <v>8</v>
      </c>
      <c r="M37" s="86" t="s">
        <v>8</v>
      </c>
      <c r="N37" s="86" t="s">
        <v>8</v>
      </c>
      <c r="O37" s="86" t="s">
        <v>8</v>
      </c>
      <c r="P37" s="86" t="s">
        <v>8</v>
      </c>
      <c r="Q37" s="76" t="s">
        <v>519</v>
      </c>
      <c r="R37" s="76" t="s">
        <v>10</v>
      </c>
      <c r="S37" s="76" t="s">
        <v>520</v>
      </c>
      <c r="T37" s="76" t="s">
        <v>521</v>
      </c>
      <c r="U37" s="77"/>
      <c r="V37" s="77">
        <v>0.05</v>
      </c>
      <c r="W37" s="77">
        <v>0.08</v>
      </c>
      <c r="X37" s="77">
        <v>0.15</v>
      </c>
      <c r="Y37" s="77">
        <v>0.2</v>
      </c>
      <c r="Z37" s="77">
        <v>0.25</v>
      </c>
      <c r="AA37" s="77">
        <v>0.37</v>
      </c>
      <c r="AB37" s="77">
        <v>0.42</v>
      </c>
      <c r="AC37" s="77">
        <v>0.57999999999999996</v>
      </c>
      <c r="AD37" s="77">
        <v>0.67</v>
      </c>
      <c r="AE37" s="77">
        <v>0.83</v>
      </c>
      <c r="AF37" s="77">
        <v>1</v>
      </c>
      <c r="AG37" s="76" t="s">
        <v>522</v>
      </c>
      <c r="AH37" s="76" t="s">
        <v>208</v>
      </c>
      <c r="AI37" s="82" t="s">
        <v>303</v>
      </c>
      <c r="AJ37" s="83" t="s">
        <v>303</v>
      </c>
      <c r="AK37" s="84">
        <v>46023</v>
      </c>
      <c r="AL37" s="84">
        <v>46387</v>
      </c>
      <c r="AM37" s="83"/>
      <c r="AN37" s="83"/>
      <c r="AO37" s="83"/>
      <c r="AP37" s="85" t="s">
        <v>9</v>
      </c>
      <c r="AQ37" s="84" cm="1">
        <f t="array" ref="AQ37">IFERROR(DATE(2026, _xlfn.AGGREGATE(15, 6, (COLUMN(CC37:CN37)-COLUMN(CC37)+1)/(CC37:CN37&lt;&gt;0), 1), 1),"N/A")</f>
        <v>46023</v>
      </c>
      <c r="AR37" s="84" cm="1">
        <f t="array" ref="AR37">IFERROR(EOMONTH(DATE(2026, _xlfn.AGGREGATE(14, 6, (COLUMN(CC37:CN37)-COLUMN(CC37)+1)/(CC37:CN37&lt;&gt;0), 1), 1), 0),"N/A")</f>
        <v>46387</v>
      </c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76" t="s">
        <v>151</v>
      </c>
      <c r="BG37" s="76"/>
      <c r="BH37" s="76" t="s">
        <v>576</v>
      </c>
      <c r="BI37" s="76" t="s">
        <v>8</v>
      </c>
      <c r="BJ37" s="82">
        <v>530104</v>
      </c>
      <c r="BK37" s="86" t="s">
        <v>191</v>
      </c>
      <c r="BL37" s="87">
        <v>28000</v>
      </c>
      <c r="BM37" s="88">
        <v>2300</v>
      </c>
      <c r="BN37" s="88">
        <v>2300</v>
      </c>
      <c r="BO37" s="88">
        <v>2300</v>
      </c>
      <c r="BP37" s="72">
        <v>2300</v>
      </c>
      <c r="BQ37" s="88">
        <v>2300</v>
      </c>
      <c r="BR37" s="88">
        <v>2300</v>
      </c>
      <c r="BS37" s="88">
        <v>2300</v>
      </c>
      <c r="BT37" s="88">
        <v>2300</v>
      </c>
      <c r="BU37" s="88">
        <v>2300</v>
      </c>
      <c r="BV37" s="88">
        <v>2400</v>
      </c>
      <c r="BW37" s="88">
        <v>2400</v>
      </c>
      <c r="BX37" s="137">
        <v>2500</v>
      </c>
      <c r="BY37" s="137"/>
      <c r="BZ37" s="137"/>
      <c r="CA37" s="137"/>
      <c r="CB37" s="138">
        <f t="shared" si="0"/>
        <v>28000</v>
      </c>
      <c r="CC37" s="157">
        <v>2300</v>
      </c>
      <c r="CD37" s="157">
        <v>2300</v>
      </c>
      <c r="CE37" s="157">
        <v>2300</v>
      </c>
      <c r="CF37" s="73">
        <v>2300</v>
      </c>
      <c r="CG37" s="88">
        <v>2300</v>
      </c>
      <c r="CH37" s="88">
        <v>2300</v>
      </c>
      <c r="CI37" s="88">
        <v>2300</v>
      </c>
      <c r="CJ37" s="88">
        <v>2300</v>
      </c>
      <c r="CK37" s="88">
        <v>2300</v>
      </c>
      <c r="CL37" s="88">
        <v>2400</v>
      </c>
      <c r="CM37" s="88">
        <v>2400</v>
      </c>
      <c r="CN37" s="137">
        <v>2500</v>
      </c>
      <c r="CO37" s="137"/>
      <c r="CP37" s="137">
        <f t="shared" si="1"/>
        <v>0</v>
      </c>
      <c r="CQ37" s="137">
        <f t="shared" si="2"/>
        <v>9200</v>
      </c>
      <c r="CR37" s="137">
        <f t="shared" si="6"/>
        <v>2083.9000000000015</v>
      </c>
      <c r="CS37" s="157">
        <v>2501.17</v>
      </c>
      <c r="CT37" s="157">
        <v>2501.17</v>
      </c>
      <c r="CU37" s="157">
        <v>2501.17</v>
      </c>
      <c r="CV37" s="157">
        <v>0</v>
      </c>
      <c r="CW37" s="157">
        <v>28000</v>
      </c>
      <c r="CX37" s="73">
        <v>3047.7</v>
      </c>
      <c r="CY37" s="73">
        <v>3047.7</v>
      </c>
      <c r="CZ37" s="73">
        <v>0</v>
      </c>
      <c r="DA37" s="73">
        <v>0</v>
      </c>
      <c r="DB37" s="73">
        <v>2597.65</v>
      </c>
      <c r="DC37" s="73">
        <v>2597.65</v>
      </c>
      <c r="DD37" s="73">
        <v>0</v>
      </c>
      <c r="DE37" s="73">
        <v>0</v>
      </c>
      <c r="DF37" s="73">
        <v>3137.38</v>
      </c>
      <c r="DG37" s="73">
        <v>0</v>
      </c>
      <c r="DH37" s="73">
        <v>0</v>
      </c>
      <c r="DI37" s="157">
        <f t="shared" si="3"/>
        <v>11283.900000000001</v>
      </c>
      <c r="DJ37" s="157">
        <f t="shared" si="4"/>
        <v>28000</v>
      </c>
      <c r="DK37" s="191" t="str">
        <f t="shared" si="7"/>
        <v>NO</v>
      </c>
      <c r="DL37" s="191" t="str">
        <f t="shared" si="8"/>
        <v>SI</v>
      </c>
      <c r="DM37" s="142"/>
      <c r="DN37" s="142"/>
      <c r="DO37" s="142"/>
      <c r="DP37" s="125"/>
      <c r="DQ37" s="125"/>
      <c r="DR37" s="125"/>
      <c r="DS37" s="125"/>
      <c r="DT37" s="125"/>
      <c r="DU37" s="125"/>
      <c r="DV37" s="125"/>
      <c r="DW37" s="125"/>
      <c r="DX37" s="125"/>
      <c r="DY37" s="125"/>
      <c r="DZ37" s="125"/>
      <c r="EA37" s="125"/>
      <c r="EB37" s="125"/>
      <c r="EC37" s="125"/>
      <c r="ED37" s="125"/>
      <c r="EE37" s="125"/>
      <c r="EF37" s="125"/>
      <c r="EG37" s="125"/>
      <c r="EH37" s="125"/>
      <c r="EI37" s="125"/>
      <c r="EJ37" s="125"/>
      <c r="EK37" s="125"/>
      <c r="EL37" s="125"/>
      <c r="EM37" s="125"/>
      <c r="EN37" s="125"/>
      <c r="EO37" s="125"/>
      <c r="EP37" s="125"/>
      <c r="EQ37" s="125"/>
      <c r="ER37" s="125"/>
      <c r="ES37" s="125"/>
      <c r="ET37" s="125"/>
      <c r="EU37" s="125"/>
      <c r="EV37" s="125"/>
      <c r="EW37" s="125"/>
      <c r="EX37" s="125"/>
      <c r="EY37" s="125"/>
      <c r="EZ37" s="125"/>
      <c r="FA37" s="125"/>
      <c r="FB37" s="125"/>
      <c r="FC37" s="125"/>
      <c r="FD37" s="125"/>
      <c r="FE37" s="125"/>
      <c r="FF37" s="125"/>
      <c r="FG37" s="125"/>
      <c r="FH37" s="125"/>
      <c r="FI37" s="125"/>
      <c r="FJ37" s="125"/>
      <c r="FK37" s="125"/>
      <c r="FL37" s="125"/>
      <c r="FM37" s="125"/>
      <c r="FN37" s="125"/>
      <c r="FO37" s="125"/>
      <c r="FP37" s="125"/>
      <c r="FQ37" s="125"/>
      <c r="FR37" s="125"/>
      <c r="FS37" s="125"/>
      <c r="FT37" s="125"/>
      <c r="FU37" s="173"/>
      <c r="FV37" s="173"/>
      <c r="FW37" s="173"/>
      <c r="FX37" s="173"/>
      <c r="FY37" s="173"/>
      <c r="FZ37" s="173"/>
      <c r="GA37" s="173"/>
      <c r="GB37" s="173"/>
      <c r="GC37" s="173"/>
      <c r="GD37" s="173"/>
      <c r="GE37" s="173"/>
      <c r="GF37" s="173"/>
      <c r="GG37" s="173"/>
      <c r="GH37" s="173"/>
      <c r="GI37" s="173"/>
      <c r="GJ37" s="173"/>
      <c r="GK37" s="173"/>
      <c r="GL37" s="173"/>
      <c r="GM37" s="173"/>
      <c r="GN37" s="173"/>
      <c r="GO37" s="173"/>
      <c r="GP37" s="173"/>
      <c r="GQ37" s="173"/>
      <c r="GR37" s="173"/>
      <c r="GS37" s="173"/>
      <c r="GT37" s="173"/>
      <c r="GU37" s="173"/>
      <c r="GV37" s="173"/>
      <c r="GW37" s="173"/>
      <c r="GX37" s="173"/>
      <c r="GY37" s="173"/>
      <c r="GZ37" s="173"/>
      <c r="HA37" s="173"/>
      <c r="HB37" s="173"/>
      <c r="HC37" s="173"/>
      <c r="HD37" s="173"/>
      <c r="HE37" s="173"/>
      <c r="HF37" s="173"/>
      <c r="HG37" s="173"/>
      <c r="HH37" s="173"/>
      <c r="HI37" s="173"/>
      <c r="HJ37" s="173"/>
      <c r="HP37" s="284" t="e">
        <v>#NUM!</v>
      </c>
      <c r="HQ37" s="284" t="e">
        <v>#NUM!</v>
      </c>
      <c r="HR37" s="284" t="e">
        <v>#NUM!</v>
      </c>
      <c r="HS37" s="284" t="e">
        <v>#NUM!</v>
      </c>
      <c r="HT37" s="284" t="e">
        <v>#NUM!</v>
      </c>
      <c r="HU37" s="284" t="e">
        <v>#NUM!</v>
      </c>
      <c r="HV37" s="284" t="e">
        <v>#NUM!</v>
      </c>
      <c r="HW37" s="284" t="e">
        <v>#NUM!</v>
      </c>
      <c r="HX37" s="284" t="e">
        <v>#NUM!</v>
      </c>
      <c r="HY37" s="284" t="e">
        <v>#NUM!</v>
      </c>
      <c r="HZ37" s="284" t="e">
        <v>#NUM!</v>
      </c>
      <c r="IA37" s="284" t="e">
        <v>#NUM!</v>
      </c>
      <c r="IB37" s="284" t="e">
        <v>#NUM!</v>
      </c>
      <c r="IC37" s="284" t="e">
        <v>#NUM!</v>
      </c>
      <c r="ID37" s="284" t="e">
        <v>#NUM!</v>
      </c>
      <c r="IE37" s="284" t="e">
        <v>#NUM!</v>
      </c>
      <c r="IF37" s="284" t="e">
        <v>#NUM!</v>
      </c>
      <c r="IG37" s="284" t="e">
        <v>#NUM!</v>
      </c>
      <c r="IH37" s="284" t="e">
        <v>#NUM!</v>
      </c>
      <c r="II37" s="284" t="e">
        <v>#NUM!</v>
      </c>
      <c r="IJ37" s="284" t="e">
        <v>#NUM!</v>
      </c>
      <c r="IK37" s="284" t="e">
        <v>#NUM!</v>
      </c>
      <c r="IL37" s="284" t="e">
        <v>#NUM!</v>
      </c>
      <c r="IM37" s="284" t="e">
        <v>#NUM!</v>
      </c>
      <c r="IN37" s="284" t="e">
        <v>#NUM!</v>
      </c>
      <c r="IO37" s="284" t="e">
        <v>#NUM!</v>
      </c>
      <c r="IP37" s="284" t="e">
        <v>#NUM!</v>
      </c>
      <c r="IQ37" s="284" t="e">
        <v>#NUM!</v>
      </c>
      <c r="IR37" s="284" t="e">
        <v>#NUM!</v>
      </c>
      <c r="IS37" s="284" t="e">
        <v>#NUM!</v>
      </c>
      <c r="IT37" s="284" t="e">
        <v>#NUM!</v>
      </c>
      <c r="IU37" s="284" t="e">
        <v>#NUM!</v>
      </c>
      <c r="IV37" s="284" t="e">
        <v>#NUM!</v>
      </c>
      <c r="IW37" s="284" t="e">
        <v>#NUM!</v>
      </c>
      <c r="IX37" s="284" t="e">
        <v>#NUM!</v>
      </c>
      <c r="IY37" s="284" t="e">
        <v>#NUM!</v>
      </c>
      <c r="IZ37" s="284" t="e">
        <v>#NUM!</v>
      </c>
      <c r="JA37" s="284" t="e">
        <v>#NUM!</v>
      </c>
      <c r="JB37" s="284" t="e">
        <v>#NUM!</v>
      </c>
      <c r="JC37" s="284" t="e">
        <v>#NUM!</v>
      </c>
      <c r="JD37" s="284" t="e">
        <v>#NUM!</v>
      </c>
      <c r="JE37" s="284" t="e">
        <v>#NUM!</v>
      </c>
      <c r="JF37" s="284" t="e">
        <v>#NUM!</v>
      </c>
      <c r="JG37" s="284" t="e">
        <v>#NUM!</v>
      </c>
      <c r="JH37" s="278" t="e">
        <v>#NUM!</v>
      </c>
      <c r="JI37" s="278" t="e">
        <v>#NUM!</v>
      </c>
      <c r="JJ37" s="279" t="s">
        <v>546</v>
      </c>
    </row>
    <row r="38" spans="1:318" s="68" customFormat="1" ht="14.65" customHeight="1" x14ac:dyDescent="0.25">
      <c r="A38" s="68" t="s">
        <v>65</v>
      </c>
      <c r="B38" s="76" t="s">
        <v>508</v>
      </c>
      <c r="C38" s="76" t="s">
        <v>509</v>
      </c>
      <c r="D38" s="89" t="s">
        <v>510</v>
      </c>
      <c r="E38" s="76" t="s">
        <v>6</v>
      </c>
      <c r="F38" s="76" t="s">
        <v>511</v>
      </c>
      <c r="G38" s="76" t="s">
        <v>8</v>
      </c>
      <c r="H38" s="76" t="s">
        <v>8</v>
      </c>
      <c r="I38" s="76" t="s">
        <v>192</v>
      </c>
      <c r="J38" s="76" t="s">
        <v>11</v>
      </c>
      <c r="K38" s="86" t="s">
        <v>8</v>
      </c>
      <c r="L38" s="86" t="s">
        <v>8</v>
      </c>
      <c r="M38" s="86" t="s">
        <v>8</v>
      </c>
      <c r="N38" s="86" t="s">
        <v>8</v>
      </c>
      <c r="O38" s="86" t="s">
        <v>8</v>
      </c>
      <c r="P38" s="86" t="s">
        <v>8</v>
      </c>
      <c r="Q38" s="76" t="s">
        <v>512</v>
      </c>
      <c r="R38" s="76" t="s">
        <v>13</v>
      </c>
      <c r="S38" s="76" t="s">
        <v>513</v>
      </c>
      <c r="T38" s="76" t="s">
        <v>514</v>
      </c>
      <c r="U38" s="77">
        <v>0.95</v>
      </c>
      <c r="V38" s="77">
        <v>0.95</v>
      </c>
      <c r="W38" s="77">
        <v>0.95</v>
      </c>
      <c r="X38" s="77">
        <v>0.95</v>
      </c>
      <c r="Y38" s="77">
        <v>0.95</v>
      </c>
      <c r="Z38" s="77">
        <v>0.95</v>
      </c>
      <c r="AA38" s="77">
        <v>0.95</v>
      </c>
      <c r="AB38" s="77">
        <v>0.95</v>
      </c>
      <c r="AC38" s="77">
        <v>0.95</v>
      </c>
      <c r="AD38" s="77">
        <v>0.95</v>
      </c>
      <c r="AE38" s="77">
        <v>0.95</v>
      </c>
      <c r="AF38" s="77">
        <v>0.95</v>
      </c>
      <c r="AG38" s="76" t="s">
        <v>223</v>
      </c>
      <c r="AH38" s="76" t="s">
        <v>208</v>
      </c>
      <c r="AI38" s="82" t="s">
        <v>303</v>
      </c>
      <c r="AJ38" s="83" t="s">
        <v>303</v>
      </c>
      <c r="AK38" s="84">
        <v>46023</v>
      </c>
      <c r="AL38" s="84">
        <v>46387</v>
      </c>
      <c r="AM38" s="83"/>
      <c r="AN38" s="83"/>
      <c r="AO38" s="83"/>
      <c r="AP38" s="85" t="s">
        <v>12</v>
      </c>
      <c r="AQ38" s="84" cm="1">
        <f t="array" ref="AQ38">IFERROR(DATE(2026, _xlfn.AGGREGATE(15, 6, (COLUMN(CC38:CN38)-COLUMN(CC38)+1)/(CC38:CN38&lt;&gt;0), 1), 1),"N/A")</f>
        <v>46113</v>
      </c>
      <c r="AR38" s="84" cm="1">
        <f t="array" ref="AR38">IFERROR(EOMONTH(DATE(2026, _xlfn.AGGREGATE(14, 6, (COLUMN(CC38:CN38)-COLUMN(CC38)+1)/(CC38:CN38&lt;&gt;0), 1), 1), 0),"N/A")</f>
        <v>46326</v>
      </c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76" t="s">
        <v>176</v>
      </c>
      <c r="BG38" s="76"/>
      <c r="BH38" s="76" t="s">
        <v>577</v>
      </c>
      <c r="BI38" s="76" t="s">
        <v>516</v>
      </c>
      <c r="BJ38" s="82">
        <v>530606</v>
      </c>
      <c r="BK38" s="86" t="s">
        <v>191</v>
      </c>
      <c r="BL38" s="87">
        <v>0</v>
      </c>
      <c r="BM38" s="73"/>
      <c r="BN38" s="73"/>
      <c r="BO38" s="73"/>
      <c r="BP38" s="73"/>
      <c r="BQ38" s="73"/>
      <c r="BR38" s="73"/>
      <c r="BS38" s="88"/>
      <c r="BT38" s="88"/>
      <c r="BU38" s="73"/>
      <c r="BV38" s="73"/>
      <c r="BW38" s="73"/>
      <c r="BX38" s="138"/>
      <c r="BY38" s="138"/>
      <c r="BZ38" s="138"/>
      <c r="CA38" s="138">
        <v>25000</v>
      </c>
      <c r="CB38" s="138">
        <f t="shared" si="0"/>
        <v>25000</v>
      </c>
      <c r="CC38" s="73"/>
      <c r="CD38" s="73"/>
      <c r="CE38" s="72"/>
      <c r="CF38" s="73">
        <v>2777.77</v>
      </c>
      <c r="CG38" s="73">
        <v>2777.77</v>
      </c>
      <c r="CH38" s="73">
        <v>2777.78</v>
      </c>
      <c r="CI38" s="73">
        <v>2777.78</v>
      </c>
      <c r="CJ38" s="73">
        <v>2777.78</v>
      </c>
      <c r="CK38" s="73">
        <v>2777.78</v>
      </c>
      <c r="CL38" s="73">
        <v>833.34</v>
      </c>
      <c r="CM38" s="73"/>
      <c r="CN38" s="138"/>
      <c r="CO38" s="138">
        <f>25000-17500</f>
        <v>7500</v>
      </c>
      <c r="CP38" s="137">
        <f t="shared" si="1"/>
        <v>0</v>
      </c>
      <c r="CQ38" s="137">
        <f t="shared" si="2"/>
        <v>2777.77</v>
      </c>
      <c r="CR38" s="137">
        <f t="shared" si="6"/>
        <v>-2777.77</v>
      </c>
      <c r="CS38" s="157"/>
      <c r="CT38" s="157"/>
      <c r="CU38" s="157">
        <v>0</v>
      </c>
      <c r="CV38" s="157"/>
      <c r="CW38" s="157"/>
      <c r="CX38" s="73"/>
      <c r="CY38" s="73"/>
      <c r="CZ38" s="73"/>
      <c r="DA38" s="73"/>
      <c r="DB38" s="73"/>
      <c r="DC38" s="73">
        <v>0</v>
      </c>
      <c r="DD38" s="73"/>
      <c r="DE38" s="73"/>
      <c r="DF38" s="73">
        <v>0</v>
      </c>
      <c r="DG38" s="73">
        <v>0</v>
      </c>
      <c r="DH38" s="73">
        <v>0</v>
      </c>
      <c r="DI38" s="157">
        <f t="shared" si="3"/>
        <v>0</v>
      </c>
      <c r="DJ38" s="157">
        <f t="shared" si="4"/>
        <v>0</v>
      </c>
      <c r="DK38" s="191"/>
      <c r="DL38" s="191"/>
      <c r="DM38" s="142"/>
      <c r="DN38" s="142"/>
      <c r="DO38" s="142"/>
      <c r="DP38" s="125"/>
      <c r="DQ38" s="125"/>
      <c r="DR38" s="125"/>
      <c r="DS38" s="125"/>
      <c r="DT38" s="125"/>
      <c r="DU38" s="125"/>
      <c r="DV38" s="125"/>
      <c r="DW38" s="125"/>
      <c r="DX38" s="125"/>
      <c r="DY38" s="125"/>
      <c r="DZ38" s="125"/>
      <c r="EA38" s="125"/>
      <c r="EB38" s="125"/>
      <c r="EC38" s="125"/>
      <c r="ED38" s="125"/>
      <c r="EE38" s="125"/>
      <c r="EF38" s="125"/>
      <c r="EG38" s="125"/>
      <c r="EH38" s="125"/>
      <c r="EI38" s="125"/>
      <c r="EJ38" s="125"/>
      <c r="EK38" s="125"/>
      <c r="EL38" s="125"/>
      <c r="EM38" s="125"/>
      <c r="EN38" s="125"/>
      <c r="EO38" s="125"/>
      <c r="EP38" s="125"/>
      <c r="EQ38" s="125"/>
      <c r="ER38" s="125"/>
      <c r="ES38" s="125"/>
      <c r="ET38" s="125"/>
      <c r="EU38" s="125"/>
      <c r="EV38" s="125"/>
      <c r="EW38" s="125"/>
      <c r="EX38" s="125"/>
      <c r="EY38" s="125"/>
      <c r="EZ38" s="125"/>
      <c r="FA38" s="125"/>
      <c r="FB38" s="125"/>
      <c r="FC38" s="125"/>
      <c r="FD38" s="125"/>
      <c r="FE38" s="125"/>
      <c r="FF38" s="125"/>
      <c r="FG38" s="125"/>
      <c r="FH38" s="125"/>
      <c r="FI38" s="125"/>
      <c r="FJ38" s="125"/>
      <c r="FK38" s="125"/>
      <c r="FL38" s="125"/>
      <c r="FM38" s="125"/>
      <c r="FN38" s="125"/>
      <c r="FO38" s="125"/>
      <c r="FP38" s="125"/>
      <c r="FQ38" s="125"/>
      <c r="FR38" s="125"/>
      <c r="FS38" s="125"/>
      <c r="FT38" s="125"/>
      <c r="FU38" s="173"/>
      <c r="FV38" s="173"/>
      <c r="FW38" s="173"/>
      <c r="FX38" s="173"/>
      <c r="FY38" s="173"/>
      <c r="FZ38" s="173"/>
      <c r="GA38" s="173"/>
      <c r="GB38" s="173"/>
      <c r="GC38" s="173"/>
      <c r="GD38" s="173"/>
      <c r="GE38" s="173"/>
      <c r="GF38" s="173"/>
      <c r="GG38" s="173"/>
      <c r="GH38" s="173"/>
      <c r="GI38" s="173"/>
      <c r="GJ38" s="173"/>
      <c r="GK38" s="173"/>
      <c r="GL38" s="173"/>
      <c r="GM38" s="173"/>
      <c r="GN38" s="173"/>
      <c r="GO38" s="173"/>
      <c r="GP38" s="173"/>
      <c r="GQ38" s="173"/>
      <c r="GR38" s="173"/>
      <c r="GS38" s="173"/>
      <c r="GT38" s="173"/>
      <c r="GU38" s="173"/>
      <c r="GV38" s="173"/>
      <c r="GW38" s="173"/>
      <c r="GX38" s="173"/>
      <c r="GY38" s="173"/>
      <c r="GZ38" s="173"/>
      <c r="HA38" s="173"/>
      <c r="HB38" s="173"/>
      <c r="HC38" s="173"/>
      <c r="HD38" s="173"/>
      <c r="HE38" s="173"/>
      <c r="HF38" s="173"/>
      <c r="HG38" s="173"/>
      <c r="HH38" s="173"/>
      <c r="HI38" s="173"/>
      <c r="HJ38" s="173"/>
      <c r="HP38" s="284" t="e">
        <v>#NUM!</v>
      </c>
      <c r="HQ38" s="284" t="e">
        <v>#NUM!</v>
      </c>
      <c r="HR38" s="284" t="e">
        <v>#NUM!</v>
      </c>
      <c r="HS38" s="284" t="e">
        <v>#NUM!</v>
      </c>
      <c r="HT38" s="284" t="e">
        <v>#NUM!</v>
      </c>
      <c r="HU38" s="284" t="e">
        <v>#NUM!</v>
      </c>
      <c r="HV38" s="284" t="e">
        <v>#NUM!</v>
      </c>
      <c r="HW38" s="284" t="e">
        <v>#NUM!</v>
      </c>
      <c r="HX38" s="284" t="e">
        <v>#NUM!</v>
      </c>
      <c r="HY38" s="284" t="e">
        <v>#NUM!</v>
      </c>
      <c r="HZ38" s="284" t="e">
        <v>#NUM!</v>
      </c>
      <c r="IA38" s="284" t="e">
        <v>#NUM!</v>
      </c>
      <c r="IB38" s="284" t="e">
        <v>#NUM!</v>
      </c>
      <c r="IC38" s="284" t="e">
        <v>#NUM!</v>
      </c>
      <c r="ID38" s="284" t="e">
        <v>#NUM!</v>
      </c>
      <c r="IE38" s="284" t="e">
        <v>#NUM!</v>
      </c>
      <c r="IF38" s="284" t="e">
        <v>#NUM!</v>
      </c>
      <c r="IG38" s="284" t="e">
        <v>#NUM!</v>
      </c>
      <c r="IH38" s="284" t="e">
        <v>#NUM!</v>
      </c>
      <c r="II38" s="284"/>
      <c r="IJ38" s="284"/>
      <c r="IK38" s="284"/>
      <c r="IL38" s="284"/>
      <c r="IM38" s="284" t="e">
        <v>#NUM!</v>
      </c>
      <c r="IN38" s="284" t="e">
        <v>#NUM!</v>
      </c>
      <c r="IO38" s="284" t="e">
        <v>#NUM!</v>
      </c>
      <c r="IP38" s="284" t="e">
        <v>#NUM!</v>
      </c>
      <c r="IQ38" s="284" t="e">
        <v>#NUM!</v>
      </c>
      <c r="IR38" s="284" t="e">
        <v>#NUM!</v>
      </c>
      <c r="IS38" s="284" t="e">
        <v>#NUM!</v>
      </c>
      <c r="IT38" s="284"/>
      <c r="IU38" s="284">
        <v>18</v>
      </c>
      <c r="IV38" s="284">
        <v>3</v>
      </c>
      <c r="IW38" s="284">
        <v>5</v>
      </c>
      <c r="IX38" s="284">
        <v>9</v>
      </c>
      <c r="IY38" s="284">
        <v>10</v>
      </c>
      <c r="IZ38" s="284">
        <v>11</v>
      </c>
      <c r="JA38" s="284">
        <v>13</v>
      </c>
      <c r="JB38" s="284">
        <v>16</v>
      </c>
      <c r="JC38" s="284">
        <v>16</v>
      </c>
      <c r="JD38" s="284">
        <v>19</v>
      </c>
      <c r="JE38" s="284"/>
      <c r="JF38" s="286"/>
      <c r="JG38" s="286"/>
      <c r="JH38" s="276"/>
      <c r="JI38" s="276"/>
      <c r="JJ38" s="276"/>
    </row>
    <row r="39" spans="1:318" s="68" customFormat="1" ht="14.65" customHeight="1" x14ac:dyDescent="0.25">
      <c r="A39" s="68" t="s">
        <v>113</v>
      </c>
      <c r="B39" s="76" t="s">
        <v>508</v>
      </c>
      <c r="C39" s="76" t="s">
        <v>509</v>
      </c>
      <c r="D39" s="89" t="s">
        <v>510</v>
      </c>
      <c r="E39" s="76" t="s">
        <v>6</v>
      </c>
      <c r="F39" s="76" t="s">
        <v>511</v>
      </c>
      <c r="G39" s="76" t="s">
        <v>8</v>
      </c>
      <c r="H39" s="76" t="s">
        <v>8</v>
      </c>
      <c r="I39" s="76" t="s">
        <v>192</v>
      </c>
      <c r="J39" s="76" t="s">
        <v>11</v>
      </c>
      <c r="K39" s="86" t="s">
        <v>8</v>
      </c>
      <c r="L39" s="86" t="s">
        <v>8</v>
      </c>
      <c r="M39" s="86" t="s">
        <v>8</v>
      </c>
      <c r="N39" s="86" t="s">
        <v>8</v>
      </c>
      <c r="O39" s="86" t="s">
        <v>8</v>
      </c>
      <c r="P39" s="86" t="s">
        <v>8</v>
      </c>
      <c r="Q39" s="76" t="s">
        <v>512</v>
      </c>
      <c r="R39" s="76" t="s">
        <v>13</v>
      </c>
      <c r="S39" s="76" t="s">
        <v>513</v>
      </c>
      <c r="T39" s="76" t="s">
        <v>514</v>
      </c>
      <c r="U39" s="77">
        <v>0.95</v>
      </c>
      <c r="V39" s="77">
        <v>0.95</v>
      </c>
      <c r="W39" s="77">
        <v>0.95</v>
      </c>
      <c r="X39" s="77">
        <v>0.95</v>
      </c>
      <c r="Y39" s="77">
        <v>0.95</v>
      </c>
      <c r="Z39" s="77">
        <v>0.95</v>
      </c>
      <c r="AA39" s="77">
        <v>0.95</v>
      </c>
      <c r="AB39" s="77">
        <v>0.95</v>
      </c>
      <c r="AC39" s="77">
        <v>0.95</v>
      </c>
      <c r="AD39" s="77">
        <v>0.95</v>
      </c>
      <c r="AE39" s="77">
        <v>0.95</v>
      </c>
      <c r="AF39" s="77">
        <v>0.95</v>
      </c>
      <c r="AG39" s="76" t="s">
        <v>533</v>
      </c>
      <c r="AH39" s="76" t="s">
        <v>209</v>
      </c>
      <c r="AI39" s="82" t="s">
        <v>303</v>
      </c>
      <c r="AJ39" s="83" t="s">
        <v>303</v>
      </c>
      <c r="AK39" s="84">
        <v>46023</v>
      </c>
      <c r="AL39" s="84">
        <v>46387</v>
      </c>
      <c r="AM39" s="83"/>
      <c r="AN39" s="83"/>
      <c r="AO39" s="83"/>
      <c r="AP39" s="85" t="s">
        <v>12</v>
      </c>
      <c r="AQ39" s="84" cm="1">
        <f t="array" ref="AQ39">IFERROR(DATE(2026, _xlfn.AGGREGATE(15, 6, (COLUMN(CC39:CN39)-COLUMN(CC39)+1)/(CC39:CN39&lt;&gt;0), 1), 1),"N/A")</f>
        <v>46174</v>
      </c>
      <c r="AR39" s="84" cm="1">
        <f t="array" ref="AR39">IFERROR(EOMONTH(DATE(2026, _xlfn.AGGREGATE(14, 6, (COLUMN(CC39:CN39)-COLUMN(CC39)+1)/(CC39:CN39&lt;&gt;0), 1), 1), 0),"N/A")</f>
        <v>46203</v>
      </c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76" t="s">
        <v>536</v>
      </c>
      <c r="BG39" s="76"/>
      <c r="BH39" s="76" t="s">
        <v>578</v>
      </c>
      <c r="BI39" s="76" t="s">
        <v>538</v>
      </c>
      <c r="BJ39" s="82">
        <v>630207</v>
      </c>
      <c r="BK39" s="86" t="s">
        <v>191</v>
      </c>
      <c r="BL39" s="87">
        <v>25485.23</v>
      </c>
      <c r="BM39" s="73">
        <v>0</v>
      </c>
      <c r="BN39" s="73">
        <v>0</v>
      </c>
      <c r="BO39" s="73">
        <v>0</v>
      </c>
      <c r="BP39" s="73">
        <v>0</v>
      </c>
      <c r="BQ39" s="73">
        <v>0</v>
      </c>
      <c r="BR39" s="88">
        <v>25485.23</v>
      </c>
      <c r="BS39" s="73">
        <v>0</v>
      </c>
      <c r="BT39" s="73">
        <v>0</v>
      </c>
      <c r="BU39" s="73">
        <v>0</v>
      </c>
      <c r="BV39" s="73">
        <v>0</v>
      </c>
      <c r="BW39" s="73">
        <v>0</v>
      </c>
      <c r="BX39" s="138">
        <v>0</v>
      </c>
      <c r="BY39" s="138"/>
      <c r="BZ39" s="138">
        <v>-1405.33</v>
      </c>
      <c r="CA39" s="138"/>
      <c r="CB39" s="138">
        <f t="shared" si="0"/>
        <v>24079.9</v>
      </c>
      <c r="CC39" s="73"/>
      <c r="CD39" s="73"/>
      <c r="CE39" s="73">
        <v>0</v>
      </c>
      <c r="CF39" s="73">
        <v>0</v>
      </c>
      <c r="CG39" s="73">
        <v>0</v>
      </c>
      <c r="CH39" s="88">
        <v>24079.9</v>
      </c>
      <c r="CI39" s="73">
        <v>0</v>
      </c>
      <c r="CJ39" s="73">
        <v>0</v>
      </c>
      <c r="CK39" s="73">
        <v>0</v>
      </c>
      <c r="CL39" s="73">
        <v>0</v>
      </c>
      <c r="CM39" s="73">
        <v>0</v>
      </c>
      <c r="CN39" s="138">
        <v>0</v>
      </c>
      <c r="CO39" s="138"/>
      <c r="CP39" s="137">
        <f t="shared" si="1"/>
        <v>0</v>
      </c>
      <c r="CQ39" s="137">
        <f t="shared" si="2"/>
        <v>0</v>
      </c>
      <c r="CR39" s="137">
        <f t="shared" si="6"/>
        <v>713.07</v>
      </c>
      <c r="CS39" s="157">
        <v>0</v>
      </c>
      <c r="CT39" s="157">
        <v>0</v>
      </c>
      <c r="CU39" s="157">
        <v>0</v>
      </c>
      <c r="CV39" s="157">
        <v>0</v>
      </c>
      <c r="CW39" s="157">
        <v>24079.9</v>
      </c>
      <c r="CX39" s="73">
        <v>0</v>
      </c>
      <c r="CY39" s="73">
        <v>0</v>
      </c>
      <c r="CZ39" s="73">
        <v>0</v>
      </c>
      <c r="DA39" s="73">
        <v>0</v>
      </c>
      <c r="DB39" s="73">
        <v>0</v>
      </c>
      <c r="DC39" s="73">
        <v>0</v>
      </c>
      <c r="DD39" s="73">
        <v>0</v>
      </c>
      <c r="DE39" s="73">
        <v>0</v>
      </c>
      <c r="DF39" s="73">
        <v>713.07</v>
      </c>
      <c r="DG39" s="73">
        <v>0</v>
      </c>
      <c r="DH39" s="73">
        <v>0</v>
      </c>
      <c r="DI39" s="157">
        <f t="shared" si="3"/>
        <v>713.07</v>
      </c>
      <c r="DJ39" s="157">
        <f t="shared" si="4"/>
        <v>24079.9</v>
      </c>
      <c r="DK39" s="191" t="str">
        <f>IF(CZ39&gt;0,"SI","NO")</f>
        <v>NO</v>
      </c>
      <c r="DL39" s="191" t="str">
        <f>IF(DJ39&gt;0,"SI","NO")</f>
        <v>SI</v>
      </c>
      <c r="DM39" s="142"/>
      <c r="DN39" s="142"/>
      <c r="DO39" s="142"/>
      <c r="DP39" s="125"/>
      <c r="DQ39" s="125"/>
      <c r="DR39" s="125"/>
      <c r="DS39" s="125"/>
      <c r="DT39" s="125"/>
      <c r="DU39" s="125"/>
      <c r="DV39" s="125"/>
      <c r="DW39" s="125" t="s">
        <v>535</v>
      </c>
      <c r="DX39" s="125"/>
      <c r="DY39" s="125"/>
      <c r="DZ39" s="125"/>
      <c r="EA39" s="125"/>
      <c r="EB39" s="125"/>
      <c r="EC39" s="125"/>
      <c r="ED39" s="125"/>
      <c r="EE39" s="125"/>
      <c r="EF39" s="125"/>
      <c r="EG39" s="125"/>
      <c r="EH39" s="125"/>
      <c r="EI39" s="125"/>
      <c r="EJ39" s="125"/>
      <c r="EK39" s="125"/>
      <c r="EL39" s="125"/>
      <c r="EM39" s="125"/>
      <c r="EN39" s="125"/>
      <c r="EO39" s="125"/>
      <c r="EP39" s="125"/>
      <c r="EQ39" s="125"/>
      <c r="ER39" s="125"/>
      <c r="ES39" s="125"/>
      <c r="ET39" s="125"/>
      <c r="EU39" s="125"/>
      <c r="EV39" s="125"/>
      <c r="EW39" s="125"/>
      <c r="EX39" s="125"/>
      <c r="EY39" s="125"/>
      <c r="EZ39" s="125"/>
      <c r="FA39" s="125"/>
      <c r="FB39" s="125"/>
      <c r="FC39" s="125"/>
      <c r="FD39" s="125"/>
      <c r="FE39" s="125"/>
      <c r="FF39" s="125"/>
      <c r="FG39" s="125"/>
      <c r="FH39" s="125"/>
      <c r="FI39" s="125"/>
      <c r="FJ39" s="125"/>
      <c r="FK39" s="125"/>
      <c r="FL39" s="125"/>
      <c r="FM39" s="125"/>
      <c r="FN39" s="125"/>
      <c r="FO39" s="125"/>
      <c r="FP39" s="125"/>
      <c r="FQ39" s="125"/>
      <c r="FR39" s="125"/>
      <c r="FS39" s="125"/>
      <c r="FT39" s="125"/>
      <c r="FU39" s="173"/>
      <c r="FV39" s="173"/>
      <c r="FW39" s="173"/>
      <c r="FX39" s="173"/>
      <c r="FY39" s="173"/>
      <c r="FZ39" s="173"/>
      <c r="GA39" s="173"/>
      <c r="GB39" s="173"/>
      <c r="GC39" s="173"/>
      <c r="GD39" s="173"/>
      <c r="GE39" s="173"/>
      <c r="GF39" s="173"/>
      <c r="GG39" s="173"/>
      <c r="GH39" s="173"/>
      <c r="GI39" s="173"/>
      <c r="GJ39" s="173"/>
      <c r="GK39" s="173"/>
      <c r="GL39" s="173"/>
      <c r="GM39" s="173"/>
      <c r="GN39" s="173"/>
      <c r="GO39" s="173"/>
      <c r="GP39" s="173"/>
      <c r="GQ39" s="173"/>
      <c r="GR39" s="173"/>
      <c r="GS39" s="173"/>
      <c r="GT39" s="173"/>
      <c r="GU39" s="173"/>
      <c r="GV39" s="173"/>
      <c r="GW39" s="173"/>
      <c r="GX39" s="173"/>
      <c r="GY39" s="173"/>
      <c r="GZ39" s="173"/>
      <c r="HA39" s="173"/>
      <c r="HB39" s="173"/>
      <c r="HC39" s="173"/>
      <c r="HD39" s="173"/>
      <c r="HE39" s="173"/>
      <c r="HF39" s="173"/>
      <c r="HG39" s="173"/>
      <c r="HH39" s="173"/>
      <c r="HI39" s="173"/>
      <c r="HJ39" s="173"/>
      <c r="HP39" s="284" t="e">
        <v>#NUM!</v>
      </c>
      <c r="HQ39" s="284" t="e">
        <v>#NUM!</v>
      </c>
      <c r="HR39" s="284" t="e">
        <v>#NUM!</v>
      </c>
      <c r="HS39" s="284" t="e">
        <v>#NUM!</v>
      </c>
      <c r="HT39" s="284" t="e">
        <v>#NUM!</v>
      </c>
      <c r="HU39" s="284" t="e">
        <v>#NUM!</v>
      </c>
      <c r="HV39" s="284" t="e">
        <v>#NUM!</v>
      </c>
      <c r="HW39" s="284" t="e">
        <v>#NUM!</v>
      </c>
      <c r="HX39" s="284" t="e">
        <v>#NUM!</v>
      </c>
      <c r="HY39" s="284" t="e">
        <v>#NUM!</v>
      </c>
      <c r="HZ39" s="284" t="e">
        <v>#NUM!</v>
      </c>
      <c r="IA39" s="284" t="e">
        <v>#NUM!</v>
      </c>
      <c r="IB39" s="284" t="e">
        <v>#NUM!</v>
      </c>
      <c r="IC39" s="284" t="e">
        <v>#NUM!</v>
      </c>
      <c r="ID39" s="284" t="e">
        <v>#NUM!</v>
      </c>
      <c r="IE39" s="284" t="e">
        <v>#NUM!</v>
      </c>
      <c r="IF39" s="284" t="e">
        <v>#NUM!</v>
      </c>
      <c r="IG39" s="284" t="e">
        <v>#NUM!</v>
      </c>
      <c r="IH39" s="284" t="e">
        <v>#NUM!</v>
      </c>
      <c r="II39" s="284"/>
      <c r="IJ39" s="284"/>
      <c r="IK39" s="284"/>
      <c r="IL39" s="284"/>
      <c r="IM39" s="284" t="e">
        <v>#NUM!</v>
      </c>
      <c r="IN39" s="284" t="e">
        <v>#NUM!</v>
      </c>
      <c r="IO39" s="284" t="e">
        <v>#NUM!</v>
      </c>
      <c r="IP39" s="284" t="e">
        <v>#NUM!</v>
      </c>
      <c r="IQ39" s="284" t="e">
        <v>#NUM!</v>
      </c>
      <c r="IR39" s="284" t="e">
        <v>#NUM!</v>
      </c>
      <c r="IS39" s="284" t="e">
        <v>#NUM!</v>
      </c>
      <c r="IT39" s="284" t="e">
        <v>#NUM!</v>
      </c>
      <c r="IU39" s="284" t="e">
        <v>#NUM!</v>
      </c>
      <c r="IV39" s="284" t="e">
        <v>#NUM!</v>
      </c>
      <c r="IW39" s="284" t="e">
        <v>#NUM!</v>
      </c>
      <c r="IX39" s="284" t="e">
        <v>#NUM!</v>
      </c>
      <c r="IY39" s="284" t="e">
        <v>#NUM!</v>
      </c>
      <c r="IZ39" s="284" t="e">
        <v>#NUM!</v>
      </c>
      <c r="JA39" s="284" t="e">
        <v>#NUM!</v>
      </c>
      <c r="JB39" s="284" t="e">
        <v>#NUM!</v>
      </c>
      <c r="JC39" s="284" t="e">
        <v>#NUM!</v>
      </c>
      <c r="JD39" s="284" t="e">
        <v>#NUM!</v>
      </c>
      <c r="JE39" s="284" t="e">
        <v>#NUM!</v>
      </c>
      <c r="JF39" s="284" t="e">
        <v>#NUM!</v>
      </c>
      <c r="JG39" s="284" t="e">
        <v>#NUM!</v>
      </c>
      <c r="JH39" s="284" t="e">
        <v>#NUM!</v>
      </c>
      <c r="JI39" s="284" t="e">
        <v>#NUM!</v>
      </c>
      <c r="JJ39" s="276" t="s">
        <v>539</v>
      </c>
    </row>
    <row r="40" spans="1:318" s="68" customFormat="1" ht="14.65" customHeight="1" x14ac:dyDescent="0.25">
      <c r="A40" s="68" t="s">
        <v>54</v>
      </c>
      <c r="B40" s="76" t="s">
        <v>508</v>
      </c>
      <c r="C40" s="76" t="s">
        <v>509</v>
      </c>
      <c r="D40" s="76" t="s">
        <v>510</v>
      </c>
      <c r="E40" s="76" t="s">
        <v>6</v>
      </c>
      <c r="F40" s="76" t="s">
        <v>511</v>
      </c>
      <c r="G40" s="76" t="s">
        <v>8</v>
      </c>
      <c r="H40" s="76" t="s">
        <v>8</v>
      </c>
      <c r="I40" s="76" t="s">
        <v>192</v>
      </c>
      <c r="J40" s="76" t="s">
        <v>7</v>
      </c>
      <c r="K40" s="86" t="s">
        <v>8</v>
      </c>
      <c r="L40" s="86" t="s">
        <v>8</v>
      </c>
      <c r="M40" s="86" t="s">
        <v>8</v>
      </c>
      <c r="N40" s="86" t="s">
        <v>8</v>
      </c>
      <c r="O40" s="86" t="s">
        <v>8</v>
      </c>
      <c r="P40" s="86" t="s">
        <v>8</v>
      </c>
      <c r="Q40" s="76" t="s">
        <v>519</v>
      </c>
      <c r="R40" s="76" t="s">
        <v>10</v>
      </c>
      <c r="S40" s="76" t="s">
        <v>520</v>
      </c>
      <c r="T40" s="76" t="s">
        <v>521</v>
      </c>
      <c r="U40" s="77"/>
      <c r="V40" s="77">
        <v>0.05</v>
      </c>
      <c r="W40" s="77">
        <v>0.08</v>
      </c>
      <c r="X40" s="77">
        <v>0.15</v>
      </c>
      <c r="Y40" s="77">
        <v>0.2</v>
      </c>
      <c r="Z40" s="77">
        <v>0.25</v>
      </c>
      <c r="AA40" s="77">
        <v>0.37</v>
      </c>
      <c r="AB40" s="77">
        <v>0.42</v>
      </c>
      <c r="AC40" s="77">
        <v>0.57999999999999996</v>
      </c>
      <c r="AD40" s="77">
        <v>0.67</v>
      </c>
      <c r="AE40" s="77">
        <v>0.83</v>
      </c>
      <c r="AF40" s="77">
        <v>1</v>
      </c>
      <c r="AG40" s="76" t="s">
        <v>522</v>
      </c>
      <c r="AH40" s="76" t="s">
        <v>208</v>
      </c>
      <c r="AI40" s="82" t="s">
        <v>303</v>
      </c>
      <c r="AJ40" s="83" t="s">
        <v>303</v>
      </c>
      <c r="AK40" s="84">
        <v>46023</v>
      </c>
      <c r="AL40" s="84">
        <v>46387</v>
      </c>
      <c r="AM40" s="83"/>
      <c r="AN40" s="83"/>
      <c r="AO40" s="83"/>
      <c r="AP40" s="85" t="s">
        <v>9</v>
      </c>
      <c r="AQ40" s="84" cm="1">
        <f t="array" ref="AQ40">IFERROR(DATE(2026, _xlfn.AGGREGATE(15, 6, (COLUMN(CC40:CN40)-COLUMN(CC40)+1)/(CC40:CN40&lt;&gt;0), 1), 1),"N/A")</f>
        <v>46357</v>
      </c>
      <c r="AR40" s="84" cm="1">
        <f t="array" ref="AR40">IFERROR(EOMONTH(DATE(2026, _xlfn.AGGREGATE(14, 6, (COLUMN(CC40:CN40)-COLUMN(CC40)+1)/(CC40:CN40&lt;&gt;0), 1), 1), 0),"N/A")</f>
        <v>46387</v>
      </c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76" t="s">
        <v>57</v>
      </c>
      <c r="BG40" s="76"/>
      <c r="BH40" s="76" t="s">
        <v>343</v>
      </c>
      <c r="BI40" s="76" t="s">
        <v>8</v>
      </c>
      <c r="BJ40" s="82">
        <v>530404</v>
      </c>
      <c r="BK40" s="86" t="s">
        <v>191</v>
      </c>
      <c r="BL40" s="87">
        <v>6000</v>
      </c>
      <c r="BM40" s="73">
        <v>0</v>
      </c>
      <c r="BN40" s="73">
        <v>0</v>
      </c>
      <c r="BO40" s="73">
        <v>0</v>
      </c>
      <c r="BP40" s="73">
        <v>0</v>
      </c>
      <c r="BQ40" s="73">
        <v>0</v>
      </c>
      <c r="BR40" s="73">
        <v>0</v>
      </c>
      <c r="BS40" s="73">
        <v>0</v>
      </c>
      <c r="BT40" s="73">
        <v>0</v>
      </c>
      <c r="BU40" s="73">
        <v>0</v>
      </c>
      <c r="BV40" s="88">
        <v>6000</v>
      </c>
      <c r="BW40" s="73">
        <v>0</v>
      </c>
      <c r="BX40" s="138">
        <v>0</v>
      </c>
      <c r="BY40" s="138"/>
      <c r="BZ40" s="138"/>
      <c r="CA40" s="138">
        <v>17440.7</v>
      </c>
      <c r="CB40" s="138">
        <f t="shared" si="0"/>
        <v>23440.7</v>
      </c>
      <c r="CC40" s="73"/>
      <c r="CD40" s="73"/>
      <c r="CE40" s="72">
        <v>0</v>
      </c>
      <c r="CF40" s="73">
        <v>0</v>
      </c>
      <c r="CG40" s="73">
        <v>0</v>
      </c>
      <c r="CH40" s="73">
        <v>0</v>
      </c>
      <c r="CI40" s="73">
        <v>0</v>
      </c>
      <c r="CJ40" s="73">
        <v>0</v>
      </c>
      <c r="CK40" s="73">
        <v>0</v>
      </c>
      <c r="CL40" s="88"/>
      <c r="CM40" s="73">
        <v>0</v>
      </c>
      <c r="CN40" s="138">
        <v>23440.7</v>
      </c>
      <c r="CO40" s="138"/>
      <c r="CP40" s="137">
        <f t="shared" si="1"/>
        <v>0</v>
      </c>
      <c r="CQ40" s="137">
        <f t="shared" si="2"/>
        <v>0</v>
      </c>
      <c r="CR40" s="137">
        <f t="shared" si="6"/>
        <v>0</v>
      </c>
      <c r="CS40" s="157">
        <v>0</v>
      </c>
      <c r="CT40" s="157">
        <v>0</v>
      </c>
      <c r="CU40" s="157">
        <v>0</v>
      </c>
      <c r="CV40" s="157">
        <v>0</v>
      </c>
      <c r="CW40" s="157">
        <v>0</v>
      </c>
      <c r="CX40" s="73">
        <v>0</v>
      </c>
      <c r="CY40" s="73">
        <v>0</v>
      </c>
      <c r="CZ40" s="73">
        <v>0</v>
      </c>
      <c r="DA40" s="73">
        <v>0</v>
      </c>
      <c r="DB40" s="73">
        <v>0</v>
      </c>
      <c r="DC40" s="73">
        <v>0</v>
      </c>
      <c r="DD40" s="73">
        <v>0</v>
      </c>
      <c r="DE40" s="73">
        <v>0</v>
      </c>
      <c r="DF40" s="73">
        <v>0</v>
      </c>
      <c r="DG40" s="73">
        <v>0</v>
      </c>
      <c r="DH40" s="73">
        <v>0</v>
      </c>
      <c r="DI40" s="157">
        <f t="shared" si="3"/>
        <v>0</v>
      </c>
      <c r="DJ40" s="157">
        <f t="shared" si="4"/>
        <v>0</v>
      </c>
      <c r="DK40" s="191" t="str">
        <f>IF(CZ40&gt;0,"SI","NO")</f>
        <v>NO</v>
      </c>
      <c r="DL40" s="191" t="str">
        <f>IF(DJ40&gt;0,"SI","NO")</f>
        <v>NO</v>
      </c>
      <c r="DM40" s="143">
        <v>6000</v>
      </c>
      <c r="DN40" s="143">
        <v>6000</v>
      </c>
      <c r="DO40" s="377">
        <v>23440.7</v>
      </c>
      <c r="DP40" s="125">
        <v>1</v>
      </c>
      <c r="DQ40" s="125">
        <v>1</v>
      </c>
      <c r="DR40" s="359">
        <v>2</v>
      </c>
      <c r="DS40" s="373" t="s">
        <v>303</v>
      </c>
      <c r="DT40" s="365" t="s">
        <v>336</v>
      </c>
      <c r="DU40" s="365" t="s">
        <v>305</v>
      </c>
      <c r="DV40" s="365" t="s">
        <v>306</v>
      </c>
      <c r="DW40" s="125"/>
      <c r="DX40" s="126">
        <v>46276</v>
      </c>
      <c r="DY40" s="126">
        <v>46276</v>
      </c>
      <c r="DZ40" s="127">
        <v>3</v>
      </c>
      <c r="EA40" s="126">
        <v>46279</v>
      </c>
      <c r="EB40" s="126">
        <v>46279</v>
      </c>
      <c r="EC40" s="126">
        <v>46279</v>
      </c>
      <c r="ED40" s="126">
        <v>46280</v>
      </c>
      <c r="EE40" s="126">
        <v>46281</v>
      </c>
      <c r="EF40" s="126">
        <v>46282</v>
      </c>
      <c r="EG40" s="126">
        <v>46283</v>
      </c>
      <c r="EH40" s="126">
        <v>46286</v>
      </c>
      <c r="EI40" s="126">
        <v>46287</v>
      </c>
      <c r="EJ40" s="126">
        <v>46287</v>
      </c>
      <c r="EK40" s="127">
        <v>3</v>
      </c>
      <c r="EL40" s="126">
        <v>46288</v>
      </c>
      <c r="EM40" s="126">
        <v>46289</v>
      </c>
      <c r="EN40" s="126">
        <v>46290</v>
      </c>
      <c r="EO40" s="126">
        <v>46293</v>
      </c>
      <c r="EP40" s="126">
        <v>46293</v>
      </c>
      <c r="EQ40" s="126">
        <v>46294</v>
      </c>
      <c r="ER40" s="126">
        <v>46294</v>
      </c>
      <c r="ES40" s="127"/>
      <c r="ET40" s="127"/>
      <c r="EU40" s="127"/>
      <c r="EV40" s="127"/>
      <c r="EW40" s="126">
        <v>46295</v>
      </c>
      <c r="EX40" s="126">
        <v>46296</v>
      </c>
      <c r="EY40" s="126">
        <v>46296</v>
      </c>
      <c r="EZ40" s="126"/>
      <c r="FA40" s="126"/>
      <c r="FB40" s="126"/>
      <c r="FC40" s="126">
        <v>46296</v>
      </c>
      <c r="FD40" s="126">
        <v>46302</v>
      </c>
      <c r="FE40" s="127">
        <v>18</v>
      </c>
      <c r="FF40" s="128"/>
      <c r="FG40" s="128"/>
      <c r="FH40" s="128"/>
      <c r="FI40" s="128"/>
      <c r="FJ40" s="128"/>
      <c r="FK40" s="128"/>
      <c r="FL40" s="128"/>
      <c r="FM40" s="128"/>
      <c r="FN40" s="128"/>
      <c r="FO40" s="129"/>
      <c r="FP40" s="128">
        <v>46302</v>
      </c>
      <c r="FQ40" s="128"/>
      <c r="FR40" s="130" t="s">
        <v>579</v>
      </c>
      <c r="FS40" s="127" t="s">
        <v>580</v>
      </c>
      <c r="FT40" s="125"/>
      <c r="FU40" s="173">
        <v>46064</v>
      </c>
      <c r="FV40" s="173">
        <v>46064</v>
      </c>
      <c r="FW40" s="173">
        <v>46065</v>
      </c>
      <c r="FX40" s="173">
        <v>46065</v>
      </c>
      <c r="FY40" s="173">
        <v>46065</v>
      </c>
      <c r="FZ40" s="173">
        <v>46066</v>
      </c>
      <c r="GA40" s="173">
        <v>46069</v>
      </c>
      <c r="GB40" s="173">
        <v>46070</v>
      </c>
      <c r="GC40" s="173">
        <v>46071</v>
      </c>
      <c r="GD40" s="173">
        <v>46072</v>
      </c>
      <c r="GE40" s="173">
        <v>46073</v>
      </c>
      <c r="GF40" s="173">
        <v>46073</v>
      </c>
      <c r="GG40" s="173">
        <v>46076</v>
      </c>
      <c r="GH40" s="173">
        <v>46077</v>
      </c>
      <c r="GI40" s="173">
        <v>46078</v>
      </c>
      <c r="GJ40" s="173">
        <v>46079</v>
      </c>
      <c r="GK40" s="173">
        <v>46079</v>
      </c>
      <c r="GL40" s="173">
        <v>46080</v>
      </c>
      <c r="GM40" s="173">
        <v>46080</v>
      </c>
      <c r="GN40" s="173"/>
      <c r="GO40" s="173"/>
      <c r="GP40" s="173"/>
      <c r="GQ40" s="173"/>
      <c r="GR40" s="173">
        <v>46083</v>
      </c>
      <c r="GS40" s="173">
        <v>46084</v>
      </c>
      <c r="GT40" s="173">
        <v>46084</v>
      </c>
      <c r="GU40" s="173"/>
      <c r="GV40" s="173"/>
      <c r="GW40" s="173"/>
      <c r="GX40" s="173">
        <v>46084</v>
      </c>
      <c r="GY40" s="173">
        <v>46090</v>
      </c>
      <c r="GZ40" s="173">
        <v>18</v>
      </c>
      <c r="HA40" s="173"/>
      <c r="HB40" s="173"/>
      <c r="HC40" s="173"/>
      <c r="HD40" s="173"/>
      <c r="HE40" s="173"/>
      <c r="HF40" s="173"/>
      <c r="HG40" s="173"/>
      <c r="HH40" s="173"/>
      <c r="HI40" s="173"/>
      <c r="HJ40" s="173">
        <v>46090</v>
      </c>
      <c r="HK40" s="169"/>
      <c r="HL40" s="169" t="s">
        <v>53</v>
      </c>
      <c r="HM40" s="169" t="s">
        <v>579</v>
      </c>
      <c r="HN40" s="169" t="s">
        <v>580</v>
      </c>
      <c r="HO40" s="169" t="s">
        <v>581</v>
      </c>
      <c r="HP40" s="281">
        <v>46064</v>
      </c>
      <c r="HQ40" s="281">
        <v>46064</v>
      </c>
      <c r="HR40" s="281">
        <v>46065</v>
      </c>
      <c r="HS40" s="281">
        <v>46065</v>
      </c>
      <c r="HT40" s="281">
        <v>46065</v>
      </c>
      <c r="HU40" s="281">
        <v>46066</v>
      </c>
      <c r="HV40" s="281">
        <v>46069</v>
      </c>
      <c r="HW40" s="281">
        <v>46070</v>
      </c>
      <c r="HX40" s="281">
        <v>46071</v>
      </c>
      <c r="HY40" s="281">
        <v>46072</v>
      </c>
      <c r="HZ40" s="281">
        <v>46073</v>
      </c>
      <c r="IA40" s="281">
        <v>46073</v>
      </c>
      <c r="IB40" s="281">
        <v>46076</v>
      </c>
      <c r="IC40" s="281">
        <v>46077</v>
      </c>
      <c r="ID40" s="281">
        <v>46078</v>
      </c>
      <c r="IE40" s="281">
        <v>46079</v>
      </c>
      <c r="IF40" s="281">
        <v>46079</v>
      </c>
      <c r="IG40" s="281">
        <v>46080</v>
      </c>
      <c r="IH40" s="281">
        <v>46080</v>
      </c>
      <c r="II40" s="281"/>
      <c r="IJ40" s="281"/>
      <c r="IK40" s="281"/>
      <c r="IL40" s="281"/>
      <c r="IM40" s="281">
        <v>46083</v>
      </c>
      <c r="IN40" s="281">
        <v>46084</v>
      </c>
      <c r="IO40" s="281">
        <v>46084</v>
      </c>
      <c r="IP40" s="281"/>
      <c r="IQ40" s="281"/>
      <c r="IR40" s="281"/>
      <c r="IS40" s="281">
        <v>46084</v>
      </c>
      <c r="IT40" s="281">
        <v>46090</v>
      </c>
      <c r="IU40" s="281">
        <v>18</v>
      </c>
      <c r="IV40" s="281"/>
      <c r="IW40" s="281"/>
      <c r="IX40" s="281"/>
      <c r="IY40" s="281"/>
      <c r="IZ40" s="281"/>
      <c r="JA40" s="281"/>
      <c r="JB40" s="281"/>
      <c r="JC40" s="281"/>
      <c r="JD40" s="281"/>
      <c r="JE40" s="281">
        <v>46090</v>
      </c>
      <c r="JF40" s="282"/>
      <c r="JG40" s="282" t="s">
        <v>53</v>
      </c>
      <c r="JH40" s="277" t="s">
        <v>579</v>
      </c>
      <c r="JI40" s="277" t="s">
        <v>580</v>
      </c>
      <c r="JJ40" s="277" t="s">
        <v>581</v>
      </c>
      <c r="LF40" s="76" t="s">
        <v>530</v>
      </c>
    </row>
    <row r="41" spans="1:318" s="68" customFormat="1" ht="14.65" customHeight="1" x14ac:dyDescent="0.25">
      <c r="A41" s="68" t="s">
        <v>76</v>
      </c>
      <c r="B41" s="76" t="s">
        <v>508</v>
      </c>
      <c r="C41" s="76" t="s">
        <v>509</v>
      </c>
      <c r="D41" s="76" t="s">
        <v>510</v>
      </c>
      <c r="E41" s="76" t="s">
        <v>6</v>
      </c>
      <c r="F41" s="76" t="s">
        <v>511</v>
      </c>
      <c r="G41" s="76" t="s">
        <v>8</v>
      </c>
      <c r="H41" s="76" t="s">
        <v>8</v>
      </c>
      <c r="I41" s="76" t="s">
        <v>192</v>
      </c>
      <c r="J41" s="76" t="s">
        <v>7</v>
      </c>
      <c r="K41" s="86" t="s">
        <v>8</v>
      </c>
      <c r="L41" s="86" t="s">
        <v>8</v>
      </c>
      <c r="M41" s="86" t="s">
        <v>8</v>
      </c>
      <c r="N41" s="86" t="s">
        <v>8</v>
      </c>
      <c r="O41" s="86" t="s">
        <v>8</v>
      </c>
      <c r="P41" s="86" t="s">
        <v>8</v>
      </c>
      <c r="Q41" s="76" t="s">
        <v>519</v>
      </c>
      <c r="R41" s="76" t="s">
        <v>10</v>
      </c>
      <c r="S41" s="76" t="s">
        <v>520</v>
      </c>
      <c r="T41" s="76" t="s">
        <v>521</v>
      </c>
      <c r="U41" s="77"/>
      <c r="V41" s="77">
        <v>0.05</v>
      </c>
      <c r="W41" s="77">
        <v>0.08</v>
      </c>
      <c r="X41" s="77">
        <v>0.15</v>
      </c>
      <c r="Y41" s="77">
        <v>0.2</v>
      </c>
      <c r="Z41" s="77">
        <v>0.25</v>
      </c>
      <c r="AA41" s="77">
        <v>0.37</v>
      </c>
      <c r="AB41" s="77">
        <v>0.42</v>
      </c>
      <c r="AC41" s="77">
        <v>0.57999999999999996</v>
      </c>
      <c r="AD41" s="77">
        <v>0.67</v>
      </c>
      <c r="AE41" s="77">
        <v>0.83</v>
      </c>
      <c r="AF41" s="77">
        <v>1</v>
      </c>
      <c r="AG41" s="76" t="s">
        <v>541</v>
      </c>
      <c r="AH41" s="76" t="s">
        <v>209</v>
      </c>
      <c r="AI41" s="82" t="s">
        <v>303</v>
      </c>
      <c r="AJ41" s="83" t="s">
        <v>303</v>
      </c>
      <c r="AK41" s="84">
        <v>46023</v>
      </c>
      <c r="AL41" s="84">
        <v>46387</v>
      </c>
      <c r="AM41" s="83"/>
      <c r="AN41" s="83"/>
      <c r="AO41" s="83"/>
      <c r="AP41" s="85" t="s">
        <v>9</v>
      </c>
      <c r="AQ41" s="84" cm="1">
        <f t="array" ref="AQ41">IFERROR(DATE(2026, _xlfn.AGGREGATE(15, 6, (COLUMN(CC41:CN41)-COLUMN(CC41)+1)/(CC41:CN41&lt;&gt;0), 1), 1),"N/A")</f>
        <v>46023</v>
      </c>
      <c r="AR41" s="84" cm="1">
        <f t="array" ref="AR41">IFERROR(EOMONTH(DATE(2026, _xlfn.AGGREGATE(14, 6, (COLUMN(CC41:CN41)-COLUMN(CC41)+1)/(CC41:CN41&lt;&gt;0), 1), 1), 0),"N/A")</f>
        <v>46295</v>
      </c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76" t="s">
        <v>186</v>
      </c>
      <c r="BG41" s="76" t="s">
        <v>307</v>
      </c>
      <c r="BH41" s="76" t="s">
        <v>582</v>
      </c>
      <c r="BI41" s="76" t="s">
        <v>8</v>
      </c>
      <c r="BJ41" s="82">
        <v>530105</v>
      </c>
      <c r="BK41" s="86" t="s">
        <v>191</v>
      </c>
      <c r="BL41" s="87">
        <v>19000</v>
      </c>
      <c r="BM41" s="88">
        <v>2026.66</v>
      </c>
      <c r="BN41" s="88">
        <v>2026.66</v>
      </c>
      <c r="BO41" s="88">
        <v>2026.66</v>
      </c>
      <c r="BP41" s="72">
        <v>2026.66</v>
      </c>
      <c r="BQ41" s="88">
        <v>2026.66</v>
      </c>
      <c r="BR41" s="88">
        <v>2026.66</v>
      </c>
      <c r="BS41" s="88">
        <v>2026.66</v>
      </c>
      <c r="BT41" s="88">
        <v>2026.66</v>
      </c>
      <c r="BU41" s="88">
        <v>2786.72</v>
      </c>
      <c r="BV41" s="73">
        <v>0</v>
      </c>
      <c r="BW41" s="73">
        <v>0</v>
      </c>
      <c r="BX41" s="138">
        <v>0</v>
      </c>
      <c r="BY41" s="138"/>
      <c r="BZ41" s="138"/>
      <c r="CA41" s="138"/>
      <c r="CB41" s="138">
        <f t="shared" si="0"/>
        <v>19000</v>
      </c>
      <c r="CC41" s="88">
        <v>2026.66</v>
      </c>
      <c r="CD41" s="88">
        <v>2026.66</v>
      </c>
      <c r="CE41" s="88">
        <v>2026.66</v>
      </c>
      <c r="CF41" s="72">
        <v>2026.66</v>
      </c>
      <c r="CG41" s="88">
        <v>2026.66</v>
      </c>
      <c r="CH41" s="88">
        <v>2026.66</v>
      </c>
      <c r="CI41" s="88">
        <v>2026.66</v>
      </c>
      <c r="CJ41" s="88">
        <v>2026.66</v>
      </c>
      <c r="CK41" s="88">
        <v>2786.72</v>
      </c>
      <c r="CL41" s="73">
        <v>0</v>
      </c>
      <c r="CM41" s="73">
        <v>0</v>
      </c>
      <c r="CN41" s="138">
        <v>0</v>
      </c>
      <c r="CO41" s="138"/>
      <c r="CP41" s="137">
        <f t="shared" si="1"/>
        <v>0</v>
      </c>
      <c r="CQ41" s="137">
        <f t="shared" si="2"/>
        <v>8106.64</v>
      </c>
      <c r="CR41" s="137">
        <f t="shared" si="6"/>
        <v>0</v>
      </c>
      <c r="CS41" s="157">
        <v>2026.66</v>
      </c>
      <c r="CT41" s="157">
        <v>2026.66</v>
      </c>
      <c r="CU41" s="157">
        <v>2026.66</v>
      </c>
      <c r="CV41" s="157">
        <v>306.08</v>
      </c>
      <c r="CW41" s="157">
        <v>18693.919999999998</v>
      </c>
      <c r="CX41" s="73">
        <v>2026.66</v>
      </c>
      <c r="CY41" s="73">
        <v>2026.66</v>
      </c>
      <c r="CZ41" s="73">
        <v>306.08</v>
      </c>
      <c r="DA41" s="73">
        <v>0</v>
      </c>
      <c r="DB41" s="73">
        <v>2026.66</v>
      </c>
      <c r="DC41" s="73">
        <v>2026.66</v>
      </c>
      <c r="DD41" s="73">
        <v>306.08</v>
      </c>
      <c r="DE41" s="73">
        <v>0</v>
      </c>
      <c r="DF41" s="73">
        <v>2026.66</v>
      </c>
      <c r="DG41" s="73">
        <v>306.08</v>
      </c>
      <c r="DH41" s="73">
        <v>0</v>
      </c>
      <c r="DI41" s="157">
        <f t="shared" si="3"/>
        <v>8106.64</v>
      </c>
      <c r="DJ41" s="157">
        <f t="shared" si="4"/>
        <v>18693.919999999998</v>
      </c>
      <c r="DK41" s="191" t="str">
        <f>IF(CZ41&gt;0,"SI","NO")</f>
        <v>SI</v>
      </c>
      <c r="DL41" s="191" t="str">
        <f>IF(DJ41&gt;0,"SI","NO")</f>
        <v>SI</v>
      </c>
      <c r="DM41" s="142"/>
      <c r="DN41" s="142"/>
      <c r="DO41" s="142"/>
      <c r="DP41" s="125"/>
      <c r="DQ41" s="125"/>
      <c r="DR41" s="125"/>
      <c r="DS41" s="125"/>
      <c r="DT41" s="125"/>
      <c r="DU41" s="125"/>
      <c r="DV41" s="125"/>
      <c r="DW41" s="125" t="s">
        <v>583</v>
      </c>
      <c r="DX41" s="125"/>
      <c r="DY41" s="125"/>
      <c r="DZ41" s="125"/>
      <c r="EA41" s="125"/>
      <c r="EB41" s="125"/>
      <c r="EC41" s="125"/>
      <c r="ED41" s="125"/>
      <c r="EE41" s="125"/>
      <c r="EF41" s="125"/>
      <c r="EG41" s="125"/>
      <c r="EH41" s="125"/>
      <c r="EI41" s="125"/>
      <c r="EJ41" s="125"/>
      <c r="EK41" s="125"/>
      <c r="EL41" s="125"/>
      <c r="EM41" s="125"/>
      <c r="EN41" s="125"/>
      <c r="EO41" s="125"/>
      <c r="EP41" s="125"/>
      <c r="EQ41" s="125"/>
      <c r="ER41" s="125"/>
      <c r="ES41" s="125"/>
      <c r="ET41" s="125"/>
      <c r="EU41" s="125"/>
      <c r="EV41" s="125"/>
      <c r="EW41" s="125"/>
      <c r="EX41" s="125"/>
      <c r="EY41" s="125"/>
      <c r="EZ41" s="125"/>
      <c r="FA41" s="125"/>
      <c r="FB41" s="125"/>
      <c r="FC41" s="125"/>
      <c r="FD41" s="125"/>
      <c r="FE41" s="125"/>
      <c r="FF41" s="125"/>
      <c r="FG41" s="125"/>
      <c r="FH41" s="125"/>
      <c r="FI41" s="125"/>
      <c r="FJ41" s="125"/>
      <c r="FK41" s="125"/>
      <c r="FL41" s="125"/>
      <c r="FM41" s="125"/>
      <c r="FN41" s="125"/>
      <c r="FO41" s="125"/>
      <c r="FP41" s="125"/>
      <c r="FQ41" s="125"/>
      <c r="FR41" s="125"/>
      <c r="FS41" s="125"/>
      <c r="FT41" s="125"/>
      <c r="FU41" s="173"/>
      <c r="FV41" s="173"/>
      <c r="FW41" s="173"/>
      <c r="FX41" s="173"/>
      <c r="FY41" s="173"/>
      <c r="FZ41" s="173"/>
      <c r="GA41" s="173"/>
      <c r="GB41" s="173"/>
      <c r="GC41" s="173"/>
      <c r="GD41" s="173"/>
      <c r="GE41" s="173"/>
      <c r="GF41" s="173"/>
      <c r="GG41" s="173"/>
      <c r="GH41" s="173"/>
      <c r="GI41" s="173"/>
      <c r="GJ41" s="173"/>
      <c r="GK41" s="173"/>
      <c r="GL41" s="173"/>
      <c r="GM41" s="173"/>
      <c r="GN41" s="173"/>
      <c r="GO41" s="173"/>
      <c r="GP41" s="173"/>
      <c r="GQ41" s="173"/>
      <c r="GR41" s="173"/>
      <c r="GS41" s="173"/>
      <c r="GT41" s="173"/>
      <c r="GU41" s="173"/>
      <c r="GV41" s="173"/>
      <c r="GW41" s="173"/>
      <c r="GX41" s="173"/>
      <c r="GY41" s="173"/>
      <c r="GZ41" s="173"/>
      <c r="HA41" s="173"/>
      <c r="HB41" s="173"/>
      <c r="HC41" s="173"/>
      <c r="HD41" s="173"/>
      <c r="HE41" s="173"/>
      <c r="HF41" s="173"/>
      <c r="HG41" s="173"/>
      <c r="HH41" s="173"/>
      <c r="HI41" s="173"/>
      <c r="HJ41" s="173"/>
      <c r="HP41" s="284" t="e">
        <v>#NUM!</v>
      </c>
      <c r="HQ41" s="284" t="e">
        <v>#NUM!</v>
      </c>
      <c r="HR41" s="284" t="e">
        <v>#NUM!</v>
      </c>
      <c r="HS41" s="284" t="e">
        <v>#NUM!</v>
      </c>
      <c r="HT41" s="284" t="e">
        <v>#NUM!</v>
      </c>
      <c r="HU41" s="284" t="e">
        <v>#NUM!</v>
      </c>
      <c r="HV41" s="284" t="e">
        <v>#NUM!</v>
      </c>
      <c r="HW41" s="284" t="e">
        <v>#NUM!</v>
      </c>
      <c r="HX41" s="284" t="e">
        <v>#NUM!</v>
      </c>
      <c r="HY41" s="284" t="e">
        <v>#NUM!</v>
      </c>
      <c r="HZ41" s="284" t="e">
        <v>#NUM!</v>
      </c>
      <c r="IA41" s="284" t="e">
        <v>#NUM!</v>
      </c>
      <c r="IB41" s="284" t="e">
        <v>#NUM!</v>
      </c>
      <c r="IC41" s="284" t="e">
        <v>#NUM!</v>
      </c>
      <c r="ID41" s="284" t="e">
        <v>#NUM!</v>
      </c>
      <c r="IE41" s="284" t="e">
        <v>#NUM!</v>
      </c>
      <c r="IF41" s="284" t="e">
        <v>#NUM!</v>
      </c>
      <c r="IG41" s="284" t="e">
        <v>#NUM!</v>
      </c>
      <c r="IH41" s="284" t="e">
        <v>#NUM!</v>
      </c>
      <c r="II41" s="284" t="e">
        <v>#NUM!</v>
      </c>
      <c r="IJ41" s="284" t="e">
        <v>#NUM!</v>
      </c>
      <c r="IK41" s="284" t="e">
        <v>#NUM!</v>
      </c>
      <c r="IL41" s="284" t="e">
        <v>#NUM!</v>
      </c>
      <c r="IM41" s="284" t="e">
        <v>#NUM!</v>
      </c>
      <c r="IN41" s="284" t="e">
        <v>#NUM!</v>
      </c>
      <c r="IO41" s="284" t="e">
        <v>#NUM!</v>
      </c>
      <c r="IP41" s="284" t="e">
        <v>#NUM!</v>
      </c>
      <c r="IQ41" s="284" t="e">
        <v>#NUM!</v>
      </c>
      <c r="IR41" s="284" t="e">
        <v>#NUM!</v>
      </c>
      <c r="IS41" s="284" t="e">
        <v>#NUM!</v>
      </c>
      <c r="IT41" s="284" t="e">
        <v>#NUM!</v>
      </c>
      <c r="IU41" s="284" t="e">
        <v>#NUM!</v>
      </c>
      <c r="IV41" s="284" t="e">
        <v>#NUM!</v>
      </c>
      <c r="IW41" s="284" t="e">
        <v>#NUM!</v>
      </c>
      <c r="IX41" s="284" t="e">
        <v>#NUM!</v>
      </c>
      <c r="IY41" s="284" t="e">
        <v>#NUM!</v>
      </c>
      <c r="IZ41" s="284" t="e">
        <v>#NUM!</v>
      </c>
      <c r="JA41" s="284" t="e">
        <v>#NUM!</v>
      </c>
      <c r="JB41" s="284" t="e">
        <v>#NUM!</v>
      </c>
      <c r="JC41" s="284" t="e">
        <v>#NUM!</v>
      </c>
      <c r="JD41" s="284" t="e">
        <v>#NUM!</v>
      </c>
      <c r="JE41" s="284" t="e">
        <v>#NUM!</v>
      </c>
      <c r="JF41" s="284" t="e">
        <v>#NUM!</v>
      </c>
      <c r="JG41" s="284" t="e">
        <v>#NUM!</v>
      </c>
      <c r="JH41" s="278" t="e">
        <v>#NUM!</v>
      </c>
      <c r="JI41" s="278" t="e">
        <v>#NUM!</v>
      </c>
      <c r="JJ41" s="279"/>
    </row>
    <row r="42" spans="1:318" s="68" customFormat="1" ht="14.65" customHeight="1" x14ac:dyDescent="0.25">
      <c r="A42" s="68" t="s">
        <v>54</v>
      </c>
      <c r="B42" s="76" t="s">
        <v>508</v>
      </c>
      <c r="C42" s="76" t="s">
        <v>509</v>
      </c>
      <c r="D42" s="76" t="s">
        <v>510</v>
      </c>
      <c r="E42" s="76" t="s">
        <v>6</v>
      </c>
      <c r="F42" s="76" t="s">
        <v>511</v>
      </c>
      <c r="G42" s="76" t="s">
        <v>8</v>
      </c>
      <c r="H42" s="76" t="s">
        <v>8</v>
      </c>
      <c r="I42" s="76" t="s">
        <v>192</v>
      </c>
      <c r="J42" s="76" t="s">
        <v>7</v>
      </c>
      <c r="K42" s="86" t="s">
        <v>8</v>
      </c>
      <c r="L42" s="86" t="s">
        <v>8</v>
      </c>
      <c r="M42" s="86" t="s">
        <v>8</v>
      </c>
      <c r="N42" s="86" t="s">
        <v>8</v>
      </c>
      <c r="O42" s="86" t="s">
        <v>8</v>
      </c>
      <c r="P42" s="86" t="s">
        <v>8</v>
      </c>
      <c r="Q42" s="76" t="s">
        <v>519</v>
      </c>
      <c r="R42" s="76" t="s">
        <v>10</v>
      </c>
      <c r="S42" s="76" t="s">
        <v>520</v>
      </c>
      <c r="T42" s="76" t="s">
        <v>521</v>
      </c>
      <c r="U42" s="77"/>
      <c r="V42" s="77">
        <v>0.05</v>
      </c>
      <c r="W42" s="77">
        <v>0.08</v>
      </c>
      <c r="X42" s="77">
        <v>0.15</v>
      </c>
      <c r="Y42" s="77">
        <v>0.2</v>
      </c>
      <c r="Z42" s="77">
        <v>0.25</v>
      </c>
      <c r="AA42" s="77">
        <v>0.37</v>
      </c>
      <c r="AB42" s="77">
        <v>0.42</v>
      </c>
      <c r="AC42" s="77">
        <v>0.57999999999999996</v>
      </c>
      <c r="AD42" s="77">
        <v>0.67</v>
      </c>
      <c r="AE42" s="77">
        <v>0.83</v>
      </c>
      <c r="AF42" s="77">
        <v>1</v>
      </c>
      <c r="AG42" s="76" t="s">
        <v>522</v>
      </c>
      <c r="AH42" s="76" t="s">
        <v>208</v>
      </c>
      <c r="AI42" s="82" t="s">
        <v>303</v>
      </c>
      <c r="AJ42" s="83" t="s">
        <v>303</v>
      </c>
      <c r="AK42" s="84">
        <v>46023</v>
      </c>
      <c r="AL42" s="84">
        <v>46387</v>
      </c>
      <c r="AM42" s="83"/>
      <c r="AN42" s="83"/>
      <c r="AO42" s="83"/>
      <c r="AP42" s="85" t="s">
        <v>9</v>
      </c>
      <c r="AQ42" s="84" cm="1">
        <f t="array" ref="AQ42">IFERROR(DATE(2026, _xlfn.AGGREGATE(15, 6, (COLUMN(CC42:CN42)-COLUMN(CC42)+1)/(CC42:CN42&lt;&gt;0), 1), 1),"N/A")</f>
        <v>46143</v>
      </c>
      <c r="AR42" s="84" cm="1">
        <f t="array" ref="AR42">IFERROR(EOMONTH(DATE(2026, _xlfn.AGGREGATE(14, 6, (COLUMN(CC42:CN42)-COLUMN(CC42)+1)/(CC42:CN42&lt;&gt;0), 1), 1), 0),"N/A")</f>
        <v>46173</v>
      </c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76" t="s">
        <v>96</v>
      </c>
      <c r="BG42" s="76"/>
      <c r="BH42" s="76" t="s">
        <v>325</v>
      </c>
      <c r="BI42" s="76" t="s">
        <v>8</v>
      </c>
      <c r="BJ42" s="82">
        <v>530807</v>
      </c>
      <c r="BK42" s="86" t="s">
        <v>191</v>
      </c>
      <c r="BL42" s="87">
        <v>20000</v>
      </c>
      <c r="BM42" s="73">
        <v>0</v>
      </c>
      <c r="BN42" s="73">
        <v>0</v>
      </c>
      <c r="BO42" s="73">
        <v>0</v>
      </c>
      <c r="BP42" s="73">
        <v>0</v>
      </c>
      <c r="BQ42" s="73">
        <v>0</v>
      </c>
      <c r="BR42" s="73">
        <v>0</v>
      </c>
      <c r="BS42" s="73">
        <v>0</v>
      </c>
      <c r="BT42" s="88">
        <v>20000</v>
      </c>
      <c r="BU42" s="73">
        <v>0</v>
      </c>
      <c r="BV42" s="73">
        <v>0</v>
      </c>
      <c r="BW42" s="73">
        <v>0</v>
      </c>
      <c r="BX42" s="138">
        <v>0</v>
      </c>
      <c r="BY42" s="138">
        <v>-1188</v>
      </c>
      <c r="BZ42" s="138"/>
      <c r="CA42" s="138"/>
      <c r="CB42" s="138">
        <f t="shared" si="0"/>
        <v>18812</v>
      </c>
      <c r="CC42" s="73"/>
      <c r="CD42" s="73"/>
      <c r="CE42" s="72">
        <v>0</v>
      </c>
      <c r="CF42" s="73">
        <v>0</v>
      </c>
      <c r="CG42" s="73">
        <v>18812</v>
      </c>
      <c r="CH42" s="73">
        <v>0</v>
      </c>
      <c r="CI42" s="73">
        <v>0</v>
      </c>
      <c r="CJ42" s="88"/>
      <c r="CK42" s="73">
        <v>0</v>
      </c>
      <c r="CL42" s="73">
        <v>0</v>
      </c>
      <c r="CM42" s="73">
        <v>0</v>
      </c>
      <c r="CN42" s="138">
        <v>0</v>
      </c>
      <c r="CO42" s="138"/>
      <c r="CP42" s="137">
        <f t="shared" si="1"/>
        <v>0</v>
      </c>
      <c r="CQ42" s="137">
        <f t="shared" si="2"/>
        <v>0</v>
      </c>
      <c r="CR42" s="137">
        <f t="shared" si="6"/>
        <v>0</v>
      </c>
      <c r="CS42" s="157">
        <v>0</v>
      </c>
      <c r="CT42" s="157">
        <v>0</v>
      </c>
      <c r="CU42" s="157">
        <v>0</v>
      </c>
      <c r="CV42" s="157">
        <v>0</v>
      </c>
      <c r="CW42" s="157">
        <v>0</v>
      </c>
      <c r="CX42" s="73">
        <v>0</v>
      </c>
      <c r="CY42" s="73">
        <v>0</v>
      </c>
      <c r="CZ42" s="73">
        <v>0</v>
      </c>
      <c r="DA42" s="73">
        <v>0</v>
      </c>
      <c r="DB42" s="73">
        <v>0</v>
      </c>
      <c r="DC42" s="73">
        <v>0</v>
      </c>
      <c r="DD42" s="73">
        <v>0</v>
      </c>
      <c r="DE42" s="73">
        <v>0</v>
      </c>
      <c r="DF42" s="73">
        <v>0</v>
      </c>
      <c r="DG42" s="73">
        <v>0</v>
      </c>
      <c r="DH42" s="73">
        <v>0</v>
      </c>
      <c r="DI42" s="157">
        <f t="shared" si="3"/>
        <v>0</v>
      </c>
      <c r="DJ42" s="157">
        <f t="shared" si="4"/>
        <v>0</v>
      </c>
      <c r="DK42" s="191" t="str">
        <f>IF(CZ42&gt;0,"SI","NO")</f>
        <v>NO</v>
      </c>
      <c r="DL42" s="191" t="str">
        <f>IF(DJ42&gt;0,"SI","NO")</f>
        <v>NO</v>
      </c>
      <c r="DM42" s="142">
        <v>20000</v>
      </c>
      <c r="DN42" s="142">
        <v>18812</v>
      </c>
      <c r="DO42" s="378">
        <v>18812</v>
      </c>
      <c r="DP42" s="125">
        <v>2</v>
      </c>
      <c r="DQ42" s="125">
        <v>1</v>
      </c>
      <c r="DR42" s="359">
        <v>2</v>
      </c>
      <c r="DS42" s="373" t="s">
        <v>307</v>
      </c>
      <c r="DT42" s="365" t="s">
        <v>317</v>
      </c>
      <c r="DU42" s="366" t="s">
        <v>305</v>
      </c>
      <c r="DV42" s="366" t="s">
        <v>315</v>
      </c>
      <c r="DW42" s="125"/>
      <c r="DX42" s="126">
        <v>46111</v>
      </c>
      <c r="DY42" s="126">
        <v>46111</v>
      </c>
      <c r="DZ42" s="127">
        <v>1</v>
      </c>
      <c r="EA42" s="126">
        <v>46112</v>
      </c>
      <c r="EB42" s="126">
        <v>46112</v>
      </c>
      <c r="EC42" s="126">
        <v>46112</v>
      </c>
      <c r="ED42" s="126">
        <v>46113</v>
      </c>
      <c r="EE42" s="126">
        <v>46114</v>
      </c>
      <c r="EF42" s="126">
        <v>46115</v>
      </c>
      <c r="EG42" s="126">
        <v>46118</v>
      </c>
      <c r="EH42" s="126">
        <v>46119</v>
      </c>
      <c r="EI42" s="126">
        <v>46120</v>
      </c>
      <c r="EJ42" s="126">
        <v>46120</v>
      </c>
      <c r="EK42" s="127">
        <v>1</v>
      </c>
      <c r="EL42" s="126">
        <v>46121</v>
      </c>
      <c r="EM42" s="126">
        <v>46122</v>
      </c>
      <c r="EN42" s="126">
        <v>46125</v>
      </c>
      <c r="EO42" s="126">
        <v>46126</v>
      </c>
      <c r="EP42" s="126">
        <v>46126</v>
      </c>
      <c r="EQ42" s="126">
        <v>46127</v>
      </c>
      <c r="ER42" s="126">
        <v>46127</v>
      </c>
      <c r="ES42" s="127"/>
      <c r="ET42" s="127"/>
      <c r="EU42" s="127"/>
      <c r="EV42" s="127"/>
      <c r="EW42" s="126">
        <v>46128</v>
      </c>
      <c r="EX42" s="126">
        <v>46129</v>
      </c>
      <c r="EY42" s="126">
        <v>46129</v>
      </c>
      <c r="EZ42" s="126">
        <v>46132</v>
      </c>
      <c r="FA42" s="126">
        <v>0</v>
      </c>
      <c r="FB42" s="126">
        <v>2</v>
      </c>
      <c r="FC42" s="126">
        <v>3</v>
      </c>
      <c r="FD42" s="126">
        <v>46135</v>
      </c>
      <c r="FE42" s="127">
        <v>18</v>
      </c>
      <c r="FF42" s="134"/>
      <c r="FG42" s="128"/>
      <c r="FH42" s="128"/>
      <c r="FI42" s="128"/>
      <c r="FJ42" s="128"/>
      <c r="FK42" s="128"/>
      <c r="FL42" s="128"/>
      <c r="FM42" s="128"/>
      <c r="FN42" s="128">
        <v>46139</v>
      </c>
      <c r="FO42" s="129">
        <v>1</v>
      </c>
      <c r="FP42" s="128"/>
      <c r="FQ42" s="128"/>
      <c r="FR42" s="147" t="s">
        <v>410</v>
      </c>
      <c r="FS42" s="127" t="s">
        <v>401</v>
      </c>
      <c r="FT42" s="131"/>
      <c r="FU42" s="173">
        <v>46108</v>
      </c>
      <c r="FV42" s="173">
        <v>46108</v>
      </c>
      <c r="FW42" s="173">
        <v>46111</v>
      </c>
      <c r="FX42" s="173">
        <v>46111</v>
      </c>
      <c r="FY42" s="173">
        <v>46111</v>
      </c>
      <c r="FZ42" s="173">
        <v>46112</v>
      </c>
      <c r="GA42" s="173">
        <v>46113</v>
      </c>
      <c r="GB42" s="173">
        <v>46114</v>
      </c>
      <c r="GC42" s="173">
        <v>46118</v>
      </c>
      <c r="GD42" s="173">
        <v>46119</v>
      </c>
      <c r="GE42" s="173">
        <v>46120</v>
      </c>
      <c r="GF42" s="173">
        <v>46120</v>
      </c>
      <c r="GG42" s="173">
        <v>46121</v>
      </c>
      <c r="GH42" s="173">
        <v>46122</v>
      </c>
      <c r="GI42" s="173">
        <v>46125</v>
      </c>
      <c r="GJ42" s="173">
        <v>46126</v>
      </c>
      <c r="GK42" s="173">
        <v>46126</v>
      </c>
      <c r="GL42" s="173">
        <v>46127</v>
      </c>
      <c r="GM42" s="173">
        <v>46127</v>
      </c>
      <c r="GN42" s="173"/>
      <c r="GO42" s="173"/>
      <c r="GP42" s="173"/>
      <c r="GQ42" s="173"/>
      <c r="GR42" s="173">
        <v>46128</v>
      </c>
      <c r="GS42" s="173">
        <v>46129</v>
      </c>
      <c r="GT42" s="173">
        <v>46129</v>
      </c>
      <c r="GU42" s="173">
        <v>46132</v>
      </c>
      <c r="GV42" s="173">
        <v>0</v>
      </c>
      <c r="GW42" s="173">
        <v>2</v>
      </c>
      <c r="GX42" s="173">
        <v>3</v>
      </c>
      <c r="GY42" s="173">
        <v>46135</v>
      </c>
      <c r="GZ42" s="173">
        <v>18</v>
      </c>
      <c r="HA42" s="173"/>
      <c r="HB42" s="173"/>
      <c r="HC42" s="173"/>
      <c r="HD42" s="173"/>
      <c r="HE42" s="173"/>
      <c r="HF42" s="173"/>
      <c r="HG42" s="173"/>
      <c r="HH42" s="173"/>
      <c r="HI42" s="173">
        <v>46139</v>
      </c>
      <c r="HJ42" s="173"/>
      <c r="HK42" s="169"/>
      <c r="HL42" s="169" t="s">
        <v>95</v>
      </c>
      <c r="HM42" s="169" t="s">
        <v>410</v>
      </c>
      <c r="HN42" s="169" t="s">
        <v>401</v>
      </c>
      <c r="HO42" s="169" t="s">
        <v>584</v>
      </c>
      <c r="HP42" s="281">
        <v>46108</v>
      </c>
      <c r="HQ42" s="281">
        <v>46108</v>
      </c>
      <c r="HR42" s="281">
        <v>46111</v>
      </c>
      <c r="HS42" s="281">
        <v>46111</v>
      </c>
      <c r="HT42" s="281">
        <v>46111</v>
      </c>
      <c r="HU42" s="281">
        <v>46112</v>
      </c>
      <c r="HV42" s="281">
        <v>46113</v>
      </c>
      <c r="HW42" s="281">
        <v>46114</v>
      </c>
      <c r="HX42" s="281">
        <v>46118</v>
      </c>
      <c r="HY42" s="281">
        <v>46119</v>
      </c>
      <c r="HZ42" s="281">
        <v>46120</v>
      </c>
      <c r="IA42" s="281">
        <v>46120</v>
      </c>
      <c r="IB42" s="281">
        <v>46121</v>
      </c>
      <c r="IC42" s="281">
        <v>46122</v>
      </c>
      <c r="ID42" s="281">
        <v>46125</v>
      </c>
      <c r="IE42" s="281">
        <v>46126</v>
      </c>
      <c r="IF42" s="281">
        <v>46126</v>
      </c>
      <c r="IG42" s="281">
        <v>46127</v>
      </c>
      <c r="IH42" s="281">
        <v>46127</v>
      </c>
      <c r="II42" s="281"/>
      <c r="IJ42" s="281"/>
      <c r="IK42" s="281"/>
      <c r="IL42" s="281"/>
      <c r="IM42" s="281">
        <v>46128</v>
      </c>
      <c r="IN42" s="281">
        <v>46129</v>
      </c>
      <c r="IO42" s="281">
        <v>46129</v>
      </c>
      <c r="IP42" s="281">
        <v>46132</v>
      </c>
      <c r="IQ42" s="281"/>
      <c r="IR42" s="281"/>
      <c r="IS42" s="281"/>
      <c r="IT42" s="281">
        <v>46135</v>
      </c>
      <c r="IU42" s="281"/>
      <c r="IV42" s="281"/>
      <c r="IW42" s="281"/>
      <c r="IX42" s="281"/>
      <c r="IY42" s="281"/>
      <c r="IZ42" s="281"/>
      <c r="JA42" s="281"/>
      <c r="JB42" s="281"/>
      <c r="JC42" s="281"/>
      <c r="JD42" s="281">
        <v>46139</v>
      </c>
      <c r="JE42" s="281"/>
      <c r="JF42" s="282"/>
      <c r="JG42" s="292" t="s">
        <v>95</v>
      </c>
      <c r="JH42" s="294" t="s">
        <v>410</v>
      </c>
      <c r="JI42" s="277" t="s">
        <v>401</v>
      </c>
      <c r="JJ42" s="346" t="s">
        <v>384</v>
      </c>
      <c r="LF42" s="76" t="s">
        <v>585</v>
      </c>
    </row>
    <row r="43" spans="1:318" s="68" customFormat="1" ht="14.65" customHeight="1" x14ac:dyDescent="0.25">
      <c r="A43" s="68" t="s">
        <v>54</v>
      </c>
      <c r="B43" s="76" t="s">
        <v>508</v>
      </c>
      <c r="C43" s="76" t="s">
        <v>509</v>
      </c>
      <c r="D43" s="76" t="s">
        <v>510</v>
      </c>
      <c r="E43" s="76" t="s">
        <v>6</v>
      </c>
      <c r="F43" s="76" t="s">
        <v>511</v>
      </c>
      <c r="G43" s="76" t="s">
        <v>8</v>
      </c>
      <c r="H43" s="76" t="s">
        <v>8</v>
      </c>
      <c r="I43" s="76" t="s">
        <v>192</v>
      </c>
      <c r="J43" s="76" t="s">
        <v>7</v>
      </c>
      <c r="K43" s="86" t="s">
        <v>8</v>
      </c>
      <c r="L43" s="86" t="s">
        <v>8</v>
      </c>
      <c r="M43" s="86" t="s">
        <v>8</v>
      </c>
      <c r="N43" s="86" t="s">
        <v>8</v>
      </c>
      <c r="O43" s="86" t="s">
        <v>8</v>
      </c>
      <c r="P43" s="86" t="s">
        <v>8</v>
      </c>
      <c r="Q43" s="76" t="s">
        <v>519</v>
      </c>
      <c r="R43" s="76" t="s">
        <v>10</v>
      </c>
      <c r="S43" s="76" t="s">
        <v>520</v>
      </c>
      <c r="T43" s="76" t="s">
        <v>521</v>
      </c>
      <c r="U43" s="77"/>
      <c r="V43" s="77">
        <v>0.05</v>
      </c>
      <c r="W43" s="77">
        <v>0.08</v>
      </c>
      <c r="X43" s="77">
        <v>0.15</v>
      </c>
      <c r="Y43" s="77">
        <v>0.2</v>
      </c>
      <c r="Z43" s="77">
        <v>0.25</v>
      </c>
      <c r="AA43" s="77">
        <v>0.37</v>
      </c>
      <c r="AB43" s="77">
        <v>0.42</v>
      </c>
      <c r="AC43" s="77">
        <v>0.57999999999999996</v>
      </c>
      <c r="AD43" s="77">
        <v>0.67</v>
      </c>
      <c r="AE43" s="77">
        <v>0.83</v>
      </c>
      <c r="AF43" s="77">
        <v>1</v>
      </c>
      <c r="AG43" s="76" t="s">
        <v>541</v>
      </c>
      <c r="AH43" s="76" t="s">
        <v>209</v>
      </c>
      <c r="AI43" s="82" t="s">
        <v>303</v>
      </c>
      <c r="AJ43" s="83" t="s">
        <v>303</v>
      </c>
      <c r="AK43" s="84">
        <v>46023</v>
      </c>
      <c r="AL43" s="84">
        <v>46387</v>
      </c>
      <c r="AM43" s="83"/>
      <c r="AN43" s="83"/>
      <c r="AO43" s="83"/>
      <c r="AP43" s="85" t="s">
        <v>9</v>
      </c>
      <c r="AQ43" s="84" cm="1">
        <f t="array" ref="AQ43">IFERROR(DATE(2026, _xlfn.AGGREGATE(15, 6, (COLUMN(CC43:CN43)-COLUMN(CC43)+1)/(CC43:CN43&lt;&gt;0), 1), 1),"N/A")</f>
        <v>46023</v>
      </c>
      <c r="AR43" s="84" cm="1">
        <f t="array" ref="AR43">IFERROR(EOMONTH(DATE(2026, _xlfn.AGGREGATE(14, 6, (COLUMN(CC43:CN43)-COLUMN(CC43)+1)/(CC43:CN43&lt;&gt;0), 1), 1), 0),"N/A")</f>
        <v>46387</v>
      </c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76" t="s">
        <v>153</v>
      </c>
      <c r="BG43" s="76"/>
      <c r="BH43" s="76" t="s">
        <v>586</v>
      </c>
      <c r="BI43" s="76" t="s">
        <v>8</v>
      </c>
      <c r="BJ43" s="82">
        <v>530502</v>
      </c>
      <c r="BK43" s="86" t="s">
        <v>191</v>
      </c>
      <c r="BL43" s="87">
        <v>18000</v>
      </c>
      <c r="BM43" s="88">
        <v>1500</v>
      </c>
      <c r="BN43" s="88">
        <v>1500</v>
      </c>
      <c r="BO43" s="88">
        <v>1500</v>
      </c>
      <c r="BP43" s="72">
        <v>1500</v>
      </c>
      <c r="BQ43" s="88">
        <v>1500</v>
      </c>
      <c r="BR43" s="88">
        <v>1500</v>
      </c>
      <c r="BS43" s="88">
        <v>1500</v>
      </c>
      <c r="BT43" s="88">
        <v>1500</v>
      </c>
      <c r="BU43" s="88">
        <v>1500</v>
      </c>
      <c r="BV43" s="88">
        <v>1500</v>
      </c>
      <c r="BW43" s="88">
        <v>1500</v>
      </c>
      <c r="BX43" s="137">
        <v>1500</v>
      </c>
      <c r="BY43" s="137"/>
      <c r="BZ43" s="137"/>
      <c r="CA43" s="137"/>
      <c r="CB43" s="138">
        <f t="shared" si="0"/>
        <v>18000</v>
      </c>
      <c r="CC43" s="88">
        <v>1500</v>
      </c>
      <c r="CD43" s="88">
        <v>1500</v>
      </c>
      <c r="CE43" s="88">
        <v>1500</v>
      </c>
      <c r="CF43" s="72">
        <v>1500</v>
      </c>
      <c r="CG43" s="88">
        <v>1500</v>
      </c>
      <c r="CH43" s="88">
        <v>1500</v>
      </c>
      <c r="CI43" s="88">
        <v>1500</v>
      </c>
      <c r="CJ43" s="88">
        <v>1500</v>
      </c>
      <c r="CK43" s="88">
        <v>1500</v>
      </c>
      <c r="CL43" s="88">
        <v>1500</v>
      </c>
      <c r="CM43" s="88">
        <v>1500</v>
      </c>
      <c r="CN43" s="137">
        <v>1500</v>
      </c>
      <c r="CO43" s="137"/>
      <c r="CP43" s="137">
        <f t="shared" si="1"/>
        <v>0</v>
      </c>
      <c r="CQ43" s="137">
        <f t="shared" si="2"/>
        <v>6000</v>
      </c>
      <c r="CR43" s="137">
        <f t="shared" si="6"/>
        <v>-1500</v>
      </c>
      <c r="CS43" s="157">
        <v>0</v>
      </c>
      <c r="CT43" s="157">
        <v>0</v>
      </c>
      <c r="CU43" s="157">
        <v>0</v>
      </c>
      <c r="CV43" s="157">
        <v>18000</v>
      </c>
      <c r="CW43" s="157">
        <v>0</v>
      </c>
      <c r="CX43" s="73">
        <v>3000</v>
      </c>
      <c r="CY43" s="73">
        <v>3000</v>
      </c>
      <c r="CZ43" s="73">
        <v>0</v>
      </c>
      <c r="DA43" s="73">
        <v>18000</v>
      </c>
      <c r="DB43" s="73">
        <v>1500</v>
      </c>
      <c r="DC43" s="73">
        <v>1500</v>
      </c>
      <c r="DD43" s="73">
        <v>0</v>
      </c>
      <c r="DE43" s="73">
        <v>0</v>
      </c>
      <c r="DF43" s="73">
        <v>0</v>
      </c>
      <c r="DG43" s="73">
        <v>0</v>
      </c>
      <c r="DH43" s="73">
        <v>0</v>
      </c>
      <c r="DI43" s="157">
        <f t="shared" si="3"/>
        <v>4500</v>
      </c>
      <c r="DJ43" s="157">
        <f t="shared" si="4"/>
        <v>18000</v>
      </c>
      <c r="DK43" s="191" t="str">
        <f>IF(CZ43&gt;0,"SI","NO")</f>
        <v>NO</v>
      </c>
      <c r="DL43" s="191" t="str">
        <f>IF(DJ43&gt;0,"SI","NO")</f>
        <v>SI</v>
      </c>
      <c r="DM43" s="142"/>
      <c r="DN43" s="142"/>
      <c r="DO43" s="142"/>
      <c r="DP43" s="125"/>
      <c r="DQ43" s="125"/>
      <c r="DR43" s="125"/>
      <c r="DS43" s="125"/>
      <c r="DT43" s="125"/>
      <c r="DU43" s="125"/>
      <c r="DV43" s="125"/>
      <c r="DW43" s="125" t="s">
        <v>535</v>
      </c>
      <c r="DX43" s="125"/>
      <c r="DY43" s="125"/>
      <c r="DZ43" s="125"/>
      <c r="EA43" s="125"/>
      <c r="EB43" s="125"/>
      <c r="EC43" s="125"/>
      <c r="ED43" s="125"/>
      <c r="EE43" s="125"/>
      <c r="EF43" s="125"/>
      <c r="EG43" s="125"/>
      <c r="EH43" s="125"/>
      <c r="EI43" s="125"/>
      <c r="EJ43" s="125"/>
      <c r="EK43" s="125"/>
      <c r="EL43" s="125"/>
      <c r="EM43" s="125"/>
      <c r="EN43" s="125"/>
      <c r="EO43" s="125"/>
      <c r="EP43" s="125"/>
      <c r="EQ43" s="125"/>
      <c r="ER43" s="125"/>
      <c r="ES43" s="125"/>
      <c r="ET43" s="125"/>
      <c r="EU43" s="125"/>
      <c r="EV43" s="125"/>
      <c r="EW43" s="125"/>
      <c r="EX43" s="125"/>
      <c r="EY43" s="125"/>
      <c r="EZ43" s="125"/>
      <c r="FA43" s="125"/>
      <c r="FB43" s="125"/>
      <c r="FC43" s="125"/>
      <c r="FD43" s="125"/>
      <c r="FE43" s="125"/>
      <c r="FF43" s="125"/>
      <c r="FG43" s="125"/>
      <c r="FH43" s="125"/>
      <c r="FI43" s="125"/>
      <c r="FJ43" s="125"/>
      <c r="FK43" s="125"/>
      <c r="FL43" s="125"/>
      <c r="FM43" s="125"/>
      <c r="FN43" s="125"/>
      <c r="FO43" s="125"/>
      <c r="FP43" s="125"/>
      <c r="FQ43" s="125"/>
      <c r="FR43" s="125"/>
      <c r="FS43" s="125"/>
      <c r="FT43" s="125"/>
      <c r="FU43" s="173"/>
      <c r="FV43" s="173"/>
      <c r="FW43" s="173"/>
      <c r="FX43" s="173"/>
      <c r="FY43" s="173"/>
      <c r="FZ43" s="173"/>
      <c r="GA43" s="173"/>
      <c r="GB43" s="173"/>
      <c r="GC43" s="173"/>
      <c r="GD43" s="173"/>
      <c r="GE43" s="173"/>
      <c r="GF43" s="173"/>
      <c r="GG43" s="173"/>
      <c r="GH43" s="173"/>
      <c r="GI43" s="173"/>
      <c r="GJ43" s="173"/>
      <c r="GK43" s="173"/>
      <c r="GL43" s="173"/>
      <c r="GM43" s="173"/>
      <c r="GN43" s="173"/>
      <c r="GO43" s="173"/>
      <c r="GP43" s="173"/>
      <c r="GQ43" s="173"/>
      <c r="GR43" s="173"/>
      <c r="GS43" s="173"/>
      <c r="GT43" s="173"/>
      <c r="GU43" s="173"/>
      <c r="GV43" s="173"/>
      <c r="GW43" s="173"/>
      <c r="GX43" s="173"/>
      <c r="GY43" s="173"/>
      <c r="GZ43" s="173"/>
      <c r="HA43" s="173"/>
      <c r="HB43" s="173"/>
      <c r="HC43" s="173"/>
      <c r="HD43" s="173"/>
      <c r="HE43" s="173"/>
      <c r="HF43" s="173"/>
      <c r="HG43" s="173"/>
      <c r="HH43" s="173"/>
      <c r="HI43" s="173"/>
      <c r="HJ43" s="173"/>
      <c r="HP43" s="284" t="e">
        <v>#NUM!</v>
      </c>
      <c r="HQ43" s="284" t="e">
        <v>#NUM!</v>
      </c>
      <c r="HR43" s="284" t="e">
        <v>#NUM!</v>
      </c>
      <c r="HS43" s="284" t="e">
        <v>#NUM!</v>
      </c>
      <c r="HT43" s="284" t="e">
        <v>#NUM!</v>
      </c>
      <c r="HU43" s="284" t="e">
        <v>#NUM!</v>
      </c>
      <c r="HV43" s="284" t="e">
        <v>#NUM!</v>
      </c>
      <c r="HW43" s="284" t="e">
        <v>#NUM!</v>
      </c>
      <c r="HX43" s="284" t="e">
        <v>#NUM!</v>
      </c>
      <c r="HY43" s="284" t="e">
        <v>#NUM!</v>
      </c>
      <c r="HZ43" s="284" t="e">
        <v>#NUM!</v>
      </c>
      <c r="IA43" s="284" t="e">
        <v>#NUM!</v>
      </c>
      <c r="IB43" s="284" t="e">
        <v>#NUM!</v>
      </c>
      <c r="IC43" s="284" t="e">
        <v>#NUM!</v>
      </c>
      <c r="ID43" s="284" t="e">
        <v>#NUM!</v>
      </c>
      <c r="IE43" s="284" t="e">
        <v>#NUM!</v>
      </c>
      <c r="IF43" s="284" t="e">
        <v>#NUM!</v>
      </c>
      <c r="IG43" s="284" t="e">
        <v>#NUM!</v>
      </c>
      <c r="IH43" s="284" t="e">
        <v>#NUM!</v>
      </c>
      <c r="II43" s="284" t="e">
        <v>#NUM!</v>
      </c>
      <c r="IJ43" s="284" t="e">
        <v>#NUM!</v>
      </c>
      <c r="IK43" s="284" t="e">
        <v>#NUM!</v>
      </c>
      <c r="IL43" s="284" t="e">
        <v>#NUM!</v>
      </c>
      <c r="IM43" s="284" t="e">
        <v>#NUM!</v>
      </c>
      <c r="IN43" s="284" t="e">
        <v>#NUM!</v>
      </c>
      <c r="IO43" s="284" t="e">
        <v>#NUM!</v>
      </c>
      <c r="IP43" s="284" t="e">
        <v>#NUM!</v>
      </c>
      <c r="IQ43" s="284" t="e">
        <v>#NUM!</v>
      </c>
      <c r="IR43" s="284" t="e">
        <v>#NUM!</v>
      </c>
      <c r="IS43" s="284" t="e">
        <v>#NUM!</v>
      </c>
      <c r="IT43" s="284" t="e">
        <v>#NUM!</v>
      </c>
      <c r="IU43" s="284" t="e">
        <v>#NUM!</v>
      </c>
      <c r="IV43" s="284" t="e">
        <v>#NUM!</v>
      </c>
      <c r="IW43" s="284" t="e">
        <v>#NUM!</v>
      </c>
      <c r="IX43" s="284" t="e">
        <v>#NUM!</v>
      </c>
      <c r="IY43" s="284" t="e">
        <v>#NUM!</v>
      </c>
      <c r="IZ43" s="284" t="e">
        <v>#NUM!</v>
      </c>
      <c r="JA43" s="284" t="e">
        <v>#NUM!</v>
      </c>
      <c r="JB43" s="284" t="e">
        <v>#NUM!</v>
      </c>
      <c r="JC43" s="284" t="e">
        <v>#NUM!</v>
      </c>
      <c r="JD43" s="284" t="e">
        <v>#NUM!</v>
      </c>
      <c r="JE43" s="284" t="e">
        <v>#NUM!</v>
      </c>
      <c r="JF43" s="284" t="e">
        <v>#NUM!</v>
      </c>
      <c r="JG43" s="284" t="e">
        <v>#NUM!</v>
      </c>
      <c r="JH43" s="278" t="e">
        <v>#NUM!</v>
      </c>
      <c r="JI43" s="278" t="e">
        <v>#NUM!</v>
      </c>
      <c r="JJ43" s="279"/>
    </row>
    <row r="44" spans="1:318" s="68" customFormat="1" ht="14.65" customHeight="1" x14ac:dyDescent="0.25">
      <c r="A44" s="68" t="s">
        <v>65</v>
      </c>
      <c r="B44" s="76" t="s">
        <v>508</v>
      </c>
      <c r="C44" s="76" t="s">
        <v>509</v>
      </c>
      <c r="D44" s="89" t="s">
        <v>510</v>
      </c>
      <c r="E44" s="76" t="s">
        <v>6</v>
      </c>
      <c r="F44" s="76" t="s">
        <v>511</v>
      </c>
      <c r="G44" s="76" t="s">
        <v>8</v>
      </c>
      <c r="H44" s="76" t="s">
        <v>8</v>
      </c>
      <c r="I44" s="76" t="s">
        <v>192</v>
      </c>
      <c r="J44" s="76" t="s">
        <v>11</v>
      </c>
      <c r="K44" s="86" t="s">
        <v>8</v>
      </c>
      <c r="L44" s="86" t="s">
        <v>8</v>
      </c>
      <c r="M44" s="86" t="s">
        <v>8</v>
      </c>
      <c r="N44" s="86" t="s">
        <v>8</v>
      </c>
      <c r="O44" s="86" t="s">
        <v>8</v>
      </c>
      <c r="P44" s="86" t="s">
        <v>8</v>
      </c>
      <c r="Q44" s="76" t="s">
        <v>512</v>
      </c>
      <c r="R44" s="76" t="s">
        <v>13</v>
      </c>
      <c r="S44" s="76" t="s">
        <v>513</v>
      </c>
      <c r="T44" s="76" t="s">
        <v>514</v>
      </c>
      <c r="U44" s="77">
        <v>0.95</v>
      </c>
      <c r="V44" s="77">
        <v>0.95</v>
      </c>
      <c r="W44" s="77">
        <v>0.95</v>
      </c>
      <c r="X44" s="77">
        <v>0.95</v>
      </c>
      <c r="Y44" s="77">
        <v>0.95</v>
      </c>
      <c r="Z44" s="77">
        <v>0.95</v>
      </c>
      <c r="AA44" s="77">
        <v>0.95</v>
      </c>
      <c r="AB44" s="77">
        <v>0.95</v>
      </c>
      <c r="AC44" s="77">
        <v>0.95</v>
      </c>
      <c r="AD44" s="77">
        <v>0.95</v>
      </c>
      <c r="AE44" s="77">
        <v>0.95</v>
      </c>
      <c r="AF44" s="77">
        <v>0.95</v>
      </c>
      <c r="AG44" s="76" t="s">
        <v>223</v>
      </c>
      <c r="AH44" s="76" t="s">
        <v>208</v>
      </c>
      <c r="AI44" s="82" t="s">
        <v>303</v>
      </c>
      <c r="AJ44" s="83" t="s">
        <v>303</v>
      </c>
      <c r="AK44" s="84">
        <v>46023</v>
      </c>
      <c r="AL44" s="84">
        <v>46387</v>
      </c>
      <c r="AM44" s="83"/>
      <c r="AN44" s="83"/>
      <c r="AO44" s="83"/>
      <c r="AP44" s="85" t="s">
        <v>12</v>
      </c>
      <c r="AQ44" s="84" cm="1">
        <f t="array" ref="AQ44">IFERROR(DATE(2026, _xlfn.AGGREGATE(15, 6, (COLUMN(CC44:CN44)-COLUMN(CC44)+1)/(CC44:CN44&lt;&gt;0), 1), 1),"N/A")</f>
        <v>46174</v>
      </c>
      <c r="AR44" s="84" cm="1">
        <f t="array" ref="AR44">IFERROR(EOMONTH(DATE(2026, _xlfn.AGGREGATE(14, 6, (COLUMN(CC44:CN44)-COLUMN(CC44)+1)/(CC44:CN44&lt;&gt;0), 1), 1), 0),"N/A")</f>
        <v>46203</v>
      </c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76" t="s">
        <v>587</v>
      </c>
      <c r="BG44" s="76"/>
      <c r="BH44" s="76" t="s">
        <v>588</v>
      </c>
      <c r="BI44" s="76" t="s">
        <v>8</v>
      </c>
      <c r="BJ44" s="82">
        <v>840104</v>
      </c>
      <c r="BK44" s="86" t="s">
        <v>191</v>
      </c>
      <c r="BL44" s="87">
        <v>0</v>
      </c>
      <c r="BM44" s="73"/>
      <c r="BN44" s="73"/>
      <c r="BO44" s="73"/>
      <c r="BP44" s="73"/>
      <c r="BQ44" s="73"/>
      <c r="BR44" s="73"/>
      <c r="BS44" s="88"/>
      <c r="BT44" s="88"/>
      <c r="BU44" s="73"/>
      <c r="BV44" s="73"/>
      <c r="BW44" s="73"/>
      <c r="BX44" s="138"/>
      <c r="BY44" s="138"/>
      <c r="BZ44" s="138"/>
      <c r="CA44" s="138">
        <v>15000</v>
      </c>
      <c r="CB44" s="138">
        <f t="shared" si="0"/>
        <v>15000</v>
      </c>
      <c r="CC44" s="73"/>
      <c r="CD44" s="73"/>
      <c r="CE44" s="72"/>
      <c r="CF44" s="73"/>
      <c r="CG44" s="73"/>
      <c r="CH44" s="73">
        <v>15000</v>
      </c>
      <c r="CI44" s="88"/>
      <c r="CJ44" s="88"/>
      <c r="CK44" s="73"/>
      <c r="CL44" s="73"/>
      <c r="CM44" s="73"/>
      <c r="CN44" s="138"/>
      <c r="CO44" s="138"/>
      <c r="CP44" s="137">
        <f t="shared" si="1"/>
        <v>0</v>
      </c>
      <c r="CQ44" s="137">
        <f t="shared" si="2"/>
        <v>0</v>
      </c>
      <c r="CR44" s="137">
        <f t="shared" si="6"/>
        <v>0</v>
      </c>
      <c r="CS44" s="157"/>
      <c r="CT44" s="157"/>
      <c r="CU44" s="157">
        <v>0</v>
      </c>
      <c r="CV44" s="157"/>
      <c r="CW44" s="157"/>
      <c r="CX44" s="73"/>
      <c r="CY44" s="73"/>
      <c r="CZ44" s="73"/>
      <c r="DA44" s="73"/>
      <c r="DB44" s="73"/>
      <c r="DC44" s="73">
        <v>0</v>
      </c>
      <c r="DD44" s="73"/>
      <c r="DE44" s="73"/>
      <c r="DF44" s="73">
        <v>0</v>
      </c>
      <c r="DG44" s="73">
        <v>0</v>
      </c>
      <c r="DH44" s="73">
        <v>0</v>
      </c>
      <c r="DI44" s="157">
        <f t="shared" si="3"/>
        <v>0</v>
      </c>
      <c r="DJ44" s="157">
        <f t="shared" si="4"/>
        <v>0</v>
      </c>
      <c r="DK44" s="191"/>
      <c r="DL44" s="191"/>
      <c r="DM44" s="142"/>
      <c r="DN44" s="142"/>
      <c r="DO44" s="142"/>
      <c r="DP44" s="125"/>
      <c r="DQ44" s="125"/>
      <c r="DR44" s="125"/>
      <c r="DS44" s="125"/>
      <c r="DT44" s="125"/>
      <c r="DU44" s="125"/>
      <c r="DV44" s="125"/>
      <c r="DW44" s="125"/>
      <c r="DX44" s="125"/>
      <c r="DY44" s="125"/>
      <c r="DZ44" s="125"/>
      <c r="EA44" s="125"/>
      <c r="EB44" s="125"/>
      <c r="EC44" s="125"/>
      <c r="ED44" s="125"/>
      <c r="EE44" s="125"/>
      <c r="EF44" s="125"/>
      <c r="EG44" s="125"/>
      <c r="EH44" s="125"/>
      <c r="EI44" s="125"/>
      <c r="EJ44" s="125"/>
      <c r="EK44" s="125"/>
      <c r="EL44" s="125"/>
      <c r="EM44" s="125"/>
      <c r="EN44" s="125"/>
      <c r="EO44" s="125"/>
      <c r="EP44" s="125"/>
      <c r="EQ44" s="125"/>
      <c r="ER44" s="125"/>
      <c r="ES44" s="125"/>
      <c r="ET44" s="125"/>
      <c r="EU44" s="125"/>
      <c r="EV44" s="125"/>
      <c r="EW44" s="125"/>
      <c r="EX44" s="125"/>
      <c r="EY44" s="125"/>
      <c r="EZ44" s="125"/>
      <c r="FA44" s="125"/>
      <c r="FB44" s="125"/>
      <c r="FC44" s="125"/>
      <c r="FD44" s="125"/>
      <c r="FE44" s="125"/>
      <c r="FF44" s="125"/>
      <c r="FG44" s="125"/>
      <c r="FH44" s="125"/>
      <c r="FI44" s="125"/>
      <c r="FJ44" s="125"/>
      <c r="FK44" s="125"/>
      <c r="FL44" s="125"/>
      <c r="FM44" s="125"/>
      <c r="FN44" s="125"/>
      <c r="FO44" s="125"/>
      <c r="FP44" s="125"/>
      <c r="FQ44" s="125"/>
      <c r="FR44" s="125"/>
      <c r="FS44" s="125"/>
      <c r="FT44" s="125"/>
      <c r="FU44" s="173"/>
      <c r="FV44" s="173"/>
      <c r="FW44" s="173"/>
      <c r="FX44" s="173"/>
      <c r="FY44" s="173"/>
      <c r="FZ44" s="173"/>
      <c r="GA44" s="173"/>
      <c r="GB44" s="173"/>
      <c r="GC44" s="173"/>
      <c r="GD44" s="173"/>
      <c r="GE44" s="173"/>
      <c r="GF44" s="173"/>
      <c r="GG44" s="173"/>
      <c r="GH44" s="173"/>
      <c r="GI44" s="173"/>
      <c r="GJ44" s="173"/>
      <c r="GK44" s="173"/>
      <c r="GL44" s="173"/>
      <c r="GM44" s="173"/>
      <c r="GN44" s="173"/>
      <c r="GO44" s="173"/>
      <c r="GP44" s="173"/>
      <c r="GQ44" s="173"/>
      <c r="GR44" s="173"/>
      <c r="GS44" s="173"/>
      <c r="GT44" s="173"/>
      <c r="GU44" s="173"/>
      <c r="GV44" s="173"/>
      <c r="GW44" s="173"/>
      <c r="GX44" s="173"/>
      <c r="GY44" s="173"/>
      <c r="GZ44" s="173"/>
      <c r="HA44" s="173"/>
      <c r="HB44" s="173"/>
      <c r="HC44" s="173"/>
      <c r="HD44" s="173"/>
      <c r="HE44" s="173"/>
      <c r="HF44" s="173"/>
      <c r="HG44" s="173"/>
      <c r="HH44" s="173"/>
      <c r="HI44" s="173"/>
      <c r="HJ44" s="173"/>
      <c r="HP44" s="281"/>
      <c r="HQ44" s="281"/>
      <c r="HR44" s="281"/>
      <c r="HS44" s="281"/>
      <c r="HT44" s="281"/>
      <c r="HU44" s="281"/>
      <c r="HV44" s="281"/>
      <c r="HW44" s="281"/>
      <c r="HX44" s="281"/>
      <c r="HY44" s="281"/>
      <c r="HZ44" s="281"/>
      <c r="IA44" s="281"/>
      <c r="IB44" s="281"/>
      <c r="IC44" s="281"/>
      <c r="ID44" s="281"/>
      <c r="IE44" s="281"/>
      <c r="IF44" s="281"/>
      <c r="IG44" s="281"/>
      <c r="IH44" s="281"/>
      <c r="II44" s="281"/>
      <c r="IJ44" s="281"/>
      <c r="IK44" s="281"/>
      <c r="IL44" s="281"/>
      <c r="IM44" s="281"/>
      <c r="IN44" s="281"/>
      <c r="IO44" s="281"/>
      <c r="IP44" s="281"/>
      <c r="IQ44" s="281"/>
      <c r="IR44" s="281"/>
      <c r="IS44" s="281"/>
      <c r="IT44" s="281"/>
      <c r="IU44" s="281"/>
      <c r="IV44" s="281"/>
      <c r="IW44" s="281"/>
      <c r="IX44" s="281"/>
      <c r="IY44" s="281"/>
      <c r="IZ44" s="281"/>
      <c r="JA44" s="281"/>
      <c r="JB44" s="281"/>
      <c r="JC44" s="281"/>
      <c r="JD44" s="281"/>
      <c r="JE44" s="281"/>
      <c r="JF44" s="285"/>
      <c r="JG44" s="285"/>
      <c r="JH44" s="275"/>
      <c r="JI44" s="275"/>
      <c r="JJ44" s="275"/>
    </row>
    <row r="45" spans="1:318" s="68" customFormat="1" ht="14.65" customHeight="1" x14ac:dyDescent="0.25">
      <c r="A45" s="68" t="s">
        <v>123</v>
      </c>
      <c r="B45" s="76" t="s">
        <v>508</v>
      </c>
      <c r="C45" s="76" t="s">
        <v>509</v>
      </c>
      <c r="D45" s="89" t="s">
        <v>510</v>
      </c>
      <c r="E45" s="76" t="s">
        <v>6</v>
      </c>
      <c r="F45" s="76" t="s">
        <v>511</v>
      </c>
      <c r="G45" s="76" t="s">
        <v>8</v>
      </c>
      <c r="H45" s="76" t="s">
        <v>8</v>
      </c>
      <c r="I45" s="76" t="s">
        <v>192</v>
      </c>
      <c r="J45" s="76" t="s">
        <v>11</v>
      </c>
      <c r="K45" s="86" t="s">
        <v>8</v>
      </c>
      <c r="L45" s="86" t="s">
        <v>8</v>
      </c>
      <c r="M45" s="86" t="s">
        <v>8</v>
      </c>
      <c r="N45" s="86" t="s">
        <v>8</v>
      </c>
      <c r="O45" s="86" t="s">
        <v>8</v>
      </c>
      <c r="P45" s="86" t="s">
        <v>8</v>
      </c>
      <c r="Q45" s="76" t="s">
        <v>512</v>
      </c>
      <c r="R45" s="76" t="s">
        <v>13</v>
      </c>
      <c r="S45" s="76" t="s">
        <v>513</v>
      </c>
      <c r="T45" s="76" t="s">
        <v>514</v>
      </c>
      <c r="U45" s="77">
        <v>0.95</v>
      </c>
      <c r="V45" s="77">
        <v>0.95</v>
      </c>
      <c r="W45" s="77">
        <v>0.95</v>
      </c>
      <c r="X45" s="77">
        <v>0.95</v>
      </c>
      <c r="Y45" s="77">
        <v>0.95</v>
      </c>
      <c r="Z45" s="77">
        <v>0.95</v>
      </c>
      <c r="AA45" s="77">
        <v>0.95</v>
      </c>
      <c r="AB45" s="77">
        <v>0.95</v>
      </c>
      <c r="AC45" s="77">
        <v>0.95</v>
      </c>
      <c r="AD45" s="77">
        <v>0.95</v>
      </c>
      <c r="AE45" s="77">
        <v>0.95</v>
      </c>
      <c r="AF45" s="77">
        <v>0.95</v>
      </c>
      <c r="AG45" s="76" t="s">
        <v>223</v>
      </c>
      <c r="AH45" s="76" t="s">
        <v>208</v>
      </c>
      <c r="AI45" s="82" t="s">
        <v>303</v>
      </c>
      <c r="AJ45" s="83" t="s">
        <v>303</v>
      </c>
      <c r="AK45" s="84">
        <v>46023</v>
      </c>
      <c r="AL45" s="84">
        <v>46387</v>
      </c>
      <c r="AM45" s="83"/>
      <c r="AN45" s="83"/>
      <c r="AO45" s="83"/>
      <c r="AP45" s="85" t="s">
        <v>12</v>
      </c>
      <c r="AQ45" s="84" t="s">
        <v>8</v>
      </c>
      <c r="AR45" s="84" t="s">
        <v>8</v>
      </c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76" t="s">
        <v>589</v>
      </c>
      <c r="BG45" s="76"/>
      <c r="BH45" s="76" t="s">
        <v>590</v>
      </c>
      <c r="BI45" s="76" t="s">
        <v>538</v>
      </c>
      <c r="BJ45" s="82">
        <v>530606</v>
      </c>
      <c r="BK45" s="86" t="s">
        <v>191</v>
      </c>
      <c r="BL45" s="90">
        <v>0</v>
      </c>
      <c r="BM45" s="73"/>
      <c r="BN45" s="88"/>
      <c r="BO45" s="88"/>
      <c r="BP45" s="72"/>
      <c r="BQ45" s="88"/>
      <c r="BR45" s="88"/>
      <c r="BS45" s="88"/>
      <c r="BT45" s="88"/>
      <c r="BU45" s="88"/>
      <c r="BV45" s="88"/>
      <c r="BW45" s="88"/>
      <c r="BX45" s="137"/>
      <c r="BY45" s="137"/>
      <c r="BZ45" s="137">
        <v>25000</v>
      </c>
      <c r="CA45" s="137">
        <v>-10000</v>
      </c>
      <c r="CB45" s="138">
        <f t="shared" si="0"/>
        <v>15000</v>
      </c>
      <c r="CC45" s="73"/>
      <c r="CD45" s="88"/>
      <c r="CE45" s="88"/>
      <c r="CF45" s="72"/>
      <c r="CG45" s="88"/>
      <c r="CH45" s="88"/>
      <c r="CI45" s="88"/>
      <c r="CJ45" s="88"/>
      <c r="CK45" s="88"/>
      <c r="CL45" s="88">
        <v>5000</v>
      </c>
      <c r="CM45" s="88"/>
      <c r="CN45" s="137">
        <v>10000</v>
      </c>
      <c r="CO45" s="137"/>
      <c r="CP45" s="137">
        <f t="shared" si="1"/>
        <v>0</v>
      </c>
      <c r="CQ45" s="137">
        <f t="shared" si="2"/>
        <v>0</v>
      </c>
      <c r="CR45" s="137"/>
      <c r="CS45" s="157"/>
      <c r="CT45" s="157">
        <v>0</v>
      </c>
      <c r="CU45" s="157">
        <v>0</v>
      </c>
      <c r="CV45" s="157"/>
      <c r="CW45" s="157">
        <v>0</v>
      </c>
      <c r="CX45" s="73"/>
      <c r="CY45" s="73">
        <v>0</v>
      </c>
      <c r="CZ45" s="73"/>
      <c r="DA45" s="73">
        <v>0</v>
      </c>
      <c r="DB45" s="73">
        <v>0</v>
      </c>
      <c r="DC45" s="73">
        <v>0</v>
      </c>
      <c r="DD45" s="73">
        <v>0</v>
      </c>
      <c r="DE45" s="73">
        <v>0</v>
      </c>
      <c r="DF45" s="73">
        <v>0</v>
      </c>
      <c r="DG45" s="73">
        <v>15000</v>
      </c>
      <c r="DH45" s="73">
        <v>0</v>
      </c>
      <c r="DI45" s="157">
        <f t="shared" si="3"/>
        <v>0</v>
      </c>
      <c r="DJ45" s="157">
        <f t="shared" si="4"/>
        <v>0</v>
      </c>
      <c r="DK45" s="191"/>
      <c r="DL45" s="191"/>
      <c r="DM45" s="142"/>
      <c r="DN45" s="142"/>
      <c r="DO45" s="142"/>
      <c r="DP45" s="125"/>
      <c r="DQ45" s="125"/>
      <c r="DR45" s="125"/>
      <c r="DS45" s="125"/>
      <c r="DT45" s="125"/>
      <c r="DU45" s="125"/>
      <c r="DV45" s="125"/>
      <c r="DW45" s="125"/>
      <c r="DX45" s="125"/>
      <c r="DY45" s="125"/>
      <c r="DZ45" s="125"/>
      <c r="EA45" s="125"/>
      <c r="EB45" s="125"/>
      <c r="EC45" s="125"/>
      <c r="ED45" s="125"/>
      <c r="EE45" s="125"/>
      <c r="EF45" s="125"/>
      <c r="EG45" s="125"/>
      <c r="EH45" s="125"/>
      <c r="EI45" s="125"/>
      <c r="EJ45" s="125"/>
      <c r="EK45" s="125"/>
      <c r="EL45" s="125"/>
      <c r="EM45" s="125"/>
      <c r="EN45" s="125"/>
      <c r="EO45" s="125"/>
      <c r="EP45" s="125"/>
      <c r="EQ45" s="125"/>
      <c r="ER45" s="125"/>
      <c r="ES45" s="125"/>
      <c r="ET45" s="125"/>
      <c r="EU45" s="125"/>
      <c r="EV45" s="125"/>
      <c r="EW45" s="125"/>
      <c r="EX45" s="125"/>
      <c r="EY45" s="125"/>
      <c r="EZ45" s="125"/>
      <c r="FA45" s="125"/>
      <c r="FB45" s="125"/>
      <c r="FC45" s="125"/>
      <c r="FD45" s="125"/>
      <c r="FE45" s="125"/>
      <c r="FF45" s="125"/>
      <c r="FG45" s="125"/>
      <c r="FH45" s="125"/>
      <c r="FI45" s="125"/>
      <c r="FJ45" s="125"/>
      <c r="FK45" s="125"/>
      <c r="FL45" s="125"/>
      <c r="FM45" s="125"/>
      <c r="FN45" s="125"/>
      <c r="FO45" s="125"/>
      <c r="FP45" s="125"/>
      <c r="FQ45" s="125"/>
      <c r="FR45" s="125"/>
      <c r="FS45" s="125"/>
      <c r="FT45" s="125"/>
      <c r="FU45" s="173"/>
      <c r="FV45" s="173"/>
      <c r="FW45" s="173"/>
      <c r="FX45" s="173"/>
      <c r="FY45" s="173"/>
      <c r="FZ45" s="173"/>
      <c r="GA45" s="173"/>
      <c r="GB45" s="173"/>
      <c r="GC45" s="173"/>
      <c r="GD45" s="173"/>
      <c r="GE45" s="173"/>
      <c r="GF45" s="173"/>
      <c r="GG45" s="173"/>
      <c r="GH45" s="173"/>
      <c r="GI45" s="173"/>
      <c r="GJ45" s="173"/>
      <c r="GK45" s="173"/>
      <c r="GL45" s="173"/>
      <c r="GM45" s="173"/>
      <c r="GN45" s="173"/>
      <c r="GO45" s="173"/>
      <c r="GP45" s="173"/>
      <c r="GQ45" s="173"/>
      <c r="GR45" s="173"/>
      <c r="GS45" s="173"/>
      <c r="GT45" s="173"/>
      <c r="GU45" s="173"/>
      <c r="GV45" s="173"/>
      <c r="GW45" s="173"/>
      <c r="GX45" s="173"/>
      <c r="GY45" s="173"/>
      <c r="GZ45" s="173"/>
      <c r="HA45" s="173"/>
      <c r="HB45" s="173"/>
      <c r="HC45" s="173"/>
      <c r="HD45" s="173"/>
      <c r="HE45" s="173"/>
      <c r="HF45" s="173"/>
      <c r="HG45" s="173"/>
      <c r="HH45" s="173"/>
      <c r="HI45" s="173"/>
      <c r="HJ45" s="173"/>
      <c r="HK45" s="169"/>
      <c r="HL45" s="169"/>
      <c r="HM45" s="169"/>
      <c r="HN45" s="169"/>
      <c r="HO45" s="169"/>
      <c r="HP45" s="284" t="e">
        <v>#NUM!</v>
      </c>
      <c r="HQ45" s="284" t="e">
        <v>#NUM!</v>
      </c>
      <c r="HR45" s="284" t="e">
        <v>#NUM!</v>
      </c>
      <c r="HS45" s="284" t="e">
        <v>#NUM!</v>
      </c>
      <c r="HT45" s="284" t="e">
        <v>#NUM!</v>
      </c>
      <c r="HU45" s="284" t="e">
        <v>#NUM!</v>
      </c>
      <c r="HV45" s="284" t="e">
        <v>#NUM!</v>
      </c>
      <c r="HW45" s="284" t="e">
        <v>#NUM!</v>
      </c>
      <c r="HX45" s="284" t="e">
        <v>#NUM!</v>
      </c>
      <c r="HY45" s="284" t="e">
        <v>#NUM!</v>
      </c>
      <c r="HZ45" s="284" t="e">
        <v>#NUM!</v>
      </c>
      <c r="IA45" s="284" t="e">
        <v>#NUM!</v>
      </c>
      <c r="IB45" s="284" t="e">
        <v>#NUM!</v>
      </c>
      <c r="IC45" s="284" t="e">
        <v>#NUM!</v>
      </c>
      <c r="ID45" s="284" t="e">
        <v>#NUM!</v>
      </c>
      <c r="IE45" s="284" t="e">
        <v>#NUM!</v>
      </c>
      <c r="IF45" s="284" t="e">
        <v>#NUM!</v>
      </c>
      <c r="IG45" s="284" t="e">
        <v>#NUM!</v>
      </c>
      <c r="IH45" s="284" t="e">
        <v>#NUM!</v>
      </c>
      <c r="II45" s="284"/>
      <c r="IJ45" s="284"/>
      <c r="IK45" s="284"/>
      <c r="IL45" s="284"/>
      <c r="IM45" s="284" t="e">
        <v>#NUM!</v>
      </c>
      <c r="IN45" s="284" t="e">
        <v>#NUM!</v>
      </c>
      <c r="IO45" s="284" t="e">
        <v>#NUM!</v>
      </c>
      <c r="IP45" s="284" t="e">
        <v>#NUM!</v>
      </c>
      <c r="IQ45" s="284" t="e">
        <v>#NUM!</v>
      </c>
      <c r="IR45" s="284" t="e">
        <v>#NUM!</v>
      </c>
      <c r="IS45" s="284" t="e">
        <v>#NUM!</v>
      </c>
      <c r="IT45" s="284"/>
      <c r="IU45" s="284">
        <v>18</v>
      </c>
      <c r="IV45" s="284">
        <v>3</v>
      </c>
      <c r="IW45" s="284">
        <v>5</v>
      </c>
      <c r="IX45" s="284">
        <v>9</v>
      </c>
      <c r="IY45" s="284">
        <v>10</v>
      </c>
      <c r="IZ45" s="284">
        <v>11</v>
      </c>
      <c r="JA45" s="284">
        <v>13</v>
      </c>
      <c r="JB45" s="284">
        <v>16</v>
      </c>
      <c r="JC45" s="284">
        <v>16</v>
      </c>
      <c r="JD45" s="284">
        <v>19</v>
      </c>
      <c r="JE45" s="284"/>
      <c r="JF45" s="286"/>
      <c r="JG45" s="286"/>
      <c r="JH45" s="276"/>
      <c r="JI45" s="276"/>
      <c r="JJ45" s="276"/>
    </row>
    <row r="46" spans="1:318" s="68" customFormat="1" ht="14.65" customHeight="1" x14ac:dyDescent="0.25">
      <c r="A46" s="68" t="s">
        <v>73</v>
      </c>
      <c r="B46" s="76" t="s">
        <v>508</v>
      </c>
      <c r="C46" s="76" t="s">
        <v>509</v>
      </c>
      <c r="D46" s="89" t="s">
        <v>510</v>
      </c>
      <c r="E46" s="76" t="s">
        <v>6</v>
      </c>
      <c r="F46" s="76" t="s">
        <v>511</v>
      </c>
      <c r="G46" s="76" t="s">
        <v>8</v>
      </c>
      <c r="H46" s="76" t="s">
        <v>8</v>
      </c>
      <c r="I46" s="76" t="s">
        <v>192</v>
      </c>
      <c r="J46" s="76" t="s">
        <v>11</v>
      </c>
      <c r="K46" s="86" t="s">
        <v>8</v>
      </c>
      <c r="L46" s="86" t="s">
        <v>8</v>
      </c>
      <c r="M46" s="86" t="s">
        <v>8</v>
      </c>
      <c r="N46" s="86" t="s">
        <v>8</v>
      </c>
      <c r="O46" s="86" t="s">
        <v>8</v>
      </c>
      <c r="P46" s="86" t="s">
        <v>8</v>
      </c>
      <c r="Q46" s="76" t="s">
        <v>512</v>
      </c>
      <c r="R46" s="76" t="s">
        <v>13</v>
      </c>
      <c r="S46" s="76" t="s">
        <v>513</v>
      </c>
      <c r="T46" s="76" t="s">
        <v>514</v>
      </c>
      <c r="U46" s="77">
        <v>0.95</v>
      </c>
      <c r="V46" s="77">
        <v>0.95</v>
      </c>
      <c r="W46" s="77">
        <v>0.95</v>
      </c>
      <c r="X46" s="77">
        <v>0.95</v>
      </c>
      <c r="Y46" s="77">
        <v>0.95</v>
      </c>
      <c r="Z46" s="77">
        <v>0.95</v>
      </c>
      <c r="AA46" s="77">
        <v>0.95</v>
      </c>
      <c r="AB46" s="77">
        <v>0.95</v>
      </c>
      <c r="AC46" s="77">
        <v>0.95</v>
      </c>
      <c r="AD46" s="77">
        <v>0.95</v>
      </c>
      <c r="AE46" s="77">
        <v>0.95</v>
      </c>
      <c r="AF46" s="77">
        <v>0.95</v>
      </c>
      <c r="AG46" s="76" t="s">
        <v>223</v>
      </c>
      <c r="AH46" s="76" t="s">
        <v>208</v>
      </c>
      <c r="AI46" s="82" t="s">
        <v>303</v>
      </c>
      <c r="AJ46" s="83" t="s">
        <v>303</v>
      </c>
      <c r="AK46" s="84">
        <v>46023</v>
      </c>
      <c r="AL46" s="84">
        <v>46387</v>
      </c>
      <c r="AM46" s="83"/>
      <c r="AN46" s="83"/>
      <c r="AO46" s="83"/>
      <c r="AP46" s="85" t="s">
        <v>12</v>
      </c>
      <c r="AQ46" s="84" cm="1">
        <f t="array" ref="AQ46">IFERROR(DATE(2026, _xlfn.AGGREGATE(15, 6, (COLUMN(CC46:CN46)-COLUMN(CC46)+1)/(CC46:CN46&lt;&gt;0), 1), 1),"N/A")</f>
        <v>46113</v>
      </c>
      <c r="AR46" s="84" cm="1">
        <f t="array" ref="AR46">IFERROR(EOMONTH(DATE(2026, _xlfn.AGGREGATE(14, 6, (COLUMN(CC46:CN46)-COLUMN(CC46)+1)/(CC46:CN46&lt;&gt;0), 1), 1), 0),"N/A")</f>
        <v>46234</v>
      </c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76" t="s">
        <v>183</v>
      </c>
      <c r="BG46" s="76"/>
      <c r="BH46" s="76" t="s">
        <v>591</v>
      </c>
      <c r="BI46" s="76" t="s">
        <v>538</v>
      </c>
      <c r="BJ46" s="82">
        <v>530801</v>
      </c>
      <c r="BK46" s="86" t="s">
        <v>191</v>
      </c>
      <c r="BL46" s="87">
        <v>0</v>
      </c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138"/>
      <c r="BY46" s="138">
        <v>14500</v>
      </c>
      <c r="BZ46" s="138"/>
      <c r="CA46" s="138"/>
      <c r="CB46" s="138">
        <f t="shared" si="0"/>
        <v>14500</v>
      </c>
      <c r="CC46" s="73"/>
      <c r="CD46" s="73"/>
      <c r="CE46" s="72"/>
      <c r="CF46" s="73">
        <v>3625</v>
      </c>
      <c r="CG46" s="73">
        <v>3625</v>
      </c>
      <c r="CH46" s="73">
        <v>3625</v>
      </c>
      <c r="CI46" s="73">
        <v>3625</v>
      </c>
      <c r="CJ46" s="73"/>
      <c r="CK46" s="73"/>
      <c r="CL46" s="73"/>
      <c r="CM46" s="73"/>
      <c r="CN46" s="138"/>
      <c r="CO46" s="138"/>
      <c r="CP46" s="137">
        <f t="shared" si="1"/>
        <v>0</v>
      </c>
      <c r="CQ46" s="137">
        <f t="shared" si="2"/>
        <v>3625</v>
      </c>
      <c r="CR46" s="137">
        <f>+DI46-CQ46</f>
        <v>-3625</v>
      </c>
      <c r="CS46" s="157">
        <v>0</v>
      </c>
      <c r="CT46" s="157">
        <v>0</v>
      </c>
      <c r="CU46" s="157">
        <v>0</v>
      </c>
      <c r="CV46" s="157">
        <v>0</v>
      </c>
      <c r="CW46" s="157">
        <v>0</v>
      </c>
      <c r="CX46" s="73">
        <v>0</v>
      </c>
      <c r="CY46" s="73">
        <v>0</v>
      </c>
      <c r="CZ46" s="73">
        <v>0</v>
      </c>
      <c r="DA46" s="73">
        <v>0</v>
      </c>
      <c r="DB46" s="73">
        <v>0</v>
      </c>
      <c r="DC46" s="73">
        <v>0</v>
      </c>
      <c r="DD46" s="73">
        <v>0</v>
      </c>
      <c r="DE46" s="73">
        <v>0</v>
      </c>
      <c r="DF46" s="73">
        <v>0</v>
      </c>
      <c r="DG46" s="73">
        <v>0</v>
      </c>
      <c r="DH46" s="73">
        <v>14500</v>
      </c>
      <c r="DI46" s="157">
        <f t="shared" si="3"/>
        <v>0</v>
      </c>
      <c r="DJ46" s="157">
        <f t="shared" si="4"/>
        <v>14500</v>
      </c>
      <c r="DK46" s="191" t="str">
        <f>IF(CZ46&gt;0,"SI","NO")</f>
        <v>NO</v>
      </c>
      <c r="DL46" s="191" t="str">
        <f>IF(DJ46&gt;0,"SI","NO")</f>
        <v>SI</v>
      </c>
      <c r="DM46" s="142"/>
      <c r="DN46" s="142"/>
      <c r="DO46" s="142"/>
      <c r="DP46" s="125"/>
      <c r="DQ46" s="125"/>
      <c r="DR46" s="125"/>
      <c r="DS46" s="125"/>
      <c r="DT46" s="125"/>
      <c r="DU46" s="125"/>
      <c r="DV46" s="125"/>
      <c r="DW46" s="125"/>
      <c r="DX46" s="125"/>
      <c r="DY46" s="125"/>
      <c r="DZ46" s="125"/>
      <c r="EA46" s="125"/>
      <c r="EB46" s="125"/>
      <c r="EC46" s="125"/>
      <c r="ED46" s="125"/>
      <c r="EE46" s="125"/>
      <c r="EF46" s="125"/>
      <c r="EG46" s="125"/>
      <c r="EH46" s="125"/>
      <c r="EI46" s="125"/>
      <c r="EJ46" s="125"/>
      <c r="EK46" s="125"/>
      <c r="EL46" s="125"/>
      <c r="EM46" s="125"/>
      <c r="EN46" s="125"/>
      <c r="EO46" s="125"/>
      <c r="EP46" s="125"/>
      <c r="EQ46" s="125"/>
      <c r="ER46" s="125"/>
      <c r="ES46" s="125"/>
      <c r="ET46" s="125"/>
      <c r="EU46" s="125"/>
      <c r="EV46" s="125"/>
      <c r="EW46" s="125"/>
      <c r="EX46" s="125"/>
      <c r="EY46" s="125"/>
      <c r="EZ46" s="125"/>
      <c r="FA46" s="125"/>
      <c r="FB46" s="125"/>
      <c r="FC46" s="125"/>
      <c r="FD46" s="125"/>
      <c r="FE46" s="125"/>
      <c r="FF46" s="125"/>
      <c r="FG46" s="125"/>
      <c r="FH46" s="125"/>
      <c r="FI46" s="125"/>
      <c r="FJ46" s="125"/>
      <c r="FK46" s="125"/>
      <c r="FL46" s="125"/>
      <c r="FM46" s="125"/>
      <c r="FN46" s="125"/>
      <c r="FO46" s="125"/>
      <c r="FP46" s="125"/>
      <c r="FQ46" s="125"/>
      <c r="FR46" s="125"/>
      <c r="FS46" s="125"/>
      <c r="FT46" s="125"/>
      <c r="FU46" s="173"/>
      <c r="FV46" s="173"/>
      <c r="FW46" s="173"/>
      <c r="FX46" s="173"/>
      <c r="FY46" s="173"/>
      <c r="FZ46" s="173"/>
      <c r="GA46" s="173"/>
      <c r="GB46" s="173"/>
      <c r="GC46" s="173"/>
      <c r="GD46" s="173"/>
      <c r="GE46" s="173"/>
      <c r="GF46" s="173"/>
      <c r="GG46" s="173"/>
      <c r="GH46" s="173"/>
      <c r="GI46" s="173"/>
      <c r="GJ46" s="173"/>
      <c r="GK46" s="173"/>
      <c r="GL46" s="173"/>
      <c r="GM46" s="173"/>
      <c r="GN46" s="173"/>
      <c r="GO46" s="173"/>
      <c r="GP46" s="173"/>
      <c r="GQ46" s="173"/>
      <c r="GR46" s="173"/>
      <c r="GS46" s="173"/>
      <c r="GT46" s="173"/>
      <c r="GU46" s="173"/>
      <c r="GV46" s="173"/>
      <c r="GW46" s="173"/>
      <c r="GX46" s="173"/>
      <c r="GY46" s="173"/>
      <c r="GZ46" s="173"/>
      <c r="HA46" s="173"/>
      <c r="HB46" s="173"/>
      <c r="HC46" s="173"/>
      <c r="HD46" s="173"/>
      <c r="HE46" s="173"/>
      <c r="HF46" s="173"/>
      <c r="HG46" s="173"/>
      <c r="HH46" s="173"/>
      <c r="HI46" s="173"/>
      <c r="HJ46" s="173"/>
      <c r="HP46" s="284" t="e">
        <v>#NUM!</v>
      </c>
      <c r="HQ46" s="284" t="e">
        <v>#NUM!</v>
      </c>
      <c r="HR46" s="284" t="e">
        <v>#NUM!</v>
      </c>
      <c r="HS46" s="284" t="e">
        <v>#NUM!</v>
      </c>
      <c r="HT46" s="284" t="e">
        <v>#NUM!</v>
      </c>
      <c r="HU46" s="284" t="e">
        <v>#NUM!</v>
      </c>
      <c r="HV46" s="284" t="e">
        <v>#NUM!</v>
      </c>
      <c r="HW46" s="284" t="e">
        <v>#NUM!</v>
      </c>
      <c r="HX46" s="284" t="e">
        <v>#NUM!</v>
      </c>
      <c r="HY46" s="284" t="e">
        <v>#NUM!</v>
      </c>
      <c r="HZ46" s="284" t="e">
        <v>#NUM!</v>
      </c>
      <c r="IA46" s="284" t="e">
        <v>#NUM!</v>
      </c>
      <c r="IB46" s="284" t="e">
        <v>#NUM!</v>
      </c>
      <c r="IC46" s="284" t="e">
        <v>#NUM!</v>
      </c>
      <c r="ID46" s="284" t="e">
        <v>#NUM!</v>
      </c>
      <c r="IE46" s="284" t="e">
        <v>#NUM!</v>
      </c>
      <c r="IF46" s="284" t="e">
        <v>#NUM!</v>
      </c>
      <c r="IG46" s="284" t="e">
        <v>#NUM!</v>
      </c>
      <c r="IH46" s="284" t="e">
        <v>#NUM!</v>
      </c>
      <c r="II46" s="284"/>
      <c r="IJ46" s="284"/>
      <c r="IK46" s="284"/>
      <c r="IL46" s="284"/>
      <c r="IM46" s="284" t="e">
        <v>#NUM!</v>
      </c>
      <c r="IN46" s="284" t="e">
        <v>#NUM!</v>
      </c>
      <c r="IO46" s="284" t="e">
        <v>#NUM!</v>
      </c>
      <c r="IP46" s="284" t="e">
        <v>#NUM!</v>
      </c>
      <c r="IQ46" s="284" t="e">
        <v>#NUM!</v>
      </c>
      <c r="IR46" s="284" t="e">
        <v>#NUM!</v>
      </c>
      <c r="IS46" s="284" t="e">
        <v>#NUM!</v>
      </c>
      <c r="IT46" s="284"/>
      <c r="IU46" s="284">
        <v>18</v>
      </c>
      <c r="IV46" s="284">
        <v>3</v>
      </c>
      <c r="IW46" s="284">
        <v>5</v>
      </c>
      <c r="IX46" s="284">
        <v>9</v>
      </c>
      <c r="IY46" s="284">
        <v>10</v>
      </c>
      <c r="IZ46" s="284">
        <v>11</v>
      </c>
      <c r="JA46" s="284">
        <v>13</v>
      </c>
      <c r="JB46" s="284">
        <v>16</v>
      </c>
      <c r="JC46" s="284">
        <v>16</v>
      </c>
      <c r="JD46" s="284">
        <v>19</v>
      </c>
      <c r="JE46" s="284"/>
      <c r="JF46" s="286"/>
      <c r="JG46" s="286"/>
      <c r="JH46" s="276"/>
      <c r="JI46" s="276"/>
      <c r="JJ46" s="276"/>
    </row>
    <row r="47" spans="1:318" s="68" customFormat="1" ht="14.65" customHeight="1" x14ac:dyDescent="0.25">
      <c r="A47" s="68" t="s">
        <v>54</v>
      </c>
      <c r="B47" s="76" t="s">
        <v>508</v>
      </c>
      <c r="C47" s="76" t="s">
        <v>509</v>
      </c>
      <c r="D47" s="76" t="s">
        <v>510</v>
      </c>
      <c r="E47" s="76" t="s">
        <v>6</v>
      </c>
      <c r="F47" s="76" t="s">
        <v>511</v>
      </c>
      <c r="G47" s="76" t="s">
        <v>8</v>
      </c>
      <c r="H47" s="76" t="s">
        <v>8</v>
      </c>
      <c r="I47" s="76" t="s">
        <v>192</v>
      </c>
      <c r="J47" s="76" t="s">
        <v>7</v>
      </c>
      <c r="K47" s="86" t="s">
        <v>8</v>
      </c>
      <c r="L47" s="86" t="s">
        <v>8</v>
      </c>
      <c r="M47" s="86" t="s">
        <v>8</v>
      </c>
      <c r="N47" s="86" t="s">
        <v>8</v>
      </c>
      <c r="O47" s="86" t="s">
        <v>8</v>
      </c>
      <c r="P47" s="86" t="s">
        <v>8</v>
      </c>
      <c r="Q47" s="76" t="s">
        <v>519</v>
      </c>
      <c r="R47" s="76" t="s">
        <v>10</v>
      </c>
      <c r="S47" s="76" t="s">
        <v>520</v>
      </c>
      <c r="T47" s="76" t="s">
        <v>521</v>
      </c>
      <c r="U47" s="77"/>
      <c r="V47" s="77">
        <v>0.05</v>
      </c>
      <c r="W47" s="77">
        <v>0.08</v>
      </c>
      <c r="X47" s="77">
        <v>0.15</v>
      </c>
      <c r="Y47" s="77">
        <v>0.2</v>
      </c>
      <c r="Z47" s="77">
        <v>0.25</v>
      </c>
      <c r="AA47" s="77">
        <v>0.37</v>
      </c>
      <c r="AB47" s="77">
        <v>0.42</v>
      </c>
      <c r="AC47" s="77">
        <v>0.57999999999999996</v>
      </c>
      <c r="AD47" s="77">
        <v>0.67</v>
      </c>
      <c r="AE47" s="77">
        <v>0.83</v>
      </c>
      <c r="AF47" s="77">
        <v>1</v>
      </c>
      <c r="AG47" s="76" t="s">
        <v>541</v>
      </c>
      <c r="AH47" s="76" t="s">
        <v>209</v>
      </c>
      <c r="AI47" s="82" t="s">
        <v>303</v>
      </c>
      <c r="AJ47" s="83" t="s">
        <v>303</v>
      </c>
      <c r="AK47" s="84">
        <v>46023</v>
      </c>
      <c r="AL47" s="84">
        <v>46387</v>
      </c>
      <c r="AM47" s="83"/>
      <c r="AN47" s="83"/>
      <c r="AO47" s="83"/>
      <c r="AP47" s="85" t="s">
        <v>9</v>
      </c>
      <c r="AQ47" s="84" cm="1">
        <f t="array" ref="AQ47">IFERROR(DATE(2026, _xlfn.AGGREGATE(15, 6, (COLUMN(CC47:CN47)-COLUMN(CC47)+1)/(CC47:CN47&lt;&gt;0), 1), 1),"N/A")</f>
        <v>46082</v>
      </c>
      <c r="AR47" s="84" cm="1">
        <f t="array" ref="AR47">IFERROR(EOMONTH(DATE(2026, _xlfn.AGGREGATE(14, 6, (COLUMN(CC47:CN47)-COLUMN(CC47)+1)/(CC47:CN47&lt;&gt;0), 1), 1), 0),"N/A")</f>
        <v>46265</v>
      </c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76" t="s">
        <v>152</v>
      </c>
      <c r="BG47" s="76"/>
      <c r="BH47" s="76" t="s">
        <v>592</v>
      </c>
      <c r="BI47" s="76" t="s">
        <v>8</v>
      </c>
      <c r="BJ47" s="82">
        <v>530606</v>
      </c>
      <c r="BK47" s="86" t="s">
        <v>191</v>
      </c>
      <c r="BL47" s="87">
        <f>9000+5400</f>
        <v>14400</v>
      </c>
      <c r="BM47" s="73">
        <v>1800</v>
      </c>
      <c r="BN47" s="88">
        <v>1800</v>
      </c>
      <c r="BO47" s="88">
        <v>1800</v>
      </c>
      <c r="BP47" s="72">
        <v>1800</v>
      </c>
      <c r="BQ47" s="88">
        <v>1800</v>
      </c>
      <c r="BR47" s="88">
        <v>1800</v>
      </c>
      <c r="BS47" s="88">
        <v>1800</v>
      </c>
      <c r="BT47" s="88">
        <v>1800</v>
      </c>
      <c r="BU47" s="88"/>
      <c r="BV47" s="88"/>
      <c r="BW47" s="88"/>
      <c r="BX47" s="137"/>
      <c r="BY47" s="137">
        <v>1600</v>
      </c>
      <c r="BZ47" s="137"/>
      <c r="CA47" s="137">
        <v>-1600</v>
      </c>
      <c r="CB47" s="138">
        <f t="shared" si="0"/>
        <v>14400</v>
      </c>
      <c r="CC47" s="73"/>
      <c r="CD47" s="88"/>
      <c r="CE47" s="88">
        <v>4000</v>
      </c>
      <c r="CF47" s="72">
        <v>2000</v>
      </c>
      <c r="CG47" s="88">
        <v>2000</v>
      </c>
      <c r="CH47" s="88">
        <v>2000</v>
      </c>
      <c r="CI47" s="88">
        <v>2000</v>
      </c>
      <c r="CJ47" s="88">
        <v>2000</v>
      </c>
      <c r="CK47" s="88"/>
      <c r="CL47" s="88"/>
      <c r="CM47" s="88"/>
      <c r="CN47" s="137"/>
      <c r="CO47" s="137">
        <v>400</v>
      </c>
      <c r="CP47" s="137">
        <f t="shared" si="1"/>
        <v>0</v>
      </c>
      <c r="CQ47" s="137">
        <f t="shared" si="2"/>
        <v>6000</v>
      </c>
      <c r="CR47" s="137">
        <f>+DI47-CQ47</f>
        <v>0</v>
      </c>
      <c r="CS47" s="157">
        <v>0</v>
      </c>
      <c r="CT47" s="157">
        <v>0</v>
      </c>
      <c r="CU47" s="157">
        <v>0</v>
      </c>
      <c r="CV47" s="157">
        <v>14400</v>
      </c>
      <c r="CW47" s="157">
        <v>0</v>
      </c>
      <c r="CX47" s="73">
        <v>0</v>
      </c>
      <c r="CY47" s="73">
        <v>0</v>
      </c>
      <c r="CZ47" s="73">
        <v>400</v>
      </c>
      <c r="DA47" s="73">
        <v>14000</v>
      </c>
      <c r="DB47" s="73">
        <v>4000</v>
      </c>
      <c r="DC47" s="73">
        <v>4000</v>
      </c>
      <c r="DD47" s="73">
        <v>400</v>
      </c>
      <c r="DE47" s="73">
        <v>0</v>
      </c>
      <c r="DF47" s="73">
        <v>2000</v>
      </c>
      <c r="DG47" s="73">
        <v>400</v>
      </c>
      <c r="DH47" s="73">
        <v>0</v>
      </c>
      <c r="DI47" s="157">
        <f t="shared" si="3"/>
        <v>6000</v>
      </c>
      <c r="DJ47" s="157">
        <f t="shared" si="4"/>
        <v>14000</v>
      </c>
      <c r="DK47" s="191" t="str">
        <f>IF(CZ47&gt;0,"SI","NO")</f>
        <v>SI</v>
      </c>
      <c r="DL47" s="191" t="str">
        <f>IF(DJ47&gt;0,"SI","NO")</f>
        <v>SI</v>
      </c>
      <c r="DM47" s="142"/>
      <c r="DN47" s="142"/>
      <c r="DO47" s="142"/>
      <c r="DP47" s="125"/>
      <c r="DQ47" s="125"/>
      <c r="DR47" s="125"/>
      <c r="DS47" s="125"/>
      <c r="DT47" s="125"/>
      <c r="DU47" s="125"/>
      <c r="DV47" s="125"/>
      <c r="DW47" s="125" t="s">
        <v>593</v>
      </c>
      <c r="DX47" s="125"/>
      <c r="DY47" s="125"/>
      <c r="DZ47" s="125"/>
      <c r="EA47" s="125"/>
      <c r="EB47" s="125"/>
      <c r="EC47" s="125"/>
      <c r="ED47" s="125"/>
      <c r="EE47" s="125"/>
      <c r="EF47" s="125"/>
      <c r="EG47" s="125"/>
      <c r="EH47" s="125"/>
      <c r="EI47" s="125"/>
      <c r="EJ47" s="125"/>
      <c r="EK47" s="125"/>
      <c r="EL47" s="125"/>
      <c r="EM47" s="125"/>
      <c r="EN47" s="125"/>
      <c r="EO47" s="125"/>
      <c r="EP47" s="125"/>
      <c r="EQ47" s="125"/>
      <c r="ER47" s="125"/>
      <c r="ES47" s="125"/>
      <c r="ET47" s="125"/>
      <c r="EU47" s="125"/>
      <c r="EV47" s="125"/>
      <c r="EW47" s="125"/>
      <c r="EX47" s="125"/>
      <c r="EY47" s="125"/>
      <c r="EZ47" s="125"/>
      <c r="FA47" s="125"/>
      <c r="FB47" s="125"/>
      <c r="FC47" s="125"/>
      <c r="FD47" s="125"/>
      <c r="FE47" s="125"/>
      <c r="FF47" s="125"/>
      <c r="FG47" s="125"/>
      <c r="FH47" s="125"/>
      <c r="FI47" s="125"/>
      <c r="FJ47" s="125"/>
      <c r="FK47" s="125"/>
      <c r="FL47" s="125"/>
      <c r="FM47" s="125"/>
      <c r="FN47" s="125"/>
      <c r="FO47" s="125"/>
      <c r="FP47" s="125"/>
      <c r="FQ47" s="125"/>
      <c r="FR47" s="125"/>
      <c r="FS47" s="125"/>
      <c r="FT47" s="125"/>
      <c r="FU47" s="175"/>
      <c r="FV47" s="175"/>
      <c r="FW47" s="175"/>
      <c r="FX47" s="175"/>
      <c r="FY47" s="175"/>
      <c r="FZ47" s="175"/>
      <c r="GA47" s="175"/>
      <c r="GB47" s="175"/>
      <c r="GC47" s="175"/>
      <c r="GD47" s="175"/>
      <c r="GE47" s="175"/>
      <c r="GF47" s="175"/>
      <c r="GG47" s="175"/>
      <c r="GH47" s="175"/>
      <c r="GI47" s="175"/>
      <c r="GJ47" s="175"/>
      <c r="GK47" s="175"/>
      <c r="GL47" s="175"/>
      <c r="GM47" s="175"/>
      <c r="GN47" s="175"/>
      <c r="GO47" s="175"/>
      <c r="GP47" s="175"/>
      <c r="GQ47" s="175"/>
      <c r="GR47" s="175"/>
      <c r="GS47" s="175"/>
      <c r="GT47" s="175"/>
      <c r="GU47" s="175"/>
      <c r="GV47" s="175"/>
      <c r="GW47" s="175"/>
      <c r="GX47" s="175"/>
      <c r="GY47" s="175"/>
      <c r="GZ47" s="175"/>
      <c r="HA47" s="175"/>
      <c r="HB47" s="175"/>
      <c r="HC47" s="175"/>
      <c r="HD47" s="175"/>
      <c r="HE47" s="175"/>
      <c r="HF47" s="175"/>
      <c r="HG47" s="175"/>
      <c r="HH47" s="175"/>
      <c r="HI47" s="175"/>
      <c r="HJ47" s="175"/>
      <c r="HK47" s="76"/>
      <c r="HL47" s="76"/>
      <c r="HM47" s="76"/>
      <c r="HN47" s="76"/>
      <c r="HO47" s="271"/>
      <c r="HP47" s="284" t="e">
        <v>#NUM!</v>
      </c>
      <c r="HQ47" s="284" t="e">
        <v>#NUM!</v>
      </c>
      <c r="HR47" s="284" t="e">
        <v>#NUM!</v>
      </c>
      <c r="HS47" s="284" t="e">
        <v>#NUM!</v>
      </c>
      <c r="HT47" s="284" t="e">
        <v>#NUM!</v>
      </c>
      <c r="HU47" s="284" t="e">
        <v>#NUM!</v>
      </c>
      <c r="HV47" s="284" t="e">
        <v>#NUM!</v>
      </c>
      <c r="HW47" s="284" t="e">
        <v>#NUM!</v>
      </c>
      <c r="HX47" s="284" t="e">
        <v>#NUM!</v>
      </c>
      <c r="HY47" s="284" t="e">
        <v>#NUM!</v>
      </c>
      <c r="HZ47" s="284" t="e">
        <v>#NUM!</v>
      </c>
      <c r="IA47" s="284" t="e">
        <v>#NUM!</v>
      </c>
      <c r="IB47" s="284" t="e">
        <v>#NUM!</v>
      </c>
      <c r="IC47" s="284" t="e">
        <v>#NUM!</v>
      </c>
      <c r="ID47" s="284" t="e">
        <v>#NUM!</v>
      </c>
      <c r="IE47" s="284" t="e">
        <v>#NUM!</v>
      </c>
      <c r="IF47" s="284" t="e">
        <v>#NUM!</v>
      </c>
      <c r="IG47" s="284" t="e">
        <v>#NUM!</v>
      </c>
      <c r="IH47" s="284" t="e">
        <v>#NUM!</v>
      </c>
      <c r="II47" s="284" t="e">
        <v>#NUM!</v>
      </c>
      <c r="IJ47" s="284" t="e">
        <v>#NUM!</v>
      </c>
      <c r="IK47" s="284" t="e">
        <v>#NUM!</v>
      </c>
      <c r="IL47" s="284" t="e">
        <v>#NUM!</v>
      </c>
      <c r="IM47" s="284" t="e">
        <v>#NUM!</v>
      </c>
      <c r="IN47" s="284" t="e">
        <v>#NUM!</v>
      </c>
      <c r="IO47" s="284" t="e">
        <v>#NUM!</v>
      </c>
      <c r="IP47" s="284" t="e">
        <v>#NUM!</v>
      </c>
      <c r="IQ47" s="284" t="e">
        <v>#NUM!</v>
      </c>
      <c r="IR47" s="284" t="e">
        <v>#NUM!</v>
      </c>
      <c r="IS47" s="284" t="e">
        <v>#NUM!</v>
      </c>
      <c r="IT47" s="284" t="e">
        <v>#NUM!</v>
      </c>
      <c r="IU47" s="284" t="e">
        <v>#NUM!</v>
      </c>
      <c r="IV47" s="284" t="e">
        <v>#NUM!</v>
      </c>
      <c r="IW47" s="284" t="e">
        <v>#NUM!</v>
      </c>
      <c r="IX47" s="284" t="e">
        <v>#NUM!</v>
      </c>
      <c r="IY47" s="284" t="e">
        <v>#NUM!</v>
      </c>
      <c r="IZ47" s="284" t="e">
        <v>#NUM!</v>
      </c>
      <c r="JA47" s="284" t="e">
        <v>#NUM!</v>
      </c>
      <c r="JB47" s="284" t="e">
        <v>#NUM!</v>
      </c>
      <c r="JC47" s="284" t="e">
        <v>#NUM!</v>
      </c>
      <c r="JD47" s="284" t="e">
        <v>#NUM!</v>
      </c>
      <c r="JE47" s="284" t="e">
        <v>#NUM!</v>
      </c>
      <c r="JF47" s="284" t="e">
        <v>#NUM!</v>
      </c>
      <c r="JG47" s="284" t="e">
        <v>#NUM!</v>
      </c>
      <c r="JH47" s="278" t="e">
        <v>#NUM!</v>
      </c>
      <c r="JI47" s="278" t="e">
        <v>#NUM!</v>
      </c>
      <c r="JJ47" s="279" t="s">
        <v>546</v>
      </c>
    </row>
    <row r="48" spans="1:318" s="68" customFormat="1" ht="14.65" customHeight="1" x14ac:dyDescent="0.25">
      <c r="A48" s="68" t="s">
        <v>65</v>
      </c>
      <c r="B48" s="76" t="s">
        <v>508</v>
      </c>
      <c r="C48" s="76" t="s">
        <v>509</v>
      </c>
      <c r="D48" s="89" t="s">
        <v>510</v>
      </c>
      <c r="E48" s="76" t="s">
        <v>6</v>
      </c>
      <c r="F48" s="76" t="s">
        <v>511</v>
      </c>
      <c r="G48" s="76" t="s">
        <v>8</v>
      </c>
      <c r="H48" s="76" t="s">
        <v>8</v>
      </c>
      <c r="I48" s="76" t="s">
        <v>192</v>
      </c>
      <c r="J48" s="76" t="s">
        <v>11</v>
      </c>
      <c r="K48" s="86" t="s">
        <v>8</v>
      </c>
      <c r="L48" s="86" t="s">
        <v>8</v>
      </c>
      <c r="M48" s="86" t="s">
        <v>8</v>
      </c>
      <c r="N48" s="86" t="s">
        <v>8</v>
      </c>
      <c r="O48" s="86" t="s">
        <v>8</v>
      </c>
      <c r="P48" s="86" t="s">
        <v>8</v>
      </c>
      <c r="Q48" s="76" t="s">
        <v>512</v>
      </c>
      <c r="R48" s="76" t="s">
        <v>13</v>
      </c>
      <c r="S48" s="76" t="s">
        <v>513</v>
      </c>
      <c r="T48" s="76" t="s">
        <v>514</v>
      </c>
      <c r="U48" s="77">
        <v>0.95</v>
      </c>
      <c r="V48" s="77">
        <v>0.95</v>
      </c>
      <c r="W48" s="77">
        <v>0.95</v>
      </c>
      <c r="X48" s="77">
        <v>0.95</v>
      </c>
      <c r="Y48" s="77">
        <v>0.95</v>
      </c>
      <c r="Z48" s="77">
        <v>0.95</v>
      </c>
      <c r="AA48" s="77">
        <v>0.95</v>
      </c>
      <c r="AB48" s="77">
        <v>0.95</v>
      </c>
      <c r="AC48" s="77">
        <v>0.95</v>
      </c>
      <c r="AD48" s="77">
        <v>0.95</v>
      </c>
      <c r="AE48" s="77">
        <v>0.95</v>
      </c>
      <c r="AF48" s="77">
        <v>0.95</v>
      </c>
      <c r="AG48" s="76" t="s">
        <v>223</v>
      </c>
      <c r="AH48" s="76" t="s">
        <v>208</v>
      </c>
      <c r="AI48" s="82" t="s">
        <v>303</v>
      </c>
      <c r="AJ48" s="83" t="s">
        <v>303</v>
      </c>
      <c r="AK48" s="84">
        <v>46023</v>
      </c>
      <c r="AL48" s="84">
        <v>46387</v>
      </c>
      <c r="AM48" s="83"/>
      <c r="AN48" s="83"/>
      <c r="AO48" s="83"/>
      <c r="AP48" s="85" t="s">
        <v>12</v>
      </c>
      <c r="AQ48" s="84" cm="1">
        <f t="array" ref="AQ48">IFERROR(DATE(2026, _xlfn.AGGREGATE(15, 6, (COLUMN(CC48:CN48)-COLUMN(CC48)+1)/(CC48:CN48&lt;&gt;0), 1), 1),"N/A")</f>
        <v>46235</v>
      </c>
      <c r="AR48" s="84" cm="1">
        <f t="array" ref="AR48">IFERROR(EOMONTH(DATE(2026, _xlfn.AGGREGATE(14, 6, (COLUMN(CC48:CN48)-COLUMN(CC48)+1)/(CC48:CN48&lt;&gt;0), 1), 1), 0),"N/A")</f>
        <v>46265</v>
      </c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76" t="s">
        <v>331</v>
      </c>
      <c r="BG48" s="76"/>
      <c r="BH48" s="76" t="s">
        <v>332</v>
      </c>
      <c r="BI48" s="76" t="s">
        <v>516</v>
      </c>
      <c r="BJ48" s="82">
        <v>840104</v>
      </c>
      <c r="BK48" s="86" t="s">
        <v>191</v>
      </c>
      <c r="BL48" s="87">
        <v>0</v>
      </c>
      <c r="BM48" s="73"/>
      <c r="BN48" s="73"/>
      <c r="BO48" s="73"/>
      <c r="BP48" s="73"/>
      <c r="BQ48" s="73"/>
      <c r="BR48" s="73"/>
      <c r="BS48" s="88"/>
      <c r="BT48" s="88"/>
      <c r="BU48" s="73"/>
      <c r="BV48" s="73"/>
      <c r="BW48" s="73"/>
      <c r="BX48" s="138"/>
      <c r="BY48" s="138"/>
      <c r="BZ48" s="138"/>
      <c r="CA48" s="138">
        <v>14000</v>
      </c>
      <c r="CB48" s="138">
        <f t="shared" si="0"/>
        <v>14000</v>
      </c>
      <c r="CC48" s="73"/>
      <c r="CD48" s="73"/>
      <c r="CE48" s="72"/>
      <c r="CF48" s="73"/>
      <c r="CG48" s="73"/>
      <c r="CH48" s="73"/>
      <c r="CI48" s="88"/>
      <c r="CJ48" s="88">
        <v>14000</v>
      </c>
      <c r="CK48" s="73"/>
      <c r="CL48" s="73"/>
      <c r="CM48" s="73"/>
      <c r="CN48" s="138"/>
      <c r="CO48" s="138"/>
      <c r="CP48" s="137">
        <f t="shared" si="1"/>
        <v>0</v>
      </c>
      <c r="CQ48" s="137">
        <f t="shared" si="2"/>
        <v>0</v>
      </c>
      <c r="CR48" s="137">
        <f>+DI48-CQ48</f>
        <v>0</v>
      </c>
      <c r="CS48" s="157"/>
      <c r="CT48" s="157"/>
      <c r="CU48" s="157">
        <v>0</v>
      </c>
      <c r="CV48" s="157"/>
      <c r="CW48" s="157"/>
      <c r="CX48" s="73"/>
      <c r="CY48" s="73"/>
      <c r="CZ48" s="73"/>
      <c r="DA48" s="73"/>
      <c r="DB48" s="73"/>
      <c r="DC48" s="73">
        <v>0</v>
      </c>
      <c r="DD48" s="73"/>
      <c r="DE48" s="73"/>
      <c r="DF48" s="73">
        <v>0</v>
      </c>
      <c r="DG48" s="73">
        <v>0</v>
      </c>
      <c r="DH48" s="73">
        <v>0</v>
      </c>
      <c r="DI48" s="157">
        <f t="shared" si="3"/>
        <v>0</v>
      </c>
      <c r="DJ48" s="157">
        <f t="shared" si="4"/>
        <v>0</v>
      </c>
      <c r="DK48" s="191"/>
      <c r="DL48" s="191"/>
      <c r="DM48" s="142"/>
      <c r="DN48" s="142"/>
      <c r="DO48" s="360">
        <v>7500</v>
      </c>
      <c r="DP48" s="125"/>
      <c r="DQ48" s="125"/>
      <c r="DR48" s="359">
        <v>2</v>
      </c>
      <c r="DS48" s="373" t="s">
        <v>303</v>
      </c>
      <c r="DT48" s="365" t="s">
        <v>304</v>
      </c>
      <c r="DU48" s="365" t="s">
        <v>305</v>
      </c>
      <c r="DV48" s="365" t="s">
        <v>306</v>
      </c>
      <c r="DW48" s="125"/>
      <c r="DX48" s="125"/>
      <c r="DY48" s="125"/>
      <c r="DZ48" s="125"/>
      <c r="EA48" s="125"/>
      <c r="EB48" s="125"/>
      <c r="EC48" s="125"/>
      <c r="ED48" s="125"/>
      <c r="EE48" s="125"/>
      <c r="EF48" s="125"/>
      <c r="EG48" s="125"/>
      <c r="EH48" s="125"/>
      <c r="EI48" s="125"/>
      <c r="EJ48" s="125"/>
      <c r="EK48" s="125"/>
      <c r="EL48" s="125"/>
      <c r="EM48" s="125"/>
      <c r="EN48" s="125"/>
      <c r="EO48" s="125"/>
      <c r="EP48" s="125"/>
      <c r="EQ48" s="125"/>
      <c r="ER48" s="125"/>
      <c r="ES48" s="125"/>
      <c r="ET48" s="125"/>
      <c r="EU48" s="125"/>
      <c r="EV48" s="125"/>
      <c r="EW48" s="125"/>
      <c r="EX48" s="125"/>
      <c r="EY48" s="125"/>
      <c r="EZ48" s="125"/>
      <c r="FA48" s="125"/>
      <c r="FB48" s="125"/>
      <c r="FC48" s="125"/>
      <c r="FD48" s="125"/>
      <c r="FE48" s="125"/>
      <c r="FF48" s="125"/>
      <c r="FG48" s="125"/>
      <c r="FH48" s="125"/>
      <c r="FI48" s="125"/>
      <c r="FJ48" s="125"/>
      <c r="FK48" s="125"/>
      <c r="FL48" s="125"/>
      <c r="FM48" s="125"/>
      <c r="FN48" s="125"/>
      <c r="FO48" s="125"/>
      <c r="FP48" s="125"/>
      <c r="FQ48" s="125"/>
      <c r="FR48" s="125"/>
      <c r="FS48" s="125"/>
      <c r="FT48" s="125"/>
      <c r="FU48" s="175"/>
      <c r="FV48" s="175"/>
      <c r="FW48" s="175"/>
      <c r="FX48" s="175"/>
      <c r="FY48" s="175"/>
      <c r="FZ48" s="175"/>
      <c r="GA48" s="175"/>
      <c r="GB48" s="175"/>
      <c r="GC48" s="175"/>
      <c r="GD48" s="175"/>
      <c r="GE48" s="175"/>
      <c r="GF48" s="175"/>
      <c r="GG48" s="175"/>
      <c r="GH48" s="175"/>
      <c r="GI48" s="175"/>
      <c r="GJ48" s="175"/>
      <c r="GK48" s="175"/>
      <c r="GL48" s="175"/>
      <c r="GM48" s="175"/>
      <c r="GN48" s="175"/>
      <c r="GO48" s="175"/>
      <c r="GP48" s="175"/>
      <c r="GQ48" s="175"/>
      <c r="GR48" s="175"/>
      <c r="GS48" s="175"/>
      <c r="GT48" s="175"/>
      <c r="GU48" s="175"/>
      <c r="GV48" s="175"/>
      <c r="GW48" s="175"/>
      <c r="GX48" s="175"/>
      <c r="GY48" s="175"/>
      <c r="GZ48" s="175"/>
      <c r="HA48" s="175"/>
      <c r="HB48" s="175"/>
      <c r="HC48" s="175"/>
      <c r="HD48" s="175"/>
      <c r="HE48" s="175"/>
      <c r="HF48" s="175"/>
      <c r="HG48" s="175"/>
      <c r="HH48" s="175"/>
      <c r="HI48" s="175"/>
      <c r="HJ48" s="175"/>
      <c r="HK48" s="76"/>
      <c r="HL48" s="76"/>
      <c r="HM48" s="76"/>
      <c r="HN48" s="76"/>
      <c r="HO48" s="271"/>
      <c r="HP48" s="281"/>
      <c r="HQ48" s="281"/>
      <c r="HR48" s="281"/>
      <c r="HS48" s="281"/>
      <c r="HT48" s="281"/>
      <c r="HU48" s="281"/>
      <c r="HV48" s="281"/>
      <c r="HW48" s="281"/>
      <c r="HX48" s="281"/>
      <c r="HY48" s="281"/>
      <c r="HZ48" s="281"/>
      <c r="IA48" s="281"/>
      <c r="IB48" s="281"/>
      <c r="IC48" s="281"/>
      <c r="ID48" s="281"/>
      <c r="IE48" s="281"/>
      <c r="IF48" s="281"/>
      <c r="IG48" s="281"/>
      <c r="IH48" s="281"/>
      <c r="II48" s="281"/>
      <c r="IJ48" s="281"/>
      <c r="IK48" s="281"/>
      <c r="IL48" s="281"/>
      <c r="IM48" s="281"/>
      <c r="IN48" s="281"/>
      <c r="IO48" s="281"/>
      <c r="IP48" s="281"/>
      <c r="IQ48" s="281"/>
      <c r="IR48" s="281"/>
      <c r="IS48" s="281"/>
      <c r="IT48" s="281"/>
      <c r="IU48" s="281"/>
      <c r="IV48" s="281"/>
      <c r="IW48" s="281"/>
      <c r="IX48" s="281"/>
      <c r="IY48" s="281"/>
      <c r="IZ48" s="281"/>
      <c r="JA48" s="281"/>
      <c r="JB48" s="281"/>
      <c r="JC48" s="281"/>
      <c r="JD48" s="281"/>
      <c r="JE48" s="281"/>
      <c r="JF48" s="285"/>
      <c r="JG48" s="285"/>
      <c r="JH48" s="275"/>
      <c r="JI48" s="275"/>
      <c r="JJ48" s="275"/>
      <c r="LF48" s="76" t="s">
        <v>530</v>
      </c>
    </row>
    <row r="49" spans="1:318" s="68" customFormat="1" ht="14.65" customHeight="1" x14ac:dyDescent="0.25">
      <c r="A49" s="76" t="s">
        <v>113</v>
      </c>
      <c r="B49" s="190" t="s">
        <v>508</v>
      </c>
      <c r="C49" s="76" t="s">
        <v>509</v>
      </c>
      <c r="D49" s="89" t="s">
        <v>510</v>
      </c>
      <c r="E49" s="76" t="s">
        <v>6</v>
      </c>
      <c r="F49" s="76" t="s">
        <v>511</v>
      </c>
      <c r="G49" s="76" t="s">
        <v>8</v>
      </c>
      <c r="H49" s="76" t="s">
        <v>8</v>
      </c>
      <c r="I49" s="76" t="s">
        <v>192</v>
      </c>
      <c r="J49" s="76" t="s">
        <v>11</v>
      </c>
      <c r="K49" s="86" t="s">
        <v>8</v>
      </c>
      <c r="L49" s="86" t="s">
        <v>8</v>
      </c>
      <c r="M49" s="86" t="s">
        <v>8</v>
      </c>
      <c r="N49" s="86" t="s">
        <v>8</v>
      </c>
      <c r="O49" s="86" t="s">
        <v>8</v>
      </c>
      <c r="P49" s="86" t="s">
        <v>8</v>
      </c>
      <c r="Q49" s="76" t="s">
        <v>512</v>
      </c>
      <c r="R49" s="76" t="s">
        <v>13</v>
      </c>
      <c r="S49" s="76" t="s">
        <v>513</v>
      </c>
      <c r="T49" s="76" t="s">
        <v>514</v>
      </c>
      <c r="U49" s="77">
        <v>0.95</v>
      </c>
      <c r="V49" s="77">
        <v>0.95</v>
      </c>
      <c r="W49" s="77">
        <v>0.95</v>
      </c>
      <c r="X49" s="77">
        <v>0.95</v>
      </c>
      <c r="Y49" s="77">
        <v>0.95</v>
      </c>
      <c r="Z49" s="77">
        <v>0.95</v>
      </c>
      <c r="AA49" s="77">
        <v>0.95</v>
      </c>
      <c r="AB49" s="77">
        <v>0.95</v>
      </c>
      <c r="AC49" s="77">
        <v>0.95</v>
      </c>
      <c r="AD49" s="77">
        <v>0.95</v>
      </c>
      <c r="AE49" s="77">
        <v>0.95</v>
      </c>
      <c r="AF49" s="77">
        <v>0.95</v>
      </c>
      <c r="AG49" s="76" t="s">
        <v>223</v>
      </c>
      <c r="AH49" s="76" t="s">
        <v>208</v>
      </c>
      <c r="AI49" s="82" t="s">
        <v>303</v>
      </c>
      <c r="AJ49" s="83" t="s">
        <v>303</v>
      </c>
      <c r="AK49" s="84">
        <v>46023</v>
      </c>
      <c r="AL49" s="84">
        <v>46387</v>
      </c>
      <c r="AM49" s="83"/>
      <c r="AN49" s="83"/>
      <c r="AO49" s="83"/>
      <c r="AP49" s="85" t="s">
        <v>12</v>
      </c>
      <c r="AQ49" s="84" cm="1">
        <f t="array" ref="AQ49">IFERROR(DATE(2026, _xlfn.AGGREGATE(15, 6, (COLUMN(CC49:CN49)-COLUMN(CC49)+1)/(CC49:CN49&lt;&gt;0), 1), 1),"N/A")</f>
        <v>46174</v>
      </c>
      <c r="AR49" s="84" cm="1">
        <f t="array" ref="AR49">IFERROR(EOMONTH(DATE(2026, _xlfn.AGGREGATE(14, 6, (COLUMN(CC49:CN49)-COLUMN(CC49)+1)/(CC49:CN49&lt;&gt;0), 1), 1), 0),"N/A")</f>
        <v>46203</v>
      </c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76" t="s">
        <v>594</v>
      </c>
      <c r="BG49" s="76"/>
      <c r="BH49" s="76" t="s">
        <v>595</v>
      </c>
      <c r="BI49" s="76" t="s">
        <v>525</v>
      </c>
      <c r="BJ49" s="82">
        <v>630207</v>
      </c>
      <c r="BK49" s="86" t="s">
        <v>191</v>
      </c>
      <c r="BL49" s="87">
        <v>0</v>
      </c>
      <c r="BM49" s="73"/>
      <c r="BN49" s="73"/>
      <c r="BO49" s="73"/>
      <c r="BP49" s="73"/>
      <c r="BQ49" s="73"/>
      <c r="BR49" s="73"/>
      <c r="BS49" s="88"/>
      <c r="BT49" s="88"/>
      <c r="BU49" s="73"/>
      <c r="BV49" s="73"/>
      <c r="BW49" s="73"/>
      <c r="BX49" s="138"/>
      <c r="BY49" s="138"/>
      <c r="BZ49" s="138"/>
      <c r="CA49" s="138">
        <v>14000</v>
      </c>
      <c r="CB49" s="138">
        <f t="shared" si="0"/>
        <v>14000</v>
      </c>
      <c r="CC49" s="73"/>
      <c r="CD49" s="73"/>
      <c r="CE49" s="72"/>
      <c r="CF49" s="73"/>
      <c r="CG49" s="73"/>
      <c r="CH49" s="73">
        <v>14000</v>
      </c>
      <c r="CI49" s="88"/>
      <c r="CJ49" s="88"/>
      <c r="CK49" s="73"/>
      <c r="CL49" s="73"/>
      <c r="CM49" s="73"/>
      <c r="CN49" s="138"/>
      <c r="CO49" s="138"/>
      <c r="CP49" s="137">
        <f t="shared" si="1"/>
        <v>0</v>
      </c>
      <c r="CQ49" s="137">
        <f t="shared" si="2"/>
        <v>0</v>
      </c>
      <c r="CR49" s="137"/>
      <c r="CS49" s="157"/>
      <c r="CT49" s="157"/>
      <c r="CU49" s="157">
        <v>0</v>
      </c>
      <c r="CV49" s="157"/>
      <c r="CW49" s="157"/>
      <c r="CX49" s="73"/>
      <c r="CY49" s="73"/>
      <c r="CZ49" s="73"/>
      <c r="DA49" s="73"/>
      <c r="DB49" s="73"/>
      <c r="DC49" s="73">
        <v>0</v>
      </c>
      <c r="DD49" s="73"/>
      <c r="DE49" s="73"/>
      <c r="DF49" s="73">
        <v>0</v>
      </c>
      <c r="DG49" s="73">
        <v>0</v>
      </c>
      <c r="DH49" s="73">
        <v>0</v>
      </c>
      <c r="DI49" s="157">
        <f t="shared" si="3"/>
        <v>0</v>
      </c>
      <c r="DJ49" s="157">
        <f t="shared" si="4"/>
        <v>0</v>
      </c>
      <c r="DK49" s="191"/>
      <c r="DL49" s="191"/>
      <c r="DM49" s="142"/>
      <c r="DN49" s="184"/>
      <c r="DO49" s="184"/>
      <c r="DP49" s="125"/>
      <c r="DQ49" s="125"/>
      <c r="DR49" s="125"/>
      <c r="DS49" s="125"/>
      <c r="DT49" s="125"/>
      <c r="DU49" s="125"/>
      <c r="DV49" s="125"/>
      <c r="DW49" s="125"/>
      <c r="DX49" s="125"/>
      <c r="DY49" s="125"/>
      <c r="DZ49" s="125"/>
      <c r="EA49" s="125"/>
      <c r="EB49" s="125"/>
      <c r="EC49" s="125"/>
      <c r="ED49" s="125"/>
      <c r="EE49" s="125"/>
      <c r="EF49" s="125"/>
      <c r="EG49" s="125"/>
      <c r="EH49" s="125"/>
      <c r="EI49" s="125"/>
      <c r="EJ49" s="125"/>
      <c r="EK49" s="125"/>
      <c r="EL49" s="125"/>
      <c r="EM49" s="125"/>
      <c r="EN49" s="125"/>
      <c r="EO49" s="125"/>
      <c r="EP49" s="125"/>
      <c r="EQ49" s="125"/>
      <c r="ER49" s="125"/>
      <c r="ES49" s="125"/>
      <c r="ET49" s="125"/>
      <c r="EU49" s="125"/>
      <c r="EV49" s="125"/>
      <c r="EW49" s="125"/>
      <c r="EX49" s="125"/>
      <c r="EY49" s="125"/>
      <c r="EZ49" s="125"/>
      <c r="FA49" s="125"/>
      <c r="FB49" s="125"/>
      <c r="FC49" s="125"/>
      <c r="FD49" s="125"/>
      <c r="FE49" s="125"/>
      <c r="FF49" s="125"/>
      <c r="FG49" s="125"/>
      <c r="FH49" s="125"/>
      <c r="FI49" s="125"/>
      <c r="FJ49" s="125"/>
      <c r="FK49" s="125"/>
      <c r="FL49" s="125"/>
      <c r="FM49" s="125"/>
      <c r="FN49" s="125"/>
      <c r="FO49" s="125"/>
      <c r="FP49" s="125"/>
      <c r="FQ49" s="125"/>
      <c r="FR49" s="125"/>
      <c r="FS49" s="125"/>
      <c r="FT49" s="125"/>
      <c r="FU49" s="175"/>
      <c r="FV49" s="175"/>
      <c r="FW49" s="175"/>
      <c r="FX49" s="175"/>
      <c r="FY49" s="175"/>
      <c r="FZ49" s="175"/>
      <c r="GA49" s="175"/>
      <c r="GB49" s="175"/>
      <c r="GC49" s="175"/>
      <c r="GD49" s="175"/>
      <c r="GE49" s="175"/>
      <c r="GF49" s="175"/>
      <c r="GG49" s="175"/>
      <c r="GH49" s="175"/>
      <c r="GI49" s="175"/>
      <c r="GJ49" s="175"/>
      <c r="GK49" s="175"/>
      <c r="GL49" s="175"/>
      <c r="GM49" s="175"/>
      <c r="GN49" s="175"/>
      <c r="GO49" s="175"/>
      <c r="GP49" s="175"/>
      <c r="GQ49" s="175"/>
      <c r="GR49" s="175"/>
      <c r="GS49" s="175"/>
      <c r="GT49" s="175"/>
      <c r="GU49" s="175"/>
      <c r="GV49" s="175"/>
      <c r="GW49" s="175"/>
      <c r="GX49" s="175"/>
      <c r="GY49" s="175"/>
      <c r="GZ49" s="175"/>
      <c r="HA49" s="175"/>
      <c r="HB49" s="175"/>
      <c r="HC49" s="175"/>
      <c r="HD49" s="175"/>
      <c r="HE49" s="175"/>
      <c r="HF49" s="175"/>
      <c r="HG49" s="175"/>
      <c r="HH49" s="175"/>
      <c r="HI49" s="175"/>
      <c r="HJ49" s="175"/>
      <c r="HK49" s="76"/>
      <c r="HL49" s="76"/>
      <c r="HM49" s="76"/>
      <c r="HN49" s="76"/>
      <c r="HO49" s="271"/>
      <c r="HP49" s="281"/>
      <c r="HQ49" s="281"/>
      <c r="HR49" s="281"/>
      <c r="HS49" s="281"/>
      <c r="HT49" s="281"/>
      <c r="HU49" s="281"/>
      <c r="HV49" s="281"/>
      <c r="HW49" s="281"/>
      <c r="HX49" s="281"/>
      <c r="HY49" s="281"/>
      <c r="HZ49" s="281"/>
      <c r="IA49" s="281"/>
      <c r="IB49" s="281"/>
      <c r="IC49" s="281"/>
      <c r="ID49" s="281"/>
      <c r="IE49" s="281"/>
      <c r="IF49" s="281"/>
      <c r="IG49" s="281"/>
      <c r="IH49" s="281"/>
      <c r="II49" s="281"/>
      <c r="IJ49" s="281"/>
      <c r="IK49" s="281"/>
      <c r="IL49" s="281"/>
      <c r="IM49" s="281"/>
      <c r="IN49" s="281"/>
      <c r="IO49" s="281"/>
      <c r="IP49" s="281"/>
      <c r="IQ49" s="281"/>
      <c r="IR49" s="281"/>
      <c r="IS49" s="281"/>
      <c r="IT49" s="281"/>
      <c r="IU49" s="281"/>
      <c r="IV49" s="281"/>
      <c r="IW49" s="281"/>
      <c r="IX49" s="281"/>
      <c r="IY49" s="281"/>
      <c r="IZ49" s="281"/>
      <c r="JA49" s="281"/>
      <c r="JB49" s="281"/>
      <c r="JC49" s="281"/>
      <c r="JD49" s="281"/>
      <c r="JE49" s="281"/>
      <c r="JF49" s="285"/>
      <c r="JG49" s="285"/>
      <c r="JH49" s="275"/>
      <c r="JI49" s="275"/>
      <c r="JJ49" s="275"/>
    </row>
    <row r="50" spans="1:318" s="68" customFormat="1" ht="14.65" customHeight="1" x14ac:dyDescent="0.25">
      <c r="A50" s="76" t="s">
        <v>103</v>
      </c>
      <c r="B50" s="190" t="s">
        <v>508</v>
      </c>
      <c r="C50" s="76" t="s">
        <v>509</v>
      </c>
      <c r="D50" s="76" t="s">
        <v>510</v>
      </c>
      <c r="E50" s="76" t="s">
        <v>6</v>
      </c>
      <c r="F50" s="76" t="s">
        <v>511</v>
      </c>
      <c r="G50" s="76" t="s">
        <v>8</v>
      </c>
      <c r="H50" s="76" t="s">
        <v>8</v>
      </c>
      <c r="I50" s="76" t="s">
        <v>192</v>
      </c>
      <c r="J50" s="76" t="s">
        <v>7</v>
      </c>
      <c r="K50" s="86" t="s">
        <v>8</v>
      </c>
      <c r="L50" s="86" t="s">
        <v>8</v>
      </c>
      <c r="M50" s="86" t="s">
        <v>8</v>
      </c>
      <c r="N50" s="86" t="s">
        <v>8</v>
      </c>
      <c r="O50" s="86" t="s">
        <v>8</v>
      </c>
      <c r="P50" s="86" t="s">
        <v>8</v>
      </c>
      <c r="Q50" s="76" t="s">
        <v>519</v>
      </c>
      <c r="R50" s="76" t="s">
        <v>10</v>
      </c>
      <c r="S50" s="76" t="s">
        <v>520</v>
      </c>
      <c r="T50" s="76" t="s">
        <v>521</v>
      </c>
      <c r="U50" s="77"/>
      <c r="V50" s="77">
        <v>0.05</v>
      </c>
      <c r="W50" s="77">
        <v>0.08</v>
      </c>
      <c r="X50" s="77">
        <v>0.15</v>
      </c>
      <c r="Y50" s="77">
        <v>0.2</v>
      </c>
      <c r="Z50" s="77">
        <v>0.25</v>
      </c>
      <c r="AA50" s="77">
        <v>0.37</v>
      </c>
      <c r="AB50" s="77">
        <v>0.42</v>
      </c>
      <c r="AC50" s="77">
        <v>0.57999999999999996</v>
      </c>
      <c r="AD50" s="77">
        <v>0.67</v>
      </c>
      <c r="AE50" s="77">
        <v>0.83</v>
      </c>
      <c r="AF50" s="77">
        <v>1</v>
      </c>
      <c r="AG50" s="76" t="s">
        <v>522</v>
      </c>
      <c r="AH50" s="76" t="s">
        <v>208</v>
      </c>
      <c r="AI50" s="82" t="s">
        <v>303</v>
      </c>
      <c r="AJ50" s="83" t="s">
        <v>303</v>
      </c>
      <c r="AK50" s="84">
        <v>46023</v>
      </c>
      <c r="AL50" s="84">
        <v>46387</v>
      </c>
      <c r="AM50" s="83"/>
      <c r="AN50" s="83"/>
      <c r="AO50" s="83"/>
      <c r="AP50" s="85" t="s">
        <v>9</v>
      </c>
      <c r="AQ50" s="84" cm="1">
        <f t="array" ref="AQ50">IFERROR(DATE(2026, _xlfn.AGGREGATE(15, 6, (COLUMN(CC50:CN50)-COLUMN(CC50)+1)/(CC50:CN50&lt;&gt;0), 1), 1),"N/A")</f>
        <v>46054</v>
      </c>
      <c r="AR50" s="84" cm="1">
        <f t="array" ref="AR50">IFERROR(EOMONTH(DATE(2026, _xlfn.AGGREGATE(14, 6, (COLUMN(CC50:CN50)-COLUMN(CC50)+1)/(CC50:CN50&lt;&gt;0), 1), 1), 0),"N/A")</f>
        <v>46387</v>
      </c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76" t="s">
        <v>161</v>
      </c>
      <c r="BG50" s="76"/>
      <c r="BH50" s="76" t="s">
        <v>596</v>
      </c>
      <c r="BI50" s="76" t="s">
        <v>8</v>
      </c>
      <c r="BJ50" s="82">
        <v>530606</v>
      </c>
      <c r="BK50" s="86" t="s">
        <v>191</v>
      </c>
      <c r="BL50" s="87">
        <v>13800</v>
      </c>
      <c r="BM50" s="88">
        <v>1150</v>
      </c>
      <c r="BN50" s="88">
        <v>1150</v>
      </c>
      <c r="BO50" s="88">
        <v>1150</v>
      </c>
      <c r="BP50" s="72">
        <v>1150</v>
      </c>
      <c r="BQ50" s="88">
        <v>1150</v>
      </c>
      <c r="BR50" s="88">
        <v>1150</v>
      </c>
      <c r="BS50" s="88">
        <v>1150</v>
      </c>
      <c r="BT50" s="88">
        <v>1150</v>
      </c>
      <c r="BU50" s="88">
        <v>1150</v>
      </c>
      <c r="BV50" s="88">
        <v>1150</v>
      </c>
      <c r="BW50" s="88">
        <v>1150</v>
      </c>
      <c r="BX50" s="137">
        <v>1150</v>
      </c>
      <c r="BY50" s="137">
        <v>-450</v>
      </c>
      <c r="BZ50" s="137"/>
      <c r="CA50" s="137"/>
      <c r="CB50" s="138">
        <f t="shared" si="0"/>
        <v>13350</v>
      </c>
      <c r="CC50" s="88"/>
      <c r="CD50" s="88">
        <v>1150</v>
      </c>
      <c r="CE50" s="88">
        <v>1150</v>
      </c>
      <c r="CF50" s="72">
        <v>1150</v>
      </c>
      <c r="CG50" s="88">
        <v>1150</v>
      </c>
      <c r="CH50" s="88">
        <v>1150</v>
      </c>
      <c r="CI50" s="88">
        <v>1150</v>
      </c>
      <c r="CJ50" s="88">
        <v>1150</v>
      </c>
      <c r="CK50" s="88">
        <v>1150</v>
      </c>
      <c r="CL50" s="88">
        <v>1150</v>
      </c>
      <c r="CM50" s="88">
        <v>1150</v>
      </c>
      <c r="CN50" s="137">
        <v>1850</v>
      </c>
      <c r="CO50" s="137"/>
      <c r="CP50" s="137">
        <f t="shared" si="1"/>
        <v>0</v>
      </c>
      <c r="CQ50" s="137">
        <f t="shared" si="2"/>
        <v>3450</v>
      </c>
      <c r="CR50" s="137">
        <f>+DI50-CQ50</f>
        <v>-3450</v>
      </c>
      <c r="CS50" s="157">
        <v>0</v>
      </c>
      <c r="CT50" s="157">
        <v>0</v>
      </c>
      <c r="CU50" s="157">
        <v>0</v>
      </c>
      <c r="CV50" s="157">
        <v>0</v>
      </c>
      <c r="CW50" s="157">
        <v>0</v>
      </c>
      <c r="CX50" s="73">
        <v>0</v>
      </c>
      <c r="CY50" s="73">
        <v>0</v>
      </c>
      <c r="CZ50" s="73">
        <v>0</v>
      </c>
      <c r="DA50" s="73">
        <v>0</v>
      </c>
      <c r="DB50" s="73">
        <v>0</v>
      </c>
      <c r="DC50" s="73">
        <v>0</v>
      </c>
      <c r="DD50" s="73">
        <v>0</v>
      </c>
      <c r="DE50" s="73">
        <v>0</v>
      </c>
      <c r="DF50" s="73">
        <v>0</v>
      </c>
      <c r="DG50" s="73">
        <v>0</v>
      </c>
      <c r="DH50" s="73">
        <v>0</v>
      </c>
      <c r="DI50" s="157">
        <f t="shared" si="3"/>
        <v>0</v>
      </c>
      <c r="DJ50" s="157">
        <f t="shared" si="4"/>
        <v>0</v>
      </c>
      <c r="DK50" s="191" t="str">
        <f>IF(CZ50&gt;0,"SI","NO")</f>
        <v>NO</v>
      </c>
      <c r="DL50" s="191" t="str">
        <f>IF(DJ50&gt;0,"SI","NO")</f>
        <v>NO</v>
      </c>
      <c r="DM50" s="142"/>
      <c r="DN50" s="142"/>
      <c r="DO50" s="142"/>
      <c r="DP50" s="125"/>
      <c r="DQ50" s="125"/>
      <c r="DR50" s="125"/>
      <c r="DS50" s="125"/>
      <c r="DT50" s="125"/>
      <c r="DU50" s="125"/>
      <c r="DV50" s="125"/>
      <c r="DW50" s="125"/>
      <c r="DX50" s="125"/>
      <c r="DY50" s="125"/>
      <c r="DZ50" s="125"/>
      <c r="EA50" s="125"/>
      <c r="EB50" s="125"/>
      <c r="EC50" s="125"/>
      <c r="ED50" s="125"/>
      <c r="EE50" s="125"/>
      <c r="EF50" s="125"/>
      <c r="EG50" s="125"/>
      <c r="EH50" s="125"/>
      <c r="EI50" s="125"/>
      <c r="EJ50" s="125"/>
      <c r="EK50" s="125"/>
      <c r="EL50" s="125"/>
      <c r="EM50" s="125"/>
      <c r="EN50" s="125"/>
      <c r="EO50" s="125"/>
      <c r="EP50" s="125"/>
      <c r="EQ50" s="125"/>
      <c r="ER50" s="125"/>
      <c r="ES50" s="125"/>
      <c r="ET50" s="125"/>
      <c r="EU50" s="125"/>
      <c r="EV50" s="125"/>
      <c r="EW50" s="125"/>
      <c r="EX50" s="125"/>
      <c r="EY50" s="125"/>
      <c r="EZ50" s="125"/>
      <c r="FA50" s="125"/>
      <c r="FB50" s="125"/>
      <c r="FC50" s="125"/>
      <c r="FD50" s="125"/>
      <c r="FE50" s="125"/>
      <c r="FF50" s="125"/>
      <c r="FG50" s="125"/>
      <c r="FH50" s="125"/>
      <c r="FI50" s="125"/>
      <c r="FJ50" s="125"/>
      <c r="FK50" s="125"/>
      <c r="FL50" s="125"/>
      <c r="FM50" s="125"/>
      <c r="FN50" s="125"/>
      <c r="FO50" s="125"/>
      <c r="FP50" s="125"/>
      <c r="FQ50" s="125"/>
      <c r="FR50" s="125"/>
      <c r="FS50" s="125"/>
      <c r="FT50" s="125"/>
      <c r="FU50" s="175"/>
      <c r="FV50" s="175"/>
      <c r="FW50" s="175"/>
      <c r="FX50" s="175"/>
      <c r="FY50" s="175"/>
      <c r="FZ50" s="175"/>
      <c r="GA50" s="175"/>
      <c r="GB50" s="175"/>
      <c r="GC50" s="175"/>
      <c r="GD50" s="175"/>
      <c r="GE50" s="175"/>
      <c r="GF50" s="175"/>
      <c r="GG50" s="175"/>
      <c r="GH50" s="175"/>
      <c r="GI50" s="175"/>
      <c r="GJ50" s="175"/>
      <c r="GK50" s="175"/>
      <c r="GL50" s="175"/>
      <c r="GM50" s="175"/>
      <c r="GN50" s="175"/>
      <c r="GO50" s="175"/>
      <c r="GP50" s="175"/>
      <c r="GQ50" s="175"/>
      <c r="GR50" s="175"/>
      <c r="GS50" s="175"/>
      <c r="GT50" s="175"/>
      <c r="GU50" s="175"/>
      <c r="GV50" s="175"/>
      <c r="GW50" s="175"/>
      <c r="GX50" s="175"/>
      <c r="GY50" s="175"/>
      <c r="GZ50" s="175"/>
      <c r="HA50" s="175"/>
      <c r="HB50" s="175"/>
      <c r="HC50" s="175"/>
      <c r="HD50" s="175"/>
      <c r="HE50" s="175"/>
      <c r="HF50" s="175"/>
      <c r="HG50" s="175"/>
      <c r="HH50" s="175"/>
      <c r="HI50" s="175"/>
      <c r="HJ50" s="175"/>
      <c r="HK50" s="76"/>
      <c r="HL50" s="76"/>
      <c r="HM50" s="76"/>
      <c r="HN50" s="76"/>
      <c r="HO50" s="271"/>
      <c r="HP50" s="284" t="e">
        <v>#NUM!</v>
      </c>
      <c r="HQ50" s="284" t="e">
        <v>#NUM!</v>
      </c>
      <c r="HR50" s="284" t="e">
        <v>#NUM!</v>
      </c>
      <c r="HS50" s="284" t="e">
        <v>#NUM!</v>
      </c>
      <c r="HT50" s="284" t="e">
        <v>#NUM!</v>
      </c>
      <c r="HU50" s="284" t="e">
        <v>#NUM!</v>
      </c>
      <c r="HV50" s="284" t="e">
        <v>#NUM!</v>
      </c>
      <c r="HW50" s="284" t="e">
        <v>#NUM!</v>
      </c>
      <c r="HX50" s="284" t="e">
        <v>#NUM!</v>
      </c>
      <c r="HY50" s="284" t="e">
        <v>#NUM!</v>
      </c>
      <c r="HZ50" s="284" t="e">
        <v>#NUM!</v>
      </c>
      <c r="IA50" s="284" t="e">
        <v>#NUM!</v>
      </c>
      <c r="IB50" s="284" t="e">
        <v>#NUM!</v>
      </c>
      <c r="IC50" s="284" t="e">
        <v>#NUM!</v>
      </c>
      <c r="ID50" s="284" t="e">
        <v>#NUM!</v>
      </c>
      <c r="IE50" s="284" t="e">
        <v>#NUM!</v>
      </c>
      <c r="IF50" s="284" t="e">
        <v>#NUM!</v>
      </c>
      <c r="IG50" s="284" t="e">
        <v>#NUM!</v>
      </c>
      <c r="IH50" s="284" t="e">
        <v>#NUM!</v>
      </c>
      <c r="II50" s="284" t="e">
        <v>#NUM!</v>
      </c>
      <c r="IJ50" s="284" t="e">
        <v>#NUM!</v>
      </c>
      <c r="IK50" s="284" t="e">
        <v>#NUM!</v>
      </c>
      <c r="IL50" s="284" t="e">
        <v>#NUM!</v>
      </c>
      <c r="IM50" s="284" t="e">
        <v>#NUM!</v>
      </c>
      <c r="IN50" s="284" t="e">
        <v>#NUM!</v>
      </c>
      <c r="IO50" s="284" t="e">
        <v>#NUM!</v>
      </c>
      <c r="IP50" s="284" t="e">
        <v>#NUM!</v>
      </c>
      <c r="IQ50" s="284" t="e">
        <v>#NUM!</v>
      </c>
      <c r="IR50" s="284" t="e">
        <v>#NUM!</v>
      </c>
      <c r="IS50" s="284" t="e">
        <v>#NUM!</v>
      </c>
      <c r="IT50" s="284" t="e">
        <v>#NUM!</v>
      </c>
      <c r="IU50" s="284" t="e">
        <v>#NUM!</v>
      </c>
      <c r="IV50" s="284" t="e">
        <v>#NUM!</v>
      </c>
      <c r="IW50" s="284" t="e">
        <v>#NUM!</v>
      </c>
      <c r="IX50" s="284" t="e">
        <v>#NUM!</v>
      </c>
      <c r="IY50" s="284" t="e">
        <v>#NUM!</v>
      </c>
      <c r="IZ50" s="284" t="e">
        <v>#NUM!</v>
      </c>
      <c r="JA50" s="284" t="e">
        <v>#NUM!</v>
      </c>
      <c r="JB50" s="284" t="e">
        <v>#NUM!</v>
      </c>
      <c r="JC50" s="284" t="e">
        <v>#NUM!</v>
      </c>
      <c r="JD50" s="284" t="e">
        <v>#NUM!</v>
      </c>
      <c r="JE50" s="284" t="e">
        <v>#NUM!</v>
      </c>
      <c r="JF50" s="284" t="e">
        <v>#NUM!</v>
      </c>
      <c r="JG50" s="284" t="e">
        <v>#NUM!</v>
      </c>
      <c r="JH50" s="278" t="e">
        <v>#NUM!</v>
      </c>
      <c r="JI50" s="278" t="e">
        <v>#NUM!</v>
      </c>
      <c r="JJ50" s="279" t="s">
        <v>597</v>
      </c>
    </row>
    <row r="51" spans="1:318" s="68" customFormat="1" ht="14.65" customHeight="1" x14ac:dyDescent="0.25">
      <c r="A51" s="68" t="s">
        <v>76</v>
      </c>
      <c r="B51" s="76" t="s">
        <v>508</v>
      </c>
      <c r="C51" s="76" t="s">
        <v>509</v>
      </c>
      <c r="D51" s="76" t="s">
        <v>510</v>
      </c>
      <c r="E51" s="76" t="s">
        <v>6</v>
      </c>
      <c r="F51" s="76" t="s">
        <v>511</v>
      </c>
      <c r="G51" s="76" t="s">
        <v>8</v>
      </c>
      <c r="H51" s="76" t="s">
        <v>8</v>
      </c>
      <c r="I51" s="76" t="s">
        <v>192</v>
      </c>
      <c r="J51" s="76" t="s">
        <v>7</v>
      </c>
      <c r="K51" s="86" t="s">
        <v>8</v>
      </c>
      <c r="L51" s="86" t="s">
        <v>8</v>
      </c>
      <c r="M51" s="86" t="s">
        <v>8</v>
      </c>
      <c r="N51" s="86" t="s">
        <v>8</v>
      </c>
      <c r="O51" s="86" t="s">
        <v>8</v>
      </c>
      <c r="P51" s="86" t="s">
        <v>8</v>
      </c>
      <c r="Q51" s="76" t="s">
        <v>519</v>
      </c>
      <c r="R51" s="76" t="s">
        <v>10</v>
      </c>
      <c r="S51" s="76" t="s">
        <v>520</v>
      </c>
      <c r="T51" s="76" t="s">
        <v>521</v>
      </c>
      <c r="U51" s="77"/>
      <c r="V51" s="77">
        <v>0.05</v>
      </c>
      <c r="W51" s="77">
        <v>0.08</v>
      </c>
      <c r="X51" s="77">
        <v>0.15</v>
      </c>
      <c r="Y51" s="77">
        <v>0.2</v>
      </c>
      <c r="Z51" s="77">
        <v>0.25</v>
      </c>
      <c r="AA51" s="77">
        <v>0.37</v>
      </c>
      <c r="AB51" s="77">
        <v>0.42</v>
      </c>
      <c r="AC51" s="77">
        <v>0.57999999999999996</v>
      </c>
      <c r="AD51" s="77">
        <v>0.67</v>
      </c>
      <c r="AE51" s="77">
        <v>0.83</v>
      </c>
      <c r="AF51" s="77">
        <v>1</v>
      </c>
      <c r="AG51" s="76" t="s">
        <v>522</v>
      </c>
      <c r="AH51" s="76" t="s">
        <v>208</v>
      </c>
      <c r="AI51" s="82" t="s">
        <v>303</v>
      </c>
      <c r="AJ51" s="83" t="s">
        <v>303</v>
      </c>
      <c r="AK51" s="84">
        <v>46023</v>
      </c>
      <c r="AL51" s="84">
        <v>46387</v>
      </c>
      <c r="AM51" s="83"/>
      <c r="AN51" s="83"/>
      <c r="AO51" s="83"/>
      <c r="AP51" s="85" t="s">
        <v>9</v>
      </c>
      <c r="AQ51" s="84" cm="1">
        <f t="array" ref="AQ51">IFERROR(DATE(2026, _xlfn.AGGREGATE(15, 6, (COLUMN(CC51:CN51)-COLUMN(CC51)+1)/(CC51:CN51&lt;&gt;0), 1), 1),"N/A")</f>
        <v>46235</v>
      </c>
      <c r="AR51" s="84" cm="1">
        <f t="array" ref="AR51">IFERROR(EOMONTH(DATE(2026, _xlfn.AGGREGATE(14, 6, (COLUMN(CC51:CN51)-COLUMN(CC51)+1)/(CC51:CN51&lt;&gt;0), 1), 1), 0),"N/A")</f>
        <v>46387</v>
      </c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76" t="s">
        <v>120</v>
      </c>
      <c r="BG51" s="76" t="s">
        <v>307</v>
      </c>
      <c r="BH51" s="76" t="s">
        <v>377</v>
      </c>
      <c r="BI51" s="76" t="s">
        <v>8</v>
      </c>
      <c r="BJ51" s="82">
        <v>530105</v>
      </c>
      <c r="BK51" s="86" t="s">
        <v>191</v>
      </c>
      <c r="BL51" s="87">
        <v>12500</v>
      </c>
      <c r="BM51" s="73">
        <v>0</v>
      </c>
      <c r="BN51" s="73">
        <v>0</v>
      </c>
      <c r="BO51" s="73">
        <v>0</v>
      </c>
      <c r="BP51" s="73">
        <v>0</v>
      </c>
      <c r="BQ51" s="73">
        <v>0</v>
      </c>
      <c r="BR51" s="73">
        <v>0</v>
      </c>
      <c r="BS51" s="73">
        <v>0</v>
      </c>
      <c r="BT51" s="88">
        <v>2500</v>
      </c>
      <c r="BU51" s="88">
        <v>2500</v>
      </c>
      <c r="BV51" s="88">
        <v>2500</v>
      </c>
      <c r="BW51" s="88">
        <v>2500</v>
      </c>
      <c r="BX51" s="137">
        <v>2500</v>
      </c>
      <c r="BY51" s="137"/>
      <c r="BZ51" s="137"/>
      <c r="CA51" s="137"/>
      <c r="CB51" s="138">
        <f t="shared" si="0"/>
        <v>12500</v>
      </c>
      <c r="CC51" s="73"/>
      <c r="CD51" s="73"/>
      <c r="CE51" s="72">
        <v>0</v>
      </c>
      <c r="CF51" s="73">
        <v>0</v>
      </c>
      <c r="CG51" s="73">
        <v>0</v>
      </c>
      <c r="CH51" s="73">
        <v>0</v>
      </c>
      <c r="CI51" s="73">
        <v>0</v>
      </c>
      <c r="CJ51" s="88">
        <v>2500</v>
      </c>
      <c r="CK51" s="88">
        <v>2500</v>
      </c>
      <c r="CL51" s="88">
        <v>2500</v>
      </c>
      <c r="CM51" s="88">
        <v>2500</v>
      </c>
      <c r="CN51" s="137">
        <v>2500</v>
      </c>
      <c r="CO51" s="137"/>
      <c r="CP51" s="137">
        <f t="shared" si="1"/>
        <v>0</v>
      </c>
      <c r="CQ51" s="137">
        <f t="shared" si="2"/>
        <v>0</v>
      </c>
      <c r="CR51" s="137">
        <f>+DI51-CQ51</f>
        <v>0</v>
      </c>
      <c r="CS51" s="157">
        <v>0</v>
      </c>
      <c r="CT51" s="157">
        <v>0</v>
      </c>
      <c r="CU51" s="157">
        <v>0</v>
      </c>
      <c r="CV51" s="157">
        <v>0</v>
      </c>
      <c r="CW51" s="157">
        <v>0</v>
      </c>
      <c r="CX51" s="73">
        <v>0</v>
      </c>
      <c r="CY51" s="73">
        <v>0</v>
      </c>
      <c r="CZ51" s="73">
        <v>0</v>
      </c>
      <c r="DA51" s="73">
        <v>0</v>
      </c>
      <c r="DB51" s="73">
        <v>0</v>
      </c>
      <c r="DC51" s="73">
        <v>0</v>
      </c>
      <c r="DD51" s="73">
        <v>0</v>
      </c>
      <c r="DE51" s="73">
        <v>0</v>
      </c>
      <c r="DF51" s="73">
        <v>0</v>
      </c>
      <c r="DG51" s="73">
        <v>0</v>
      </c>
      <c r="DH51" s="73">
        <v>0</v>
      </c>
      <c r="DI51" s="157">
        <f t="shared" si="3"/>
        <v>0</v>
      </c>
      <c r="DJ51" s="157">
        <f t="shared" si="4"/>
        <v>0</v>
      </c>
      <c r="DK51" s="191" t="str">
        <f>IF(CZ51&gt;0,"SI","NO")</f>
        <v>NO</v>
      </c>
      <c r="DL51" s="191" t="str">
        <f>IF(DJ51&gt;0,"SI","NO")</f>
        <v>NO</v>
      </c>
      <c r="DM51" s="142">
        <v>12500</v>
      </c>
      <c r="DN51" s="367">
        <v>12500</v>
      </c>
      <c r="DO51" s="380">
        <v>12500</v>
      </c>
      <c r="DP51" s="125">
        <v>2</v>
      </c>
      <c r="DQ51" s="125">
        <v>3</v>
      </c>
      <c r="DR51" s="359">
        <v>2</v>
      </c>
      <c r="DS51" s="373" t="s">
        <v>303</v>
      </c>
      <c r="DT51" s="366" t="s">
        <v>304</v>
      </c>
      <c r="DU51" s="366" t="s">
        <v>305</v>
      </c>
      <c r="DV51" s="366" t="s">
        <v>315</v>
      </c>
      <c r="DW51" s="125"/>
      <c r="DX51" s="126">
        <v>46136</v>
      </c>
      <c r="DY51" s="126">
        <v>46136</v>
      </c>
      <c r="DZ51" s="127">
        <v>1</v>
      </c>
      <c r="EA51" s="126">
        <v>46139</v>
      </c>
      <c r="EB51" s="126">
        <v>46139</v>
      </c>
      <c r="EC51" s="126">
        <v>46139</v>
      </c>
      <c r="ED51" s="126">
        <v>46140</v>
      </c>
      <c r="EE51" s="126">
        <v>46141</v>
      </c>
      <c r="EF51" s="126">
        <v>46142</v>
      </c>
      <c r="EG51" s="126">
        <v>46143</v>
      </c>
      <c r="EH51" s="126">
        <v>46146</v>
      </c>
      <c r="EI51" s="126">
        <v>46147</v>
      </c>
      <c r="EJ51" s="126">
        <v>46147</v>
      </c>
      <c r="EK51" s="127">
        <v>2</v>
      </c>
      <c r="EL51" s="126">
        <v>46148</v>
      </c>
      <c r="EM51" s="126">
        <v>46149</v>
      </c>
      <c r="EN51" s="126">
        <v>46150</v>
      </c>
      <c r="EO51" s="126">
        <v>46153</v>
      </c>
      <c r="EP51" s="126">
        <v>46153</v>
      </c>
      <c r="EQ51" s="126">
        <v>46154</v>
      </c>
      <c r="ER51" s="126">
        <v>46154</v>
      </c>
      <c r="ES51" s="127"/>
      <c r="ET51" s="127"/>
      <c r="EU51" s="127"/>
      <c r="EV51" s="127"/>
      <c r="EW51" s="126">
        <v>46155</v>
      </c>
      <c r="EX51" s="126">
        <v>46156</v>
      </c>
      <c r="EY51" s="126">
        <v>46156</v>
      </c>
      <c r="EZ51" s="126">
        <v>46157</v>
      </c>
      <c r="FA51" s="126">
        <v>46160</v>
      </c>
      <c r="FB51" s="126">
        <v>46161</v>
      </c>
      <c r="FC51" s="126">
        <v>46162</v>
      </c>
      <c r="FD51" s="126">
        <v>46162</v>
      </c>
      <c r="FE51" s="127">
        <v>18</v>
      </c>
      <c r="FF51" s="126">
        <v>46164</v>
      </c>
      <c r="FG51" s="126">
        <v>46168</v>
      </c>
      <c r="FH51" s="128">
        <v>46170</v>
      </c>
      <c r="FI51" s="128">
        <v>46171</v>
      </c>
      <c r="FJ51" s="128">
        <v>46174</v>
      </c>
      <c r="FK51" s="128">
        <v>46176</v>
      </c>
      <c r="FL51" s="128">
        <v>46177</v>
      </c>
      <c r="FM51" s="128">
        <v>46181</v>
      </c>
      <c r="FN51" s="128">
        <v>46184</v>
      </c>
      <c r="FO51" s="129">
        <v>2</v>
      </c>
      <c r="FP51" s="128">
        <v>46189</v>
      </c>
      <c r="FQ51" s="128"/>
      <c r="FR51" s="147" t="s">
        <v>418</v>
      </c>
      <c r="FS51" s="127" t="s">
        <v>421</v>
      </c>
      <c r="FT51" s="131"/>
      <c r="FU51" s="173">
        <v>46136</v>
      </c>
      <c r="FV51" s="173">
        <v>46136</v>
      </c>
      <c r="FW51" s="173">
        <v>46139</v>
      </c>
      <c r="FX51" s="173">
        <v>46139</v>
      </c>
      <c r="FY51" s="173">
        <v>46139</v>
      </c>
      <c r="FZ51" s="173">
        <v>46140</v>
      </c>
      <c r="GA51" s="173">
        <v>46141</v>
      </c>
      <c r="GB51" s="173">
        <v>46142</v>
      </c>
      <c r="GC51" s="173">
        <v>46143</v>
      </c>
      <c r="GD51" s="173">
        <v>46146</v>
      </c>
      <c r="GE51" s="173">
        <v>46147</v>
      </c>
      <c r="GF51" s="173">
        <v>46147</v>
      </c>
      <c r="GG51" s="173">
        <v>46148</v>
      </c>
      <c r="GH51" s="173">
        <v>46149</v>
      </c>
      <c r="GI51" s="173">
        <v>46150</v>
      </c>
      <c r="GJ51" s="173">
        <v>46153</v>
      </c>
      <c r="GK51" s="173">
        <v>46153</v>
      </c>
      <c r="GL51" s="173">
        <v>46154</v>
      </c>
      <c r="GM51" s="173">
        <v>46154</v>
      </c>
      <c r="GN51" s="173"/>
      <c r="GO51" s="173"/>
      <c r="GP51" s="173"/>
      <c r="GQ51" s="173"/>
      <c r="GR51" s="173">
        <v>46155</v>
      </c>
      <c r="GS51" s="173">
        <v>46156</v>
      </c>
      <c r="GT51" s="173">
        <v>46156</v>
      </c>
      <c r="GU51" s="173">
        <v>46157</v>
      </c>
      <c r="GV51" s="173">
        <v>46160</v>
      </c>
      <c r="GW51" s="173">
        <v>46161</v>
      </c>
      <c r="GX51" s="173">
        <v>46162</v>
      </c>
      <c r="GY51" s="173">
        <v>46162</v>
      </c>
      <c r="GZ51" s="173">
        <v>18</v>
      </c>
      <c r="HA51" s="173">
        <v>46164</v>
      </c>
      <c r="HB51" s="173">
        <v>46168</v>
      </c>
      <c r="HC51" s="173">
        <v>46170</v>
      </c>
      <c r="HD51" s="173">
        <v>46171</v>
      </c>
      <c r="HE51" s="173">
        <v>46174</v>
      </c>
      <c r="HF51" s="173">
        <v>46176</v>
      </c>
      <c r="HG51" s="173">
        <v>46177</v>
      </c>
      <c r="HH51" s="173">
        <v>46181</v>
      </c>
      <c r="HI51" s="173">
        <v>46184</v>
      </c>
      <c r="HJ51" s="173">
        <v>46189</v>
      </c>
      <c r="HK51" s="169"/>
      <c r="HL51" s="219" t="s">
        <v>95</v>
      </c>
      <c r="HM51" s="169" t="s">
        <v>418</v>
      </c>
      <c r="HN51" s="169" t="s">
        <v>421</v>
      </c>
      <c r="HO51" s="169"/>
      <c r="HP51" s="281">
        <v>46136</v>
      </c>
      <c r="HQ51" s="281">
        <v>46136</v>
      </c>
      <c r="HR51" s="281">
        <v>46139</v>
      </c>
      <c r="HS51" s="281">
        <v>46139</v>
      </c>
      <c r="HT51" s="281">
        <v>46139</v>
      </c>
      <c r="HU51" s="281">
        <v>46140</v>
      </c>
      <c r="HV51" s="281">
        <v>46141</v>
      </c>
      <c r="HW51" s="281">
        <v>46142</v>
      </c>
      <c r="HX51" s="281">
        <v>46143</v>
      </c>
      <c r="HY51" s="281">
        <v>46146</v>
      </c>
      <c r="HZ51" s="281">
        <v>46147</v>
      </c>
      <c r="IA51" s="281">
        <v>46147</v>
      </c>
      <c r="IB51" s="281">
        <v>46148</v>
      </c>
      <c r="IC51" s="281">
        <v>46149</v>
      </c>
      <c r="ID51" s="281">
        <v>46150</v>
      </c>
      <c r="IE51" s="281">
        <v>46153</v>
      </c>
      <c r="IF51" s="281">
        <v>46153</v>
      </c>
      <c r="IG51" s="281">
        <v>46154</v>
      </c>
      <c r="IH51" s="281">
        <v>46154</v>
      </c>
      <c r="II51" s="281"/>
      <c r="IJ51" s="281"/>
      <c r="IK51" s="281"/>
      <c r="IL51" s="281"/>
      <c r="IM51" s="281">
        <v>46155</v>
      </c>
      <c r="IN51" s="281">
        <v>46156</v>
      </c>
      <c r="IO51" s="281">
        <v>46156</v>
      </c>
      <c r="IP51" s="281">
        <v>46157</v>
      </c>
      <c r="IQ51" s="281">
        <v>46160</v>
      </c>
      <c r="IR51" s="281">
        <v>46161</v>
      </c>
      <c r="IS51" s="281">
        <v>46162</v>
      </c>
      <c r="IT51" s="281">
        <v>46162</v>
      </c>
      <c r="IU51" s="281">
        <v>18</v>
      </c>
      <c r="IV51" s="281">
        <v>46164</v>
      </c>
      <c r="IW51" s="281">
        <v>46168</v>
      </c>
      <c r="IX51" s="281">
        <v>46170</v>
      </c>
      <c r="IY51" s="281">
        <v>46171</v>
      </c>
      <c r="IZ51" s="281">
        <v>46174</v>
      </c>
      <c r="JA51" s="281">
        <v>46176</v>
      </c>
      <c r="JB51" s="281">
        <v>46177</v>
      </c>
      <c r="JC51" s="281">
        <v>46181</v>
      </c>
      <c r="JD51" s="281">
        <v>46184</v>
      </c>
      <c r="JE51" s="281">
        <v>46189</v>
      </c>
      <c r="JF51" s="282"/>
      <c r="JG51" s="292" t="s">
        <v>95</v>
      </c>
      <c r="JH51" s="294" t="s">
        <v>418</v>
      </c>
      <c r="JI51" s="277" t="s">
        <v>421</v>
      </c>
      <c r="JJ51" s="277"/>
      <c r="LF51" s="76" t="s">
        <v>530</v>
      </c>
    </row>
    <row r="52" spans="1:318" s="68" customFormat="1" ht="14.65" customHeight="1" x14ac:dyDescent="0.25">
      <c r="A52" s="68" t="s">
        <v>70</v>
      </c>
      <c r="B52" s="76" t="s">
        <v>508</v>
      </c>
      <c r="C52" s="76" t="s">
        <v>509</v>
      </c>
      <c r="D52" s="89" t="s">
        <v>510</v>
      </c>
      <c r="E52" s="76" t="s">
        <v>6</v>
      </c>
      <c r="F52" s="76" t="s">
        <v>511</v>
      </c>
      <c r="G52" s="76" t="s">
        <v>8</v>
      </c>
      <c r="H52" s="76" t="s">
        <v>8</v>
      </c>
      <c r="I52" s="76" t="s">
        <v>192</v>
      </c>
      <c r="J52" s="76" t="s">
        <v>11</v>
      </c>
      <c r="K52" s="86" t="s">
        <v>8</v>
      </c>
      <c r="L52" s="86" t="s">
        <v>8</v>
      </c>
      <c r="M52" s="86" t="s">
        <v>8</v>
      </c>
      <c r="N52" s="86" t="s">
        <v>8</v>
      </c>
      <c r="O52" s="86" t="s">
        <v>8</v>
      </c>
      <c r="P52" s="86" t="s">
        <v>8</v>
      </c>
      <c r="Q52" s="76" t="s">
        <v>512</v>
      </c>
      <c r="R52" s="76" t="s">
        <v>13</v>
      </c>
      <c r="S52" s="76" t="s">
        <v>513</v>
      </c>
      <c r="T52" s="76" t="s">
        <v>514</v>
      </c>
      <c r="U52" s="77">
        <v>0.95</v>
      </c>
      <c r="V52" s="77">
        <v>0.95</v>
      </c>
      <c r="W52" s="77">
        <v>0.95</v>
      </c>
      <c r="X52" s="77">
        <v>0.95</v>
      </c>
      <c r="Y52" s="77">
        <v>0.95</v>
      </c>
      <c r="Z52" s="77">
        <v>0.95</v>
      </c>
      <c r="AA52" s="77">
        <v>0.95</v>
      </c>
      <c r="AB52" s="77">
        <v>0.95</v>
      </c>
      <c r="AC52" s="77">
        <v>0.95</v>
      </c>
      <c r="AD52" s="77">
        <v>0.95</v>
      </c>
      <c r="AE52" s="77">
        <v>0.95</v>
      </c>
      <c r="AF52" s="77">
        <v>0.95</v>
      </c>
      <c r="AG52" s="76" t="s">
        <v>223</v>
      </c>
      <c r="AH52" s="76" t="s">
        <v>208</v>
      </c>
      <c r="AI52" s="82" t="s">
        <v>303</v>
      </c>
      <c r="AJ52" s="83" t="s">
        <v>303</v>
      </c>
      <c r="AK52" s="84">
        <v>46023</v>
      </c>
      <c r="AL52" s="84">
        <v>46387</v>
      </c>
      <c r="AM52" s="83"/>
      <c r="AN52" s="83"/>
      <c r="AO52" s="83"/>
      <c r="AP52" s="85" t="s">
        <v>12</v>
      </c>
      <c r="AQ52" s="84" cm="1">
        <f t="array" ref="AQ52">IFERROR(DATE(2026, _xlfn.AGGREGATE(15, 6, (COLUMN(CC52:CN52)-COLUMN(CC52)+1)/(CC52:CN52&lt;&gt;0), 1), 1),"N/A")</f>
        <v>46023</v>
      </c>
      <c r="AR52" s="84" cm="1">
        <f t="array" ref="AR52">IFERROR(EOMONTH(DATE(2026, _xlfn.AGGREGATE(14, 6, (COLUMN(CC52:CN52)-COLUMN(CC52)+1)/(CC52:CN52&lt;&gt;0), 1), 1), 0),"N/A")</f>
        <v>46173</v>
      </c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76" t="s">
        <v>182</v>
      </c>
      <c r="BG52" s="76"/>
      <c r="BH52" s="76" t="s">
        <v>598</v>
      </c>
      <c r="BI52" s="76" t="s">
        <v>516</v>
      </c>
      <c r="BJ52" s="82">
        <v>530606</v>
      </c>
      <c r="BK52" s="86" t="s">
        <v>191</v>
      </c>
      <c r="BL52" s="87">
        <v>12500</v>
      </c>
      <c r="BM52" s="73">
        <v>2500</v>
      </c>
      <c r="BN52" s="73">
        <v>2500</v>
      </c>
      <c r="BO52" s="73">
        <v>2500</v>
      </c>
      <c r="BP52" s="73">
        <v>2500</v>
      </c>
      <c r="BQ52" s="73">
        <v>2500</v>
      </c>
      <c r="BR52" s="73"/>
      <c r="BS52" s="73"/>
      <c r="BT52" s="88"/>
      <c r="BU52" s="88"/>
      <c r="BV52" s="73"/>
      <c r="BW52" s="73"/>
      <c r="BX52" s="137"/>
      <c r="BY52" s="137"/>
      <c r="BZ52" s="137"/>
      <c r="CA52" s="137"/>
      <c r="CB52" s="138">
        <f t="shared" si="0"/>
        <v>12500</v>
      </c>
      <c r="CC52" s="73">
        <v>2500</v>
      </c>
      <c r="CD52" s="73">
        <v>2500</v>
      </c>
      <c r="CE52" s="72">
        <v>2500</v>
      </c>
      <c r="CF52" s="73">
        <v>2500</v>
      </c>
      <c r="CG52" s="73">
        <v>2500</v>
      </c>
      <c r="CH52" s="73"/>
      <c r="CI52" s="73"/>
      <c r="CJ52" s="88"/>
      <c r="CK52" s="88"/>
      <c r="CL52" s="73"/>
      <c r="CM52" s="73"/>
      <c r="CN52" s="137"/>
      <c r="CO52" s="137"/>
      <c r="CP52" s="137">
        <f t="shared" si="1"/>
        <v>0</v>
      </c>
      <c r="CQ52" s="137">
        <f t="shared" si="2"/>
        <v>10000</v>
      </c>
      <c r="CR52" s="137">
        <f>+DI52-CQ52</f>
        <v>0</v>
      </c>
      <c r="CS52" s="157">
        <v>0</v>
      </c>
      <c r="CT52" s="157">
        <v>0</v>
      </c>
      <c r="CU52" s="157">
        <v>0</v>
      </c>
      <c r="CV52" s="157">
        <v>12500</v>
      </c>
      <c r="CW52" s="157">
        <v>0</v>
      </c>
      <c r="CX52" s="73">
        <v>2500</v>
      </c>
      <c r="CY52" s="73">
        <v>2500</v>
      </c>
      <c r="CZ52" s="73">
        <v>0</v>
      </c>
      <c r="DA52" s="73">
        <v>12500</v>
      </c>
      <c r="DB52" s="73">
        <v>5000</v>
      </c>
      <c r="DC52" s="73">
        <v>5000</v>
      </c>
      <c r="DD52" s="73">
        <v>0</v>
      </c>
      <c r="DE52" s="73">
        <v>0</v>
      </c>
      <c r="DF52" s="73">
        <v>2500</v>
      </c>
      <c r="DG52" s="73">
        <v>0</v>
      </c>
      <c r="DH52" s="73">
        <v>0</v>
      </c>
      <c r="DI52" s="157">
        <f t="shared" si="3"/>
        <v>10000</v>
      </c>
      <c r="DJ52" s="157">
        <f t="shared" si="4"/>
        <v>12500</v>
      </c>
      <c r="DK52" s="191" t="str">
        <f>IF(CZ52&gt;0,"SI","NO")</f>
        <v>NO</v>
      </c>
      <c r="DL52" s="191" t="str">
        <f>IF(DJ52&gt;0,"SI","NO")</f>
        <v>SI</v>
      </c>
      <c r="DM52" s="142"/>
      <c r="DN52" s="142"/>
      <c r="DO52" s="142"/>
      <c r="DP52" s="125"/>
      <c r="DQ52" s="125"/>
      <c r="DR52" s="125"/>
      <c r="DS52" s="125"/>
      <c r="DT52" s="125"/>
      <c r="DU52" s="125"/>
      <c r="DV52" s="125"/>
      <c r="DW52" s="125"/>
      <c r="DX52" s="125"/>
      <c r="DY52" s="125"/>
      <c r="DZ52" s="125"/>
      <c r="EA52" s="125"/>
      <c r="EB52" s="125"/>
      <c r="EC52" s="125"/>
      <c r="ED52" s="125"/>
      <c r="EE52" s="125"/>
      <c r="EF52" s="125"/>
      <c r="EG52" s="125"/>
      <c r="EH52" s="125"/>
      <c r="EI52" s="125"/>
      <c r="EJ52" s="125"/>
      <c r="EK52" s="125"/>
      <c r="EL52" s="125"/>
      <c r="EM52" s="125"/>
      <c r="EN52" s="125"/>
      <c r="EO52" s="125"/>
      <c r="EP52" s="125"/>
      <c r="EQ52" s="125"/>
      <c r="ER52" s="125"/>
      <c r="ES52" s="125"/>
      <c r="ET52" s="125"/>
      <c r="EU52" s="125"/>
      <c r="EV52" s="125"/>
      <c r="EW52" s="125"/>
      <c r="EX52" s="125"/>
      <c r="EY52" s="125"/>
      <c r="EZ52" s="125"/>
      <c r="FA52" s="125"/>
      <c r="FB52" s="125"/>
      <c r="FC52" s="125"/>
      <c r="FD52" s="125"/>
      <c r="FE52" s="125"/>
      <c r="FF52" s="125"/>
      <c r="FG52" s="125"/>
      <c r="FH52" s="125"/>
      <c r="FI52" s="125"/>
      <c r="FJ52" s="125"/>
      <c r="FK52" s="125"/>
      <c r="FL52" s="125"/>
      <c r="FM52" s="125"/>
      <c r="FN52" s="125"/>
      <c r="FO52" s="125"/>
      <c r="FP52" s="125"/>
      <c r="FQ52" s="125"/>
      <c r="FR52" s="125"/>
      <c r="FS52" s="125"/>
      <c r="FT52" s="125"/>
      <c r="FU52" s="173"/>
      <c r="FV52" s="173"/>
      <c r="FW52" s="173"/>
      <c r="FX52" s="173"/>
      <c r="FY52" s="173"/>
      <c r="FZ52" s="173"/>
      <c r="GA52" s="173"/>
      <c r="GB52" s="173"/>
      <c r="GC52" s="173"/>
      <c r="GD52" s="173"/>
      <c r="GE52" s="173"/>
      <c r="GF52" s="173"/>
      <c r="GG52" s="173"/>
      <c r="GH52" s="173"/>
      <c r="GI52" s="173"/>
      <c r="GJ52" s="173"/>
      <c r="GK52" s="173"/>
      <c r="GL52" s="173"/>
      <c r="GM52" s="173"/>
      <c r="GN52" s="173"/>
      <c r="GO52" s="173"/>
      <c r="GP52" s="173"/>
      <c r="GQ52" s="173"/>
      <c r="GR52" s="173"/>
      <c r="GS52" s="173"/>
      <c r="GT52" s="173"/>
      <c r="GU52" s="173"/>
      <c r="GV52" s="173"/>
      <c r="GW52" s="173"/>
      <c r="GX52" s="173"/>
      <c r="GY52" s="173"/>
      <c r="GZ52" s="173"/>
      <c r="HA52" s="173"/>
      <c r="HB52" s="173"/>
      <c r="HC52" s="173"/>
      <c r="HD52" s="173"/>
      <c r="HE52" s="173"/>
      <c r="HF52" s="173"/>
      <c r="HG52" s="173"/>
      <c r="HH52" s="173"/>
      <c r="HI52" s="173"/>
      <c r="HJ52" s="173"/>
      <c r="HP52" s="284" t="e">
        <v>#NUM!</v>
      </c>
      <c r="HQ52" s="284" t="e">
        <v>#NUM!</v>
      </c>
      <c r="HR52" s="284" t="e">
        <v>#NUM!</v>
      </c>
      <c r="HS52" s="284" t="e">
        <v>#NUM!</v>
      </c>
      <c r="HT52" s="284" t="e">
        <v>#NUM!</v>
      </c>
      <c r="HU52" s="284" t="e">
        <v>#NUM!</v>
      </c>
      <c r="HV52" s="284" t="e">
        <v>#NUM!</v>
      </c>
      <c r="HW52" s="284" t="e">
        <v>#NUM!</v>
      </c>
      <c r="HX52" s="284" t="e">
        <v>#NUM!</v>
      </c>
      <c r="HY52" s="284" t="e">
        <v>#NUM!</v>
      </c>
      <c r="HZ52" s="284" t="e">
        <v>#NUM!</v>
      </c>
      <c r="IA52" s="284" t="e">
        <v>#NUM!</v>
      </c>
      <c r="IB52" s="284" t="e">
        <v>#NUM!</v>
      </c>
      <c r="IC52" s="284" t="e">
        <v>#NUM!</v>
      </c>
      <c r="ID52" s="284" t="e">
        <v>#NUM!</v>
      </c>
      <c r="IE52" s="284" t="e">
        <v>#NUM!</v>
      </c>
      <c r="IF52" s="284" t="e">
        <v>#NUM!</v>
      </c>
      <c r="IG52" s="284" t="e">
        <v>#NUM!</v>
      </c>
      <c r="IH52" s="284" t="e">
        <v>#NUM!</v>
      </c>
      <c r="II52" s="284"/>
      <c r="IJ52" s="284"/>
      <c r="IK52" s="284"/>
      <c r="IL52" s="284"/>
      <c r="IM52" s="284" t="e">
        <v>#NUM!</v>
      </c>
      <c r="IN52" s="284" t="e">
        <v>#NUM!</v>
      </c>
      <c r="IO52" s="284" t="e">
        <v>#NUM!</v>
      </c>
      <c r="IP52" s="284" t="e">
        <v>#NUM!</v>
      </c>
      <c r="IQ52" s="284" t="e">
        <v>#NUM!</v>
      </c>
      <c r="IR52" s="284" t="e">
        <v>#NUM!</v>
      </c>
      <c r="IS52" s="284" t="e">
        <v>#NUM!</v>
      </c>
      <c r="IT52" s="284"/>
      <c r="IU52" s="284">
        <v>18</v>
      </c>
      <c r="IV52" s="284">
        <v>3</v>
      </c>
      <c r="IW52" s="284">
        <v>5</v>
      </c>
      <c r="IX52" s="284">
        <v>9</v>
      </c>
      <c r="IY52" s="284">
        <v>10</v>
      </c>
      <c r="IZ52" s="284">
        <v>11</v>
      </c>
      <c r="JA52" s="284">
        <v>13</v>
      </c>
      <c r="JB52" s="284">
        <v>16</v>
      </c>
      <c r="JC52" s="284">
        <v>16</v>
      </c>
      <c r="JD52" s="284">
        <v>19</v>
      </c>
      <c r="JE52" s="284"/>
      <c r="JF52" s="286"/>
      <c r="JG52" s="286"/>
      <c r="JH52" s="276"/>
      <c r="JI52" s="276"/>
      <c r="JJ52" s="276"/>
    </row>
    <row r="53" spans="1:318" s="68" customFormat="1" ht="14.65" customHeight="1" x14ac:dyDescent="0.25">
      <c r="A53" s="68" t="s">
        <v>73</v>
      </c>
      <c r="B53" s="76" t="s">
        <v>508</v>
      </c>
      <c r="C53" s="76" t="s">
        <v>509</v>
      </c>
      <c r="D53" s="89" t="s">
        <v>510</v>
      </c>
      <c r="E53" s="76" t="s">
        <v>6</v>
      </c>
      <c r="F53" s="76" t="s">
        <v>511</v>
      </c>
      <c r="G53" s="76" t="s">
        <v>8</v>
      </c>
      <c r="H53" s="76" t="s">
        <v>8</v>
      </c>
      <c r="I53" s="76" t="s">
        <v>192</v>
      </c>
      <c r="J53" s="76" t="s">
        <v>11</v>
      </c>
      <c r="K53" s="86" t="s">
        <v>8</v>
      </c>
      <c r="L53" s="86" t="s">
        <v>8</v>
      </c>
      <c r="M53" s="86" t="s">
        <v>8</v>
      </c>
      <c r="N53" s="86" t="s">
        <v>8</v>
      </c>
      <c r="O53" s="86" t="s">
        <v>8</v>
      </c>
      <c r="P53" s="86" t="s">
        <v>8</v>
      </c>
      <c r="Q53" s="76" t="s">
        <v>512</v>
      </c>
      <c r="R53" s="76" t="s">
        <v>13</v>
      </c>
      <c r="S53" s="76" t="s">
        <v>513</v>
      </c>
      <c r="T53" s="76" t="s">
        <v>514</v>
      </c>
      <c r="U53" s="77">
        <v>0.95</v>
      </c>
      <c r="V53" s="77">
        <v>0.95</v>
      </c>
      <c r="W53" s="77">
        <v>0.95</v>
      </c>
      <c r="X53" s="77">
        <v>0.95</v>
      </c>
      <c r="Y53" s="77">
        <v>0.95</v>
      </c>
      <c r="Z53" s="77">
        <v>0.95</v>
      </c>
      <c r="AA53" s="77">
        <v>0.95</v>
      </c>
      <c r="AB53" s="77">
        <v>0.95</v>
      </c>
      <c r="AC53" s="77">
        <v>0.95</v>
      </c>
      <c r="AD53" s="77">
        <v>0.95</v>
      </c>
      <c r="AE53" s="77">
        <v>0.95</v>
      </c>
      <c r="AF53" s="77">
        <v>0.95</v>
      </c>
      <c r="AG53" s="76" t="s">
        <v>223</v>
      </c>
      <c r="AH53" s="76" t="s">
        <v>208</v>
      </c>
      <c r="AI53" s="82" t="s">
        <v>303</v>
      </c>
      <c r="AJ53" s="83" t="s">
        <v>303</v>
      </c>
      <c r="AK53" s="84">
        <v>46023</v>
      </c>
      <c r="AL53" s="84">
        <v>46387</v>
      </c>
      <c r="AM53" s="83"/>
      <c r="AN53" s="83"/>
      <c r="AO53" s="83"/>
      <c r="AP53" s="85" t="s">
        <v>12</v>
      </c>
      <c r="AQ53" s="84" cm="1">
        <f t="array" ref="AQ53">IFERROR(DATE(2026, _xlfn.AGGREGATE(15, 6, (COLUMN(CC53:CN53)-COLUMN(CC53)+1)/(CC53:CN53&lt;&gt;0), 1), 1),"N/A")</f>
        <v>46174</v>
      </c>
      <c r="AR53" s="84" cm="1">
        <f t="array" ref="AR53">IFERROR(EOMONTH(DATE(2026, _xlfn.AGGREGATE(14, 6, (COLUMN(CC53:CN53)-COLUMN(CC53)+1)/(CC53:CN53&lt;&gt;0), 1), 1), 0),"N/A")</f>
        <v>46265</v>
      </c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76" t="s">
        <v>183</v>
      </c>
      <c r="BG53" s="76"/>
      <c r="BH53" s="76" t="s">
        <v>599</v>
      </c>
      <c r="BI53" s="76" t="s">
        <v>538</v>
      </c>
      <c r="BJ53" s="82">
        <v>530606</v>
      </c>
      <c r="BK53" s="86" t="s">
        <v>191</v>
      </c>
      <c r="BL53" s="87">
        <v>12500</v>
      </c>
      <c r="BM53" s="73">
        <v>2500</v>
      </c>
      <c r="BN53" s="73">
        <v>2500</v>
      </c>
      <c r="BO53" s="73">
        <v>2500</v>
      </c>
      <c r="BP53" s="73">
        <v>2500</v>
      </c>
      <c r="BQ53" s="73">
        <v>2500</v>
      </c>
      <c r="BR53" s="73"/>
      <c r="BS53" s="73"/>
      <c r="BT53" s="73"/>
      <c r="BU53" s="73"/>
      <c r="BV53" s="73"/>
      <c r="BW53" s="73"/>
      <c r="BX53" s="138"/>
      <c r="BY53" s="138"/>
      <c r="BZ53" s="138"/>
      <c r="CA53" s="138"/>
      <c r="CB53" s="138">
        <f t="shared" si="0"/>
        <v>12500</v>
      </c>
      <c r="CC53" s="73"/>
      <c r="CD53" s="73"/>
      <c r="CE53" s="72"/>
      <c r="CF53" s="73"/>
      <c r="CG53" s="73"/>
      <c r="CH53" s="73">
        <v>2500</v>
      </c>
      <c r="CI53" s="73">
        <v>2500</v>
      </c>
      <c r="CJ53" s="73">
        <v>7500</v>
      </c>
      <c r="CK53" s="73"/>
      <c r="CL53" s="73"/>
      <c r="CM53" s="73"/>
      <c r="CN53" s="138"/>
      <c r="CO53" s="138"/>
      <c r="CP53" s="137">
        <f t="shared" si="1"/>
        <v>0</v>
      </c>
      <c r="CQ53" s="137">
        <f t="shared" si="2"/>
        <v>0</v>
      </c>
      <c r="CR53" s="137">
        <f>+DI53-CQ53</f>
        <v>0</v>
      </c>
      <c r="CS53" s="157">
        <v>0</v>
      </c>
      <c r="CT53" s="157">
        <v>0</v>
      </c>
      <c r="CU53" s="157">
        <v>0</v>
      </c>
      <c r="CV53" s="157">
        <v>12500</v>
      </c>
      <c r="CW53" s="157">
        <v>0</v>
      </c>
      <c r="CX53" s="73">
        <v>0</v>
      </c>
      <c r="CY53" s="73">
        <v>0</v>
      </c>
      <c r="CZ53" s="73">
        <v>12500</v>
      </c>
      <c r="DA53" s="73">
        <v>0</v>
      </c>
      <c r="DB53" s="73">
        <v>0</v>
      </c>
      <c r="DC53" s="73">
        <v>0</v>
      </c>
      <c r="DD53" s="73">
        <v>12500</v>
      </c>
      <c r="DE53" s="73">
        <v>0</v>
      </c>
      <c r="DF53" s="73">
        <v>0</v>
      </c>
      <c r="DG53" s="73">
        <v>0</v>
      </c>
      <c r="DH53" s="73">
        <v>12500</v>
      </c>
      <c r="DI53" s="157">
        <f t="shared" si="3"/>
        <v>0</v>
      </c>
      <c r="DJ53" s="157">
        <f t="shared" si="4"/>
        <v>12500</v>
      </c>
      <c r="DK53" s="191" t="str">
        <f>IF(CZ53&gt;0,"SI","NO")</f>
        <v>SI</v>
      </c>
      <c r="DL53" s="191" t="str">
        <f>IF(DJ53&gt;0,"SI","NO")</f>
        <v>SI</v>
      </c>
      <c r="DM53" s="142"/>
      <c r="DN53" s="142"/>
      <c r="DO53" s="142"/>
      <c r="DP53" s="125"/>
      <c r="DQ53" s="125"/>
      <c r="DR53" s="125"/>
      <c r="DS53" s="125"/>
      <c r="DT53" s="125"/>
      <c r="DU53" s="125"/>
      <c r="DV53" s="125"/>
      <c r="DW53" s="125"/>
      <c r="DX53" s="125"/>
      <c r="DY53" s="125"/>
      <c r="DZ53" s="125"/>
      <c r="EA53" s="125"/>
      <c r="EB53" s="125"/>
      <c r="EC53" s="125"/>
      <c r="ED53" s="125"/>
      <c r="EE53" s="125"/>
      <c r="EF53" s="125"/>
      <c r="EG53" s="125"/>
      <c r="EH53" s="125"/>
      <c r="EI53" s="125"/>
      <c r="EJ53" s="125"/>
      <c r="EK53" s="125"/>
      <c r="EL53" s="125"/>
      <c r="EM53" s="125"/>
      <c r="EN53" s="125"/>
      <c r="EO53" s="125"/>
      <c r="EP53" s="125"/>
      <c r="EQ53" s="125"/>
      <c r="ER53" s="125"/>
      <c r="ES53" s="125"/>
      <c r="ET53" s="125"/>
      <c r="EU53" s="125"/>
      <c r="EV53" s="125"/>
      <c r="EW53" s="125"/>
      <c r="EX53" s="125"/>
      <c r="EY53" s="125"/>
      <c r="EZ53" s="125"/>
      <c r="FA53" s="125"/>
      <c r="FB53" s="125"/>
      <c r="FC53" s="125"/>
      <c r="FD53" s="125"/>
      <c r="FE53" s="125"/>
      <c r="FF53" s="125"/>
      <c r="FG53" s="125"/>
      <c r="FH53" s="125"/>
      <c r="FI53" s="125"/>
      <c r="FJ53" s="125"/>
      <c r="FK53" s="125"/>
      <c r="FL53" s="125"/>
      <c r="FM53" s="125"/>
      <c r="FN53" s="125"/>
      <c r="FO53" s="125"/>
      <c r="FP53" s="125"/>
      <c r="FQ53" s="125"/>
      <c r="FR53" s="125"/>
      <c r="FS53" s="125"/>
      <c r="FT53" s="125"/>
      <c r="FU53" s="173"/>
      <c r="FV53" s="173"/>
      <c r="FW53" s="173"/>
      <c r="FX53" s="173"/>
      <c r="FY53" s="173"/>
      <c r="FZ53" s="173"/>
      <c r="GA53" s="173"/>
      <c r="GB53" s="173"/>
      <c r="GC53" s="173"/>
      <c r="GD53" s="173"/>
      <c r="GE53" s="173"/>
      <c r="GF53" s="173"/>
      <c r="GG53" s="173"/>
      <c r="GH53" s="173"/>
      <c r="GI53" s="173"/>
      <c r="GJ53" s="173"/>
      <c r="GK53" s="173"/>
      <c r="GL53" s="173"/>
      <c r="GM53" s="173"/>
      <c r="GN53" s="173"/>
      <c r="GO53" s="173"/>
      <c r="GP53" s="173"/>
      <c r="GQ53" s="173"/>
      <c r="GR53" s="173"/>
      <c r="GS53" s="173"/>
      <c r="GT53" s="173"/>
      <c r="GU53" s="173"/>
      <c r="GV53" s="173"/>
      <c r="GW53" s="173"/>
      <c r="GX53" s="173"/>
      <c r="GY53" s="173"/>
      <c r="GZ53" s="173"/>
      <c r="HA53" s="173"/>
      <c r="HB53" s="173"/>
      <c r="HC53" s="173"/>
      <c r="HD53" s="173"/>
      <c r="HE53" s="173"/>
      <c r="HF53" s="173"/>
      <c r="HG53" s="173"/>
      <c r="HH53" s="173"/>
      <c r="HI53" s="173"/>
      <c r="HJ53" s="173"/>
      <c r="HP53" s="284" t="e">
        <v>#NUM!</v>
      </c>
      <c r="HQ53" s="284" t="e">
        <v>#NUM!</v>
      </c>
      <c r="HR53" s="284" t="e">
        <v>#NUM!</v>
      </c>
      <c r="HS53" s="284" t="e">
        <v>#NUM!</v>
      </c>
      <c r="HT53" s="284" t="e">
        <v>#NUM!</v>
      </c>
      <c r="HU53" s="284" t="e">
        <v>#NUM!</v>
      </c>
      <c r="HV53" s="284" t="e">
        <v>#NUM!</v>
      </c>
      <c r="HW53" s="284" t="e">
        <v>#NUM!</v>
      </c>
      <c r="HX53" s="284" t="e">
        <v>#NUM!</v>
      </c>
      <c r="HY53" s="284" t="e">
        <v>#NUM!</v>
      </c>
      <c r="HZ53" s="284" t="e">
        <v>#NUM!</v>
      </c>
      <c r="IA53" s="284" t="e">
        <v>#NUM!</v>
      </c>
      <c r="IB53" s="284" t="e">
        <v>#NUM!</v>
      </c>
      <c r="IC53" s="284" t="e">
        <v>#NUM!</v>
      </c>
      <c r="ID53" s="284" t="e">
        <v>#NUM!</v>
      </c>
      <c r="IE53" s="284" t="e">
        <v>#NUM!</v>
      </c>
      <c r="IF53" s="284" t="e">
        <v>#NUM!</v>
      </c>
      <c r="IG53" s="284" t="e">
        <v>#NUM!</v>
      </c>
      <c r="IH53" s="284" t="e">
        <v>#NUM!</v>
      </c>
      <c r="II53" s="284"/>
      <c r="IJ53" s="284"/>
      <c r="IK53" s="284"/>
      <c r="IL53" s="284"/>
      <c r="IM53" s="284" t="e">
        <v>#NUM!</v>
      </c>
      <c r="IN53" s="284" t="e">
        <v>#NUM!</v>
      </c>
      <c r="IO53" s="284" t="e">
        <v>#NUM!</v>
      </c>
      <c r="IP53" s="284" t="e">
        <v>#NUM!</v>
      </c>
      <c r="IQ53" s="284" t="e">
        <v>#NUM!</v>
      </c>
      <c r="IR53" s="284" t="e">
        <v>#NUM!</v>
      </c>
      <c r="IS53" s="284" t="e">
        <v>#NUM!</v>
      </c>
      <c r="IT53" s="284"/>
      <c r="IU53" s="284">
        <v>18</v>
      </c>
      <c r="IV53" s="284">
        <v>3</v>
      </c>
      <c r="IW53" s="284">
        <v>5</v>
      </c>
      <c r="IX53" s="284">
        <v>9</v>
      </c>
      <c r="IY53" s="284">
        <v>10</v>
      </c>
      <c r="IZ53" s="284">
        <v>11</v>
      </c>
      <c r="JA53" s="284">
        <v>13</v>
      </c>
      <c r="JB53" s="284">
        <v>16</v>
      </c>
      <c r="JC53" s="284">
        <v>16</v>
      </c>
      <c r="JD53" s="284">
        <v>19</v>
      </c>
      <c r="JE53" s="284"/>
      <c r="JF53" s="286"/>
      <c r="JG53" s="286"/>
      <c r="JH53" s="276"/>
      <c r="JI53" s="276"/>
      <c r="JJ53" s="276"/>
    </row>
    <row r="54" spans="1:318" s="68" customFormat="1" ht="14.65" customHeight="1" x14ac:dyDescent="0.25">
      <c r="A54" s="68" t="s">
        <v>63</v>
      </c>
      <c r="B54" s="76" t="s">
        <v>508</v>
      </c>
      <c r="C54" s="76" t="s">
        <v>509</v>
      </c>
      <c r="D54" s="76" t="s">
        <v>510</v>
      </c>
      <c r="E54" s="76" t="s">
        <v>6</v>
      </c>
      <c r="F54" s="76" t="s">
        <v>511</v>
      </c>
      <c r="G54" s="76" t="s">
        <v>8</v>
      </c>
      <c r="H54" s="76" t="s">
        <v>8</v>
      </c>
      <c r="I54" s="76" t="s">
        <v>192</v>
      </c>
      <c r="J54" s="76" t="s">
        <v>7</v>
      </c>
      <c r="K54" s="86" t="s">
        <v>8</v>
      </c>
      <c r="L54" s="86" t="s">
        <v>8</v>
      </c>
      <c r="M54" s="86" t="s">
        <v>8</v>
      </c>
      <c r="N54" s="86" t="s">
        <v>8</v>
      </c>
      <c r="O54" s="86" t="s">
        <v>8</v>
      </c>
      <c r="P54" s="86" t="s">
        <v>8</v>
      </c>
      <c r="Q54" s="76" t="s">
        <v>519</v>
      </c>
      <c r="R54" s="76" t="s">
        <v>10</v>
      </c>
      <c r="S54" s="76" t="s">
        <v>520</v>
      </c>
      <c r="T54" s="76" t="s">
        <v>521</v>
      </c>
      <c r="U54" s="77"/>
      <c r="V54" s="77">
        <v>0.05</v>
      </c>
      <c r="W54" s="77">
        <v>0.08</v>
      </c>
      <c r="X54" s="77">
        <v>0.15</v>
      </c>
      <c r="Y54" s="77">
        <v>0.2</v>
      </c>
      <c r="Z54" s="77">
        <v>0.25</v>
      </c>
      <c r="AA54" s="77">
        <v>0.37</v>
      </c>
      <c r="AB54" s="77">
        <v>0.42</v>
      </c>
      <c r="AC54" s="77">
        <v>0.57999999999999996</v>
      </c>
      <c r="AD54" s="77">
        <v>0.67</v>
      </c>
      <c r="AE54" s="77">
        <v>0.83</v>
      </c>
      <c r="AF54" s="77">
        <v>1</v>
      </c>
      <c r="AG54" s="76" t="s">
        <v>522</v>
      </c>
      <c r="AH54" s="76" t="s">
        <v>208</v>
      </c>
      <c r="AI54" s="82" t="s">
        <v>303</v>
      </c>
      <c r="AJ54" s="83" t="s">
        <v>303</v>
      </c>
      <c r="AK54" s="84">
        <v>46023</v>
      </c>
      <c r="AL54" s="84">
        <v>46387</v>
      </c>
      <c r="AM54" s="83"/>
      <c r="AN54" s="83"/>
      <c r="AO54" s="83"/>
      <c r="AP54" s="85" t="s">
        <v>9</v>
      </c>
      <c r="AQ54" s="84" cm="1">
        <f t="array" ref="AQ54">IFERROR(DATE(2026, _xlfn.AGGREGATE(15, 6, (COLUMN(CC54:CN54)-COLUMN(CC54)+1)/(CC54:CN54&lt;&gt;0), 1), 1),"N/A")</f>
        <v>46143</v>
      </c>
      <c r="AR54" s="84" cm="1">
        <f t="array" ref="AR54">IFERROR(EOMONTH(DATE(2026, _xlfn.AGGREGATE(14, 6, (COLUMN(CC54:CN54)-COLUMN(CC54)+1)/(CC54:CN54&lt;&gt;0), 1), 1), 0),"N/A")</f>
        <v>46387</v>
      </c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76" t="s">
        <v>600</v>
      </c>
      <c r="BG54" s="76"/>
      <c r="BH54" s="76" t="s">
        <v>601</v>
      </c>
      <c r="BI54" s="76" t="s">
        <v>8</v>
      </c>
      <c r="BJ54" s="82">
        <v>530606</v>
      </c>
      <c r="BK54" s="86" t="s">
        <v>191</v>
      </c>
      <c r="BL54" s="87">
        <v>0</v>
      </c>
      <c r="BM54" s="73"/>
      <c r="BN54" s="73"/>
      <c r="BO54" s="73"/>
      <c r="BP54" s="73"/>
      <c r="BQ54" s="73"/>
      <c r="BR54" s="88"/>
      <c r="BS54" s="73"/>
      <c r="BT54" s="73"/>
      <c r="BU54" s="73"/>
      <c r="BV54" s="73"/>
      <c r="BW54" s="73"/>
      <c r="BX54" s="138"/>
      <c r="BY54" s="138"/>
      <c r="BZ54" s="138"/>
      <c r="CA54" s="138">
        <v>11296</v>
      </c>
      <c r="CB54" s="138">
        <f t="shared" si="0"/>
        <v>11296</v>
      </c>
      <c r="CC54" s="73"/>
      <c r="CD54" s="73"/>
      <c r="CE54" s="72"/>
      <c r="CF54" s="73"/>
      <c r="CG54" s="73">
        <v>1412</v>
      </c>
      <c r="CH54" s="73">
        <v>1412</v>
      </c>
      <c r="CI54" s="73">
        <v>1412</v>
      </c>
      <c r="CJ54" s="73">
        <v>1412</v>
      </c>
      <c r="CK54" s="73">
        <v>1412</v>
      </c>
      <c r="CL54" s="73">
        <v>1412</v>
      </c>
      <c r="CM54" s="73">
        <v>1412</v>
      </c>
      <c r="CN54" s="138">
        <v>1412</v>
      </c>
      <c r="CO54" s="138"/>
      <c r="CP54" s="137">
        <f t="shared" si="1"/>
        <v>0</v>
      </c>
      <c r="CQ54" s="137">
        <f t="shared" si="2"/>
        <v>0</v>
      </c>
      <c r="CR54" s="137"/>
      <c r="CS54" s="157"/>
      <c r="CT54" s="157"/>
      <c r="CU54" s="157">
        <v>0</v>
      </c>
      <c r="CV54" s="157"/>
      <c r="CW54" s="157"/>
      <c r="CX54" s="73"/>
      <c r="CY54" s="73"/>
      <c r="CZ54" s="73"/>
      <c r="DA54" s="73"/>
      <c r="DB54" s="73"/>
      <c r="DC54" s="73">
        <v>0</v>
      </c>
      <c r="DD54" s="73"/>
      <c r="DE54" s="73"/>
      <c r="DF54" s="73">
        <v>0</v>
      </c>
      <c r="DG54" s="73">
        <v>0</v>
      </c>
      <c r="DH54" s="73">
        <v>0</v>
      </c>
      <c r="DI54" s="157">
        <f t="shared" si="3"/>
        <v>0</v>
      </c>
      <c r="DJ54" s="157">
        <f t="shared" si="4"/>
        <v>0</v>
      </c>
      <c r="DK54" s="191"/>
      <c r="DL54" s="191"/>
      <c r="DM54" s="143"/>
      <c r="DN54" s="143"/>
      <c r="DO54" s="143"/>
      <c r="DP54" s="125"/>
      <c r="DQ54" s="125"/>
      <c r="DR54" s="125"/>
      <c r="DS54" s="125"/>
      <c r="DT54" s="125"/>
      <c r="DU54" s="125"/>
      <c r="DV54" s="125"/>
      <c r="DW54" s="125"/>
      <c r="DX54" s="126"/>
      <c r="DY54" s="126"/>
      <c r="DZ54" s="127"/>
      <c r="EA54" s="126"/>
      <c r="EB54" s="126"/>
      <c r="EC54" s="126"/>
      <c r="ED54" s="126"/>
      <c r="EE54" s="126"/>
      <c r="EF54" s="126"/>
      <c r="EG54" s="126"/>
      <c r="EH54" s="126"/>
      <c r="EI54" s="126"/>
      <c r="EJ54" s="126"/>
      <c r="EK54" s="127"/>
      <c r="EL54" s="126"/>
      <c r="EM54" s="126"/>
      <c r="EN54" s="126"/>
      <c r="EO54" s="126"/>
      <c r="EP54" s="126"/>
      <c r="EQ54" s="126"/>
      <c r="ER54" s="126"/>
      <c r="ES54" s="127"/>
      <c r="ET54" s="127"/>
      <c r="EU54" s="127"/>
      <c r="EV54" s="127"/>
      <c r="EW54" s="126"/>
      <c r="EX54" s="126"/>
      <c r="EY54" s="126"/>
      <c r="EZ54" s="126"/>
      <c r="FA54" s="126"/>
      <c r="FB54" s="126"/>
      <c r="FC54" s="126"/>
      <c r="FD54" s="126"/>
      <c r="FE54" s="128"/>
      <c r="FF54" s="128"/>
      <c r="FG54" s="128"/>
      <c r="FH54" s="128"/>
      <c r="FI54" s="128"/>
      <c r="FJ54" s="128"/>
      <c r="FK54" s="128"/>
      <c r="FL54" s="128"/>
      <c r="FM54" s="128"/>
      <c r="FN54" s="129"/>
      <c r="FO54" s="128"/>
      <c r="FP54" s="128"/>
      <c r="FQ54" s="130"/>
      <c r="FR54" s="127"/>
      <c r="FS54" s="131"/>
      <c r="FT54" s="125"/>
      <c r="FU54" s="173"/>
      <c r="FV54" s="173"/>
      <c r="FW54" s="173"/>
      <c r="FX54" s="173"/>
      <c r="FY54" s="173"/>
      <c r="FZ54" s="173"/>
      <c r="GA54" s="173"/>
      <c r="GB54" s="173"/>
      <c r="GC54" s="173"/>
      <c r="GD54" s="173"/>
      <c r="GE54" s="173"/>
      <c r="GF54" s="173"/>
      <c r="GG54" s="173"/>
      <c r="GH54" s="173"/>
      <c r="GI54" s="173"/>
      <c r="GJ54" s="173"/>
      <c r="GK54" s="173"/>
      <c r="GL54" s="173"/>
      <c r="GM54" s="173"/>
      <c r="GN54" s="173"/>
      <c r="GO54" s="173"/>
      <c r="GP54" s="173"/>
      <c r="GQ54" s="173"/>
      <c r="GR54" s="173"/>
      <c r="GS54" s="173"/>
      <c r="GT54" s="173"/>
      <c r="GU54" s="173"/>
      <c r="GV54" s="173"/>
      <c r="GW54" s="173"/>
      <c r="GX54" s="173"/>
      <c r="GY54" s="173"/>
      <c r="GZ54" s="173"/>
      <c r="HA54" s="173"/>
      <c r="HB54" s="173"/>
      <c r="HC54" s="173"/>
      <c r="HD54" s="173"/>
      <c r="HE54" s="173"/>
      <c r="HF54" s="173"/>
      <c r="HG54" s="173"/>
      <c r="HH54" s="173"/>
      <c r="HI54" s="173"/>
      <c r="HJ54" s="173"/>
      <c r="HP54" s="281"/>
      <c r="HQ54" s="281"/>
      <c r="HR54" s="281"/>
      <c r="HS54" s="281"/>
      <c r="HT54" s="281"/>
      <c r="HU54" s="281"/>
      <c r="HV54" s="281"/>
      <c r="HW54" s="281"/>
      <c r="HX54" s="281"/>
      <c r="HY54" s="281"/>
      <c r="HZ54" s="281"/>
      <c r="IA54" s="281"/>
      <c r="IB54" s="281"/>
      <c r="IC54" s="281"/>
      <c r="ID54" s="281"/>
      <c r="IE54" s="281"/>
      <c r="IF54" s="281"/>
      <c r="IG54" s="281"/>
      <c r="IH54" s="281"/>
      <c r="II54" s="281"/>
      <c r="IJ54" s="281"/>
      <c r="IK54" s="281"/>
      <c r="IL54" s="281"/>
      <c r="IM54" s="281"/>
      <c r="IN54" s="281"/>
      <c r="IO54" s="281"/>
      <c r="IP54" s="281"/>
      <c r="IQ54" s="281"/>
      <c r="IR54" s="281"/>
      <c r="IS54" s="281"/>
      <c r="IT54" s="281"/>
      <c r="IU54" s="281"/>
      <c r="IV54" s="281"/>
      <c r="IW54" s="281"/>
      <c r="IX54" s="281"/>
      <c r="IY54" s="281"/>
      <c r="IZ54" s="281"/>
      <c r="JA54" s="281"/>
      <c r="JB54" s="281"/>
      <c r="JC54" s="281"/>
      <c r="JD54" s="281"/>
      <c r="JE54" s="281"/>
      <c r="JF54" s="285"/>
      <c r="JG54" s="285"/>
      <c r="JH54" s="275"/>
      <c r="JI54" s="275"/>
      <c r="JJ54" s="275"/>
    </row>
    <row r="55" spans="1:318" s="68" customFormat="1" ht="14.65" customHeight="1" x14ac:dyDescent="0.25">
      <c r="A55" s="76" t="s">
        <v>63</v>
      </c>
      <c r="B55" s="190" t="s">
        <v>508</v>
      </c>
      <c r="C55" s="76" t="s">
        <v>509</v>
      </c>
      <c r="D55" s="76" t="s">
        <v>510</v>
      </c>
      <c r="E55" s="76" t="s">
        <v>6</v>
      </c>
      <c r="F55" s="76" t="s">
        <v>511</v>
      </c>
      <c r="G55" s="76" t="s">
        <v>8</v>
      </c>
      <c r="H55" s="76" t="s">
        <v>8</v>
      </c>
      <c r="I55" s="76" t="s">
        <v>192</v>
      </c>
      <c r="J55" s="76" t="s">
        <v>7</v>
      </c>
      <c r="K55" s="86" t="s">
        <v>8</v>
      </c>
      <c r="L55" s="86" t="s">
        <v>8</v>
      </c>
      <c r="M55" s="86" t="s">
        <v>8</v>
      </c>
      <c r="N55" s="86" t="s">
        <v>8</v>
      </c>
      <c r="O55" s="86" t="s">
        <v>8</v>
      </c>
      <c r="P55" s="86" t="s">
        <v>8</v>
      </c>
      <c r="Q55" s="76" t="s">
        <v>519</v>
      </c>
      <c r="R55" s="76" t="s">
        <v>10</v>
      </c>
      <c r="S55" s="76" t="s">
        <v>520</v>
      </c>
      <c r="T55" s="76" t="s">
        <v>521</v>
      </c>
      <c r="U55" s="77"/>
      <c r="V55" s="77">
        <v>0.05</v>
      </c>
      <c r="W55" s="77">
        <v>0.08</v>
      </c>
      <c r="X55" s="77">
        <v>0.15</v>
      </c>
      <c r="Y55" s="77">
        <v>0.2</v>
      </c>
      <c r="Z55" s="77">
        <v>0.25</v>
      </c>
      <c r="AA55" s="77">
        <v>0.37</v>
      </c>
      <c r="AB55" s="77">
        <v>0.42</v>
      </c>
      <c r="AC55" s="77">
        <v>0.57999999999999996</v>
      </c>
      <c r="AD55" s="77">
        <v>0.67</v>
      </c>
      <c r="AE55" s="77">
        <v>0.83</v>
      </c>
      <c r="AF55" s="77">
        <v>1</v>
      </c>
      <c r="AG55" s="76" t="s">
        <v>522</v>
      </c>
      <c r="AH55" s="76" t="s">
        <v>208</v>
      </c>
      <c r="AI55" s="82" t="s">
        <v>303</v>
      </c>
      <c r="AJ55" s="83" t="s">
        <v>303</v>
      </c>
      <c r="AK55" s="84">
        <v>46023</v>
      </c>
      <c r="AL55" s="84">
        <v>46387</v>
      </c>
      <c r="AM55" s="83"/>
      <c r="AN55" s="83"/>
      <c r="AO55" s="83"/>
      <c r="AP55" s="85" t="s">
        <v>9</v>
      </c>
      <c r="AQ55" s="84" cm="1">
        <f t="array" ref="AQ55">IFERROR(DATE(2026, _xlfn.AGGREGATE(15, 6, (COLUMN(CC55:CN55)-COLUMN(CC55)+1)/(CC55:CN55&lt;&gt;0), 1), 1),"N/A")</f>
        <v>46143</v>
      </c>
      <c r="AR55" s="84" cm="1">
        <f t="array" ref="AR55">IFERROR(EOMONTH(DATE(2026, _xlfn.AGGREGATE(14, 6, (COLUMN(CC55:CN55)-COLUMN(CC55)+1)/(CC55:CN55&lt;&gt;0), 1), 1), 0),"N/A")</f>
        <v>46387</v>
      </c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76" t="s">
        <v>602</v>
      </c>
      <c r="BG55" s="76"/>
      <c r="BH55" s="76" t="s">
        <v>603</v>
      </c>
      <c r="BI55" s="76" t="s">
        <v>8</v>
      </c>
      <c r="BJ55" s="82">
        <v>530606</v>
      </c>
      <c r="BK55" s="86" t="s">
        <v>191</v>
      </c>
      <c r="BL55" s="87">
        <v>0</v>
      </c>
      <c r="BM55" s="73"/>
      <c r="BN55" s="73"/>
      <c r="BO55" s="73"/>
      <c r="BP55" s="73"/>
      <c r="BQ55" s="73"/>
      <c r="BR55" s="88"/>
      <c r="BS55" s="73"/>
      <c r="BT55" s="73"/>
      <c r="BU55" s="73"/>
      <c r="BV55" s="73"/>
      <c r="BW55" s="73"/>
      <c r="BX55" s="138"/>
      <c r="BY55" s="138"/>
      <c r="BZ55" s="138"/>
      <c r="CA55" s="138">
        <v>11296</v>
      </c>
      <c r="CB55" s="138">
        <f t="shared" si="0"/>
        <v>11296</v>
      </c>
      <c r="CC55" s="73"/>
      <c r="CD55" s="73"/>
      <c r="CE55" s="72"/>
      <c r="CF55" s="73"/>
      <c r="CG55" s="73">
        <v>1412</v>
      </c>
      <c r="CH55" s="73">
        <v>1412</v>
      </c>
      <c r="CI55" s="73">
        <v>1412</v>
      </c>
      <c r="CJ55" s="73">
        <v>1412</v>
      </c>
      <c r="CK55" s="73">
        <v>1412</v>
      </c>
      <c r="CL55" s="73">
        <v>1412</v>
      </c>
      <c r="CM55" s="73">
        <v>1412</v>
      </c>
      <c r="CN55" s="138">
        <v>1412</v>
      </c>
      <c r="CO55" s="138"/>
      <c r="CP55" s="137">
        <f t="shared" si="1"/>
        <v>0</v>
      </c>
      <c r="CQ55" s="137">
        <f t="shared" si="2"/>
        <v>0</v>
      </c>
      <c r="CR55" s="137"/>
      <c r="CS55" s="157"/>
      <c r="CT55" s="157"/>
      <c r="CU55" s="157">
        <v>0</v>
      </c>
      <c r="CV55" s="157"/>
      <c r="CW55" s="157"/>
      <c r="CX55" s="73"/>
      <c r="CY55" s="73"/>
      <c r="CZ55" s="73"/>
      <c r="DA55" s="73"/>
      <c r="DB55" s="73"/>
      <c r="DC55" s="73">
        <v>0</v>
      </c>
      <c r="DD55" s="73"/>
      <c r="DE55" s="73"/>
      <c r="DF55" s="73">
        <v>0</v>
      </c>
      <c r="DG55" s="73">
        <v>0</v>
      </c>
      <c r="DH55" s="73">
        <v>0</v>
      </c>
      <c r="DI55" s="157">
        <f t="shared" si="3"/>
        <v>0</v>
      </c>
      <c r="DJ55" s="157">
        <f t="shared" si="4"/>
        <v>0</v>
      </c>
      <c r="DK55" s="191"/>
      <c r="DL55" s="191"/>
      <c r="DM55" s="143"/>
      <c r="DN55" s="143"/>
      <c r="DO55" s="143"/>
      <c r="DP55" s="125"/>
      <c r="DQ55" s="125"/>
      <c r="DR55" s="125"/>
      <c r="DS55" s="125"/>
      <c r="DT55" s="125"/>
      <c r="DU55" s="125"/>
      <c r="DV55" s="125"/>
      <c r="DW55" s="125"/>
      <c r="DX55" s="126"/>
      <c r="DY55" s="126"/>
      <c r="DZ55" s="127"/>
      <c r="EA55" s="126"/>
      <c r="EB55" s="126"/>
      <c r="EC55" s="126"/>
      <c r="ED55" s="126"/>
      <c r="EE55" s="126"/>
      <c r="EF55" s="126"/>
      <c r="EG55" s="126"/>
      <c r="EH55" s="126"/>
      <c r="EI55" s="126"/>
      <c r="EJ55" s="126"/>
      <c r="EK55" s="127"/>
      <c r="EL55" s="126"/>
      <c r="EM55" s="126"/>
      <c r="EN55" s="126"/>
      <c r="EO55" s="126"/>
      <c r="EP55" s="126"/>
      <c r="EQ55" s="126"/>
      <c r="ER55" s="126"/>
      <c r="ES55" s="127"/>
      <c r="ET55" s="127"/>
      <c r="EU55" s="127"/>
      <c r="EV55" s="127"/>
      <c r="EW55" s="126"/>
      <c r="EX55" s="126"/>
      <c r="EY55" s="126"/>
      <c r="EZ55" s="126"/>
      <c r="FA55" s="126"/>
      <c r="FB55" s="126"/>
      <c r="FC55" s="126"/>
      <c r="FD55" s="126"/>
      <c r="FE55" s="128"/>
      <c r="FF55" s="128"/>
      <c r="FG55" s="128"/>
      <c r="FH55" s="128"/>
      <c r="FI55" s="128"/>
      <c r="FJ55" s="128"/>
      <c r="FK55" s="128"/>
      <c r="FL55" s="128"/>
      <c r="FM55" s="128"/>
      <c r="FN55" s="129"/>
      <c r="FO55" s="128"/>
      <c r="FP55" s="128"/>
      <c r="FQ55" s="130"/>
      <c r="FR55" s="127"/>
      <c r="FS55" s="131"/>
      <c r="FT55" s="125"/>
      <c r="FU55" s="173"/>
      <c r="FV55" s="173"/>
      <c r="FW55" s="173"/>
      <c r="FX55" s="173"/>
      <c r="FY55" s="173"/>
      <c r="FZ55" s="173"/>
      <c r="GA55" s="173"/>
      <c r="GB55" s="173"/>
      <c r="GC55" s="173"/>
      <c r="GD55" s="173"/>
      <c r="GE55" s="173"/>
      <c r="GF55" s="173"/>
      <c r="GG55" s="173"/>
      <c r="GH55" s="173"/>
      <c r="GI55" s="173"/>
      <c r="GJ55" s="173"/>
      <c r="GK55" s="173"/>
      <c r="GL55" s="173"/>
      <c r="GM55" s="173"/>
      <c r="GN55" s="173"/>
      <c r="GO55" s="173"/>
      <c r="GP55" s="173"/>
      <c r="GQ55" s="173"/>
      <c r="GR55" s="173"/>
      <c r="GS55" s="173"/>
      <c r="GT55" s="173"/>
      <c r="GU55" s="173"/>
      <c r="GV55" s="173"/>
      <c r="GW55" s="173"/>
      <c r="GX55" s="173"/>
      <c r="GY55" s="173"/>
      <c r="GZ55" s="173"/>
      <c r="HA55" s="173"/>
      <c r="HB55" s="173"/>
      <c r="HC55" s="173"/>
      <c r="HD55" s="173"/>
      <c r="HE55" s="173"/>
      <c r="HF55" s="173"/>
      <c r="HG55" s="173"/>
      <c r="HH55" s="173"/>
      <c r="HI55" s="173"/>
      <c r="HJ55" s="173"/>
      <c r="HP55" s="281"/>
      <c r="HQ55" s="281"/>
      <c r="HR55" s="281"/>
      <c r="HS55" s="281"/>
      <c r="HT55" s="281"/>
      <c r="HU55" s="281"/>
      <c r="HV55" s="281"/>
      <c r="HW55" s="281"/>
      <c r="HX55" s="281"/>
      <c r="HY55" s="281"/>
      <c r="HZ55" s="281"/>
      <c r="IA55" s="281"/>
      <c r="IB55" s="281"/>
      <c r="IC55" s="281"/>
      <c r="ID55" s="281"/>
      <c r="IE55" s="281"/>
      <c r="IF55" s="281"/>
      <c r="IG55" s="281"/>
      <c r="IH55" s="281"/>
      <c r="II55" s="281"/>
      <c r="IJ55" s="281"/>
      <c r="IK55" s="281"/>
      <c r="IL55" s="281"/>
      <c r="IM55" s="281"/>
      <c r="IN55" s="281"/>
      <c r="IO55" s="281"/>
      <c r="IP55" s="281"/>
      <c r="IQ55" s="281"/>
      <c r="IR55" s="281"/>
      <c r="IS55" s="281"/>
      <c r="IT55" s="281"/>
      <c r="IU55" s="281"/>
      <c r="IV55" s="281"/>
      <c r="IW55" s="281"/>
      <c r="IX55" s="281"/>
      <c r="IY55" s="281"/>
      <c r="IZ55" s="281"/>
      <c r="JA55" s="281"/>
      <c r="JB55" s="281"/>
      <c r="JC55" s="281"/>
      <c r="JD55" s="281"/>
      <c r="JE55" s="281"/>
      <c r="JF55" s="285"/>
      <c r="JG55" s="285"/>
      <c r="JH55" s="275"/>
      <c r="JI55" s="275"/>
      <c r="JJ55" s="275"/>
    </row>
    <row r="56" spans="1:318" s="68" customFormat="1" ht="14.65" customHeight="1" x14ac:dyDescent="0.25">
      <c r="A56" s="68" t="s">
        <v>54</v>
      </c>
      <c r="B56" s="76" t="s">
        <v>508</v>
      </c>
      <c r="C56" s="76" t="s">
        <v>509</v>
      </c>
      <c r="D56" s="76" t="s">
        <v>510</v>
      </c>
      <c r="E56" s="76" t="s">
        <v>6</v>
      </c>
      <c r="F56" s="76" t="s">
        <v>511</v>
      </c>
      <c r="G56" s="76" t="s">
        <v>8</v>
      </c>
      <c r="H56" s="76" t="s">
        <v>8</v>
      </c>
      <c r="I56" s="76" t="s">
        <v>192</v>
      </c>
      <c r="J56" s="76" t="s">
        <v>7</v>
      </c>
      <c r="K56" s="86" t="s">
        <v>8</v>
      </c>
      <c r="L56" s="86" t="s">
        <v>8</v>
      </c>
      <c r="M56" s="86" t="s">
        <v>8</v>
      </c>
      <c r="N56" s="86" t="s">
        <v>8</v>
      </c>
      <c r="O56" s="86" t="s">
        <v>8</v>
      </c>
      <c r="P56" s="86" t="s">
        <v>8</v>
      </c>
      <c r="Q56" s="76" t="s">
        <v>519</v>
      </c>
      <c r="R56" s="76" t="s">
        <v>10</v>
      </c>
      <c r="S56" s="76" t="s">
        <v>520</v>
      </c>
      <c r="T56" s="76" t="s">
        <v>521</v>
      </c>
      <c r="U56" s="77"/>
      <c r="V56" s="77">
        <v>0.05</v>
      </c>
      <c r="W56" s="77">
        <v>0.08</v>
      </c>
      <c r="X56" s="77">
        <v>0.15</v>
      </c>
      <c r="Y56" s="77">
        <v>0.2</v>
      </c>
      <c r="Z56" s="77">
        <v>0.25</v>
      </c>
      <c r="AA56" s="77">
        <v>0.37</v>
      </c>
      <c r="AB56" s="77">
        <v>0.42</v>
      </c>
      <c r="AC56" s="77">
        <v>0.57999999999999996</v>
      </c>
      <c r="AD56" s="77">
        <v>0.67</v>
      </c>
      <c r="AE56" s="77">
        <v>0.83</v>
      </c>
      <c r="AF56" s="77">
        <v>1</v>
      </c>
      <c r="AG56" s="76" t="s">
        <v>522</v>
      </c>
      <c r="AH56" s="76" t="s">
        <v>208</v>
      </c>
      <c r="AI56" s="82" t="s">
        <v>303</v>
      </c>
      <c r="AJ56" s="83" t="s">
        <v>303</v>
      </c>
      <c r="AK56" s="84">
        <v>46023</v>
      </c>
      <c r="AL56" s="84">
        <v>46387</v>
      </c>
      <c r="AM56" s="83"/>
      <c r="AN56" s="83"/>
      <c r="AO56" s="83"/>
      <c r="AP56" s="85" t="s">
        <v>9</v>
      </c>
      <c r="AQ56" s="84" cm="1">
        <f t="array" ref="AQ56">IFERROR(DATE(2026, _xlfn.AGGREGATE(15, 6, (COLUMN(CC56:CN56)-COLUMN(CC56)+1)/(CC56:CN56&lt;&gt;0), 1), 1),"N/A")</f>
        <v>46143</v>
      </c>
      <c r="AR56" s="84" cm="1">
        <f t="array" ref="AR56">IFERROR(EOMONTH(DATE(2026, _xlfn.AGGREGATE(14, 6, (COLUMN(CC56:CN56)-COLUMN(CC56)+1)/(CC56:CN56&lt;&gt;0), 1), 1), 0),"N/A")</f>
        <v>46173</v>
      </c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76" t="s">
        <v>604</v>
      </c>
      <c r="BG56" s="76"/>
      <c r="BH56" s="76" t="s">
        <v>605</v>
      </c>
      <c r="BI56" s="76" t="s">
        <v>8</v>
      </c>
      <c r="BJ56" s="82">
        <v>840103</v>
      </c>
      <c r="BK56" s="86" t="s">
        <v>191</v>
      </c>
      <c r="BL56" s="87">
        <v>0</v>
      </c>
      <c r="BM56" s="73"/>
      <c r="BN56" s="73"/>
      <c r="BO56" s="73"/>
      <c r="BP56" s="73"/>
      <c r="BQ56" s="73"/>
      <c r="BR56" s="73"/>
      <c r="BS56" s="73"/>
      <c r="BT56" s="73"/>
      <c r="BU56" s="88"/>
      <c r="BV56" s="73"/>
      <c r="BW56" s="73"/>
      <c r="BX56" s="138"/>
      <c r="BY56" s="138"/>
      <c r="BZ56" s="138"/>
      <c r="CA56" s="138">
        <v>10000</v>
      </c>
      <c r="CB56" s="138">
        <f t="shared" si="0"/>
        <v>10000</v>
      </c>
      <c r="CC56" s="73"/>
      <c r="CD56" s="73"/>
      <c r="CE56" s="72"/>
      <c r="CF56" s="73"/>
      <c r="CG56" s="73">
        <v>10000</v>
      </c>
      <c r="CH56" s="73"/>
      <c r="CI56" s="73"/>
      <c r="CJ56" s="73"/>
      <c r="CK56" s="88"/>
      <c r="CL56" s="73"/>
      <c r="CM56" s="73"/>
      <c r="CN56" s="138"/>
      <c r="CO56" s="138"/>
      <c r="CP56" s="137">
        <f t="shared" si="1"/>
        <v>0</v>
      </c>
      <c r="CQ56" s="137">
        <f t="shared" si="2"/>
        <v>0</v>
      </c>
      <c r="CR56" s="137"/>
      <c r="CS56" s="157"/>
      <c r="CT56" s="157"/>
      <c r="CU56" s="157">
        <v>0</v>
      </c>
      <c r="CV56" s="157"/>
      <c r="CW56" s="157"/>
      <c r="CX56" s="73"/>
      <c r="CY56" s="73"/>
      <c r="CZ56" s="73"/>
      <c r="DA56" s="73"/>
      <c r="DB56" s="73"/>
      <c r="DC56" s="73">
        <v>0</v>
      </c>
      <c r="DD56" s="73"/>
      <c r="DE56" s="73"/>
      <c r="DF56" s="73">
        <v>0</v>
      </c>
      <c r="DG56" s="73">
        <v>0</v>
      </c>
      <c r="DH56" s="73">
        <v>0</v>
      </c>
      <c r="DI56" s="157">
        <f t="shared" si="3"/>
        <v>0</v>
      </c>
      <c r="DJ56" s="157">
        <f t="shared" si="4"/>
        <v>0</v>
      </c>
      <c r="DK56" s="191"/>
      <c r="DL56" s="191"/>
      <c r="DM56" s="142"/>
      <c r="DN56" s="142"/>
      <c r="DO56" s="142"/>
      <c r="DP56" s="125"/>
      <c r="DQ56" s="125"/>
      <c r="DR56" s="125"/>
      <c r="DS56" s="125"/>
      <c r="DT56" s="125"/>
      <c r="DU56" s="125"/>
      <c r="DV56" s="125"/>
      <c r="DW56" s="125"/>
      <c r="DX56" s="125"/>
      <c r="DY56" s="125"/>
      <c r="DZ56" s="125"/>
      <c r="EA56" s="125"/>
      <c r="EB56" s="125"/>
      <c r="EC56" s="125"/>
      <c r="ED56" s="125"/>
      <c r="EE56" s="125"/>
      <c r="EF56" s="125"/>
      <c r="EG56" s="125"/>
      <c r="EH56" s="125"/>
      <c r="EI56" s="125"/>
      <c r="EJ56" s="125"/>
      <c r="EK56" s="125"/>
      <c r="EL56" s="125"/>
      <c r="EM56" s="125"/>
      <c r="EN56" s="125"/>
      <c r="EO56" s="125"/>
      <c r="EP56" s="125"/>
      <c r="EQ56" s="125"/>
      <c r="ER56" s="125"/>
      <c r="ES56" s="125"/>
      <c r="ET56" s="125"/>
      <c r="EU56" s="125"/>
      <c r="EV56" s="125"/>
      <c r="EW56" s="125"/>
      <c r="EX56" s="125"/>
      <c r="EY56" s="125"/>
      <c r="EZ56" s="125"/>
      <c r="FA56" s="125"/>
      <c r="FB56" s="125"/>
      <c r="FC56" s="125"/>
      <c r="FD56" s="125"/>
      <c r="FE56" s="125"/>
      <c r="FF56" s="125"/>
      <c r="FG56" s="125"/>
      <c r="FH56" s="125"/>
      <c r="FI56" s="125"/>
      <c r="FJ56" s="125"/>
      <c r="FK56" s="125"/>
      <c r="FL56" s="125"/>
      <c r="FM56" s="125"/>
      <c r="FN56" s="125"/>
      <c r="FO56" s="125"/>
      <c r="FP56" s="125"/>
      <c r="FQ56" s="125"/>
      <c r="FR56" s="125"/>
      <c r="FS56" s="125"/>
      <c r="FT56" s="125"/>
      <c r="FU56" s="173"/>
      <c r="FV56" s="173"/>
      <c r="FW56" s="173"/>
      <c r="FX56" s="173"/>
      <c r="FY56" s="173"/>
      <c r="FZ56" s="173"/>
      <c r="GA56" s="173"/>
      <c r="GB56" s="173"/>
      <c r="GC56" s="173"/>
      <c r="GD56" s="173"/>
      <c r="GE56" s="173"/>
      <c r="GF56" s="173"/>
      <c r="GG56" s="173"/>
      <c r="GH56" s="173"/>
      <c r="GI56" s="173"/>
      <c r="GJ56" s="173"/>
      <c r="GK56" s="173"/>
      <c r="GL56" s="173"/>
      <c r="GM56" s="173"/>
      <c r="GN56" s="173"/>
      <c r="GO56" s="173"/>
      <c r="GP56" s="173"/>
      <c r="GQ56" s="173"/>
      <c r="GR56" s="173"/>
      <c r="GS56" s="173"/>
      <c r="GT56" s="173"/>
      <c r="GU56" s="173"/>
      <c r="GV56" s="173"/>
      <c r="GW56" s="173"/>
      <c r="GX56" s="173"/>
      <c r="GY56" s="173"/>
      <c r="GZ56" s="173"/>
      <c r="HA56" s="173"/>
      <c r="HB56" s="173"/>
      <c r="HC56" s="173"/>
      <c r="HD56" s="173"/>
      <c r="HE56" s="173"/>
      <c r="HF56" s="173"/>
      <c r="HG56" s="173"/>
      <c r="HH56" s="173"/>
      <c r="HI56" s="173"/>
      <c r="HJ56" s="173"/>
      <c r="HP56" s="281"/>
      <c r="HQ56" s="281"/>
      <c r="HR56" s="281"/>
      <c r="HS56" s="281"/>
      <c r="HT56" s="281"/>
      <c r="HU56" s="281"/>
      <c r="HV56" s="281"/>
      <c r="HW56" s="281"/>
      <c r="HX56" s="281"/>
      <c r="HY56" s="281"/>
      <c r="HZ56" s="281"/>
      <c r="IA56" s="281"/>
      <c r="IB56" s="281"/>
      <c r="IC56" s="281"/>
      <c r="ID56" s="281"/>
      <c r="IE56" s="281"/>
      <c r="IF56" s="281"/>
      <c r="IG56" s="281"/>
      <c r="IH56" s="281"/>
      <c r="II56" s="281"/>
      <c r="IJ56" s="281"/>
      <c r="IK56" s="281"/>
      <c r="IL56" s="281"/>
      <c r="IM56" s="281"/>
      <c r="IN56" s="281"/>
      <c r="IO56" s="281"/>
      <c r="IP56" s="281"/>
      <c r="IQ56" s="281"/>
      <c r="IR56" s="281"/>
      <c r="IS56" s="281"/>
      <c r="IT56" s="281"/>
      <c r="IU56" s="281"/>
      <c r="IV56" s="281"/>
      <c r="IW56" s="281"/>
      <c r="IX56" s="281"/>
      <c r="IY56" s="281"/>
      <c r="IZ56" s="281"/>
      <c r="JA56" s="281"/>
      <c r="JB56" s="281"/>
      <c r="JC56" s="281"/>
      <c r="JD56" s="281"/>
      <c r="JE56" s="281"/>
      <c r="JF56" s="285"/>
      <c r="JG56" s="285"/>
      <c r="JH56" s="275"/>
      <c r="JI56" s="275"/>
      <c r="JJ56" s="275"/>
    </row>
    <row r="57" spans="1:318" s="68" customFormat="1" ht="14.65" customHeight="1" x14ac:dyDescent="0.25">
      <c r="A57" s="76" t="s">
        <v>54</v>
      </c>
      <c r="B57" s="190" t="s">
        <v>508</v>
      </c>
      <c r="C57" s="76" t="s">
        <v>509</v>
      </c>
      <c r="D57" s="76" t="s">
        <v>510</v>
      </c>
      <c r="E57" s="76" t="s">
        <v>6</v>
      </c>
      <c r="F57" s="76" t="s">
        <v>511</v>
      </c>
      <c r="G57" s="76" t="s">
        <v>8</v>
      </c>
      <c r="H57" s="76" t="s">
        <v>8</v>
      </c>
      <c r="I57" s="76" t="s">
        <v>192</v>
      </c>
      <c r="J57" s="76" t="s">
        <v>7</v>
      </c>
      <c r="K57" s="86" t="s">
        <v>8</v>
      </c>
      <c r="L57" s="86" t="s">
        <v>8</v>
      </c>
      <c r="M57" s="86" t="s">
        <v>8</v>
      </c>
      <c r="N57" s="86" t="s">
        <v>8</v>
      </c>
      <c r="O57" s="86" t="s">
        <v>8</v>
      </c>
      <c r="P57" s="86" t="s">
        <v>8</v>
      </c>
      <c r="Q57" s="76" t="s">
        <v>519</v>
      </c>
      <c r="R57" s="76" t="s">
        <v>10</v>
      </c>
      <c r="S57" s="76" t="s">
        <v>520</v>
      </c>
      <c r="T57" s="76" t="s">
        <v>521</v>
      </c>
      <c r="U57" s="77"/>
      <c r="V57" s="77">
        <v>0.05</v>
      </c>
      <c r="W57" s="77">
        <v>0.08</v>
      </c>
      <c r="X57" s="77">
        <v>0.15</v>
      </c>
      <c r="Y57" s="77">
        <v>0.2</v>
      </c>
      <c r="Z57" s="77">
        <v>0.25</v>
      </c>
      <c r="AA57" s="77">
        <v>0.37</v>
      </c>
      <c r="AB57" s="77">
        <v>0.42</v>
      </c>
      <c r="AC57" s="77">
        <v>0.57999999999999996</v>
      </c>
      <c r="AD57" s="77">
        <v>0.67</v>
      </c>
      <c r="AE57" s="77">
        <v>0.83</v>
      </c>
      <c r="AF57" s="77">
        <v>1</v>
      </c>
      <c r="AG57" s="76" t="s">
        <v>522</v>
      </c>
      <c r="AH57" s="76" t="s">
        <v>208</v>
      </c>
      <c r="AI57" s="82" t="s">
        <v>303</v>
      </c>
      <c r="AJ57" s="83" t="s">
        <v>303</v>
      </c>
      <c r="AK57" s="84">
        <v>46023</v>
      </c>
      <c r="AL57" s="84">
        <v>46387</v>
      </c>
      <c r="AM57" s="83"/>
      <c r="AN57" s="83"/>
      <c r="AO57" s="83"/>
      <c r="AP57" s="85" t="s">
        <v>9</v>
      </c>
      <c r="AQ57" s="84" cm="1">
        <f t="array" ref="AQ57">IFERROR(DATE(2026, _xlfn.AGGREGATE(15, 6, (COLUMN(CC57:CN57)-COLUMN(CC57)+1)/(CC57:CN57&lt;&gt;0), 1), 1),"N/A")</f>
        <v>46174</v>
      </c>
      <c r="AR57" s="84" cm="1">
        <f t="array" ref="AR57">IFERROR(EOMONTH(DATE(2026, _xlfn.AGGREGATE(14, 6, (COLUMN(CC57:CN57)-COLUMN(CC57)+1)/(CC57:CN57&lt;&gt;0), 1), 1), 0),"N/A")</f>
        <v>46203</v>
      </c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76" t="s">
        <v>606</v>
      </c>
      <c r="BG57" s="76"/>
      <c r="BH57" s="76" t="s">
        <v>607</v>
      </c>
      <c r="BI57" s="76" t="s">
        <v>8</v>
      </c>
      <c r="BJ57" s="82">
        <v>530402</v>
      </c>
      <c r="BK57" s="86" t="s">
        <v>191</v>
      </c>
      <c r="BL57" s="87">
        <v>0</v>
      </c>
      <c r="BM57" s="73"/>
      <c r="BN57" s="73"/>
      <c r="BO57" s="73"/>
      <c r="BP57" s="73"/>
      <c r="BQ57" s="73"/>
      <c r="BR57" s="73"/>
      <c r="BS57" s="73"/>
      <c r="BT57" s="73"/>
      <c r="BU57" s="88"/>
      <c r="BV57" s="73"/>
      <c r="BW57" s="73"/>
      <c r="BX57" s="138"/>
      <c r="BY57" s="138"/>
      <c r="BZ57" s="138"/>
      <c r="CA57" s="138">
        <v>10000</v>
      </c>
      <c r="CB57" s="138">
        <f t="shared" si="0"/>
        <v>10000</v>
      </c>
      <c r="CC57" s="73"/>
      <c r="CD57" s="73"/>
      <c r="CE57" s="72"/>
      <c r="CF57" s="73"/>
      <c r="CG57" s="73"/>
      <c r="CH57" s="73">
        <v>10000</v>
      </c>
      <c r="CI57" s="73"/>
      <c r="CJ57" s="73"/>
      <c r="CK57" s="88"/>
      <c r="CL57" s="73"/>
      <c r="CM57" s="73"/>
      <c r="CN57" s="138"/>
      <c r="CO57" s="138"/>
      <c r="CP57" s="137">
        <f t="shared" si="1"/>
        <v>0</v>
      </c>
      <c r="CQ57" s="137">
        <f t="shared" si="2"/>
        <v>0</v>
      </c>
      <c r="CR57" s="137"/>
      <c r="CS57" s="157"/>
      <c r="CT57" s="157"/>
      <c r="CU57" s="157">
        <v>0</v>
      </c>
      <c r="CV57" s="157"/>
      <c r="CW57" s="157"/>
      <c r="CX57" s="73"/>
      <c r="CY57" s="73"/>
      <c r="CZ57" s="73"/>
      <c r="DA57" s="73"/>
      <c r="DB57" s="73"/>
      <c r="DC57" s="73">
        <v>0</v>
      </c>
      <c r="DD57" s="73"/>
      <c r="DE57" s="73"/>
      <c r="DF57" s="73">
        <v>0</v>
      </c>
      <c r="DG57" s="73">
        <v>0</v>
      </c>
      <c r="DH57" s="73">
        <v>0</v>
      </c>
      <c r="DI57" s="157">
        <f t="shared" si="3"/>
        <v>0</v>
      </c>
      <c r="DJ57" s="157">
        <f t="shared" si="4"/>
        <v>0</v>
      </c>
      <c r="DK57" s="191"/>
      <c r="DL57" s="191"/>
      <c r="DM57" s="142"/>
      <c r="DN57" s="142"/>
      <c r="DO57" s="142"/>
      <c r="DP57" s="125"/>
      <c r="DQ57" s="125"/>
      <c r="DR57" s="125"/>
      <c r="DS57" s="125"/>
      <c r="DT57" s="125"/>
      <c r="DU57" s="125"/>
      <c r="DV57" s="125"/>
      <c r="DW57" s="125"/>
      <c r="DX57" s="125"/>
      <c r="DY57" s="125"/>
      <c r="DZ57" s="125"/>
      <c r="EA57" s="125"/>
      <c r="EB57" s="125"/>
      <c r="EC57" s="125"/>
      <c r="ED57" s="125"/>
      <c r="EE57" s="125"/>
      <c r="EF57" s="125"/>
      <c r="EG57" s="125"/>
      <c r="EH57" s="125"/>
      <c r="EI57" s="125"/>
      <c r="EJ57" s="125"/>
      <c r="EK57" s="125"/>
      <c r="EL57" s="125"/>
      <c r="EM57" s="125"/>
      <c r="EN57" s="125"/>
      <c r="EO57" s="125"/>
      <c r="EP57" s="125"/>
      <c r="EQ57" s="125"/>
      <c r="ER57" s="125"/>
      <c r="ES57" s="125"/>
      <c r="ET57" s="125"/>
      <c r="EU57" s="125"/>
      <c r="EV57" s="125"/>
      <c r="EW57" s="125"/>
      <c r="EX57" s="125"/>
      <c r="EY57" s="125"/>
      <c r="EZ57" s="125"/>
      <c r="FA57" s="125"/>
      <c r="FB57" s="125"/>
      <c r="FC57" s="125"/>
      <c r="FD57" s="125"/>
      <c r="FE57" s="125"/>
      <c r="FF57" s="125"/>
      <c r="FG57" s="125"/>
      <c r="FH57" s="125"/>
      <c r="FI57" s="125"/>
      <c r="FJ57" s="125"/>
      <c r="FK57" s="125"/>
      <c r="FL57" s="125"/>
      <c r="FM57" s="125"/>
      <c r="FN57" s="125"/>
      <c r="FO57" s="125"/>
      <c r="FP57" s="125"/>
      <c r="FQ57" s="125"/>
      <c r="FR57" s="125"/>
      <c r="FS57" s="125"/>
      <c r="FT57" s="125"/>
      <c r="FU57" s="173"/>
      <c r="FV57" s="173"/>
      <c r="FW57" s="173"/>
      <c r="FX57" s="173"/>
      <c r="FY57" s="173"/>
      <c r="FZ57" s="173"/>
      <c r="GA57" s="173"/>
      <c r="GB57" s="173"/>
      <c r="GC57" s="173"/>
      <c r="GD57" s="173"/>
      <c r="GE57" s="173"/>
      <c r="GF57" s="173"/>
      <c r="GG57" s="173"/>
      <c r="GH57" s="173"/>
      <c r="GI57" s="173"/>
      <c r="GJ57" s="173"/>
      <c r="GK57" s="173"/>
      <c r="GL57" s="173"/>
      <c r="GM57" s="173"/>
      <c r="GN57" s="173"/>
      <c r="GO57" s="173"/>
      <c r="GP57" s="173"/>
      <c r="GQ57" s="173"/>
      <c r="GR57" s="173"/>
      <c r="GS57" s="173"/>
      <c r="GT57" s="173"/>
      <c r="GU57" s="173"/>
      <c r="GV57" s="173"/>
      <c r="GW57" s="173"/>
      <c r="GX57" s="173"/>
      <c r="GY57" s="173"/>
      <c r="GZ57" s="173"/>
      <c r="HA57" s="173"/>
      <c r="HB57" s="173"/>
      <c r="HC57" s="173"/>
      <c r="HD57" s="173"/>
      <c r="HE57" s="173"/>
      <c r="HF57" s="173"/>
      <c r="HG57" s="173"/>
      <c r="HH57" s="173"/>
      <c r="HI57" s="173"/>
      <c r="HJ57" s="173"/>
      <c r="HP57" s="281"/>
      <c r="HQ57" s="281"/>
      <c r="HR57" s="281"/>
      <c r="HS57" s="281"/>
      <c r="HT57" s="281"/>
      <c r="HU57" s="281"/>
      <c r="HV57" s="281"/>
      <c r="HW57" s="281"/>
      <c r="HX57" s="281"/>
      <c r="HY57" s="281"/>
      <c r="HZ57" s="281"/>
      <c r="IA57" s="281"/>
      <c r="IB57" s="281"/>
      <c r="IC57" s="281"/>
      <c r="ID57" s="281"/>
      <c r="IE57" s="281"/>
      <c r="IF57" s="281"/>
      <c r="IG57" s="281"/>
      <c r="IH57" s="281"/>
      <c r="II57" s="281"/>
      <c r="IJ57" s="281"/>
      <c r="IK57" s="281"/>
      <c r="IL57" s="281"/>
      <c r="IM57" s="281"/>
      <c r="IN57" s="281"/>
      <c r="IO57" s="281"/>
      <c r="IP57" s="281"/>
      <c r="IQ57" s="281"/>
      <c r="IR57" s="281"/>
      <c r="IS57" s="281"/>
      <c r="IT57" s="281"/>
      <c r="IU57" s="281"/>
      <c r="IV57" s="281"/>
      <c r="IW57" s="281"/>
      <c r="IX57" s="281"/>
      <c r="IY57" s="281"/>
      <c r="IZ57" s="281"/>
      <c r="JA57" s="281"/>
      <c r="JB57" s="281"/>
      <c r="JC57" s="281"/>
      <c r="JD57" s="281"/>
      <c r="JE57" s="281"/>
      <c r="JF57" s="285"/>
      <c r="JG57" s="285"/>
      <c r="JH57" s="275"/>
      <c r="JI57" s="275"/>
      <c r="JJ57" s="275"/>
    </row>
    <row r="58" spans="1:318" s="68" customFormat="1" ht="14.65" customHeight="1" x14ac:dyDescent="0.25">
      <c r="A58" s="76" t="s">
        <v>76</v>
      </c>
      <c r="B58" s="190" t="s">
        <v>508</v>
      </c>
      <c r="C58" s="76" t="s">
        <v>509</v>
      </c>
      <c r="D58" s="76" t="s">
        <v>510</v>
      </c>
      <c r="E58" s="76" t="s">
        <v>6</v>
      </c>
      <c r="F58" s="76" t="s">
        <v>511</v>
      </c>
      <c r="G58" s="76" t="s">
        <v>8</v>
      </c>
      <c r="H58" s="76" t="s">
        <v>8</v>
      </c>
      <c r="I58" s="76" t="s">
        <v>192</v>
      </c>
      <c r="J58" s="76" t="s">
        <v>7</v>
      </c>
      <c r="K58" s="86" t="s">
        <v>8</v>
      </c>
      <c r="L58" s="86" t="s">
        <v>8</v>
      </c>
      <c r="M58" s="86" t="s">
        <v>8</v>
      </c>
      <c r="N58" s="86" t="s">
        <v>8</v>
      </c>
      <c r="O58" s="86" t="s">
        <v>8</v>
      </c>
      <c r="P58" s="86" t="s">
        <v>8</v>
      </c>
      <c r="Q58" s="76" t="s">
        <v>519</v>
      </c>
      <c r="R58" s="76" t="s">
        <v>10</v>
      </c>
      <c r="S58" s="76" t="s">
        <v>520</v>
      </c>
      <c r="T58" s="76" t="s">
        <v>521</v>
      </c>
      <c r="U58" s="77"/>
      <c r="V58" s="77">
        <v>0.05</v>
      </c>
      <c r="W58" s="77">
        <v>0.08</v>
      </c>
      <c r="X58" s="77">
        <v>0.15</v>
      </c>
      <c r="Y58" s="77">
        <v>0.2</v>
      </c>
      <c r="Z58" s="77">
        <v>0.25</v>
      </c>
      <c r="AA58" s="77">
        <v>0.37</v>
      </c>
      <c r="AB58" s="77">
        <v>0.42</v>
      </c>
      <c r="AC58" s="77">
        <v>0.57999999999999996</v>
      </c>
      <c r="AD58" s="77">
        <v>0.67</v>
      </c>
      <c r="AE58" s="77">
        <v>0.83</v>
      </c>
      <c r="AF58" s="77">
        <v>1</v>
      </c>
      <c r="AG58" s="76" t="s">
        <v>522</v>
      </c>
      <c r="AH58" s="76" t="s">
        <v>208</v>
      </c>
      <c r="AI58" s="82" t="s">
        <v>303</v>
      </c>
      <c r="AJ58" s="83" t="s">
        <v>303</v>
      </c>
      <c r="AK58" s="84">
        <v>46023</v>
      </c>
      <c r="AL58" s="84">
        <v>46387</v>
      </c>
      <c r="AM58" s="83"/>
      <c r="AN58" s="83"/>
      <c r="AO58" s="83"/>
      <c r="AP58" s="85" t="s">
        <v>9</v>
      </c>
      <c r="AQ58" s="84" cm="1">
        <f t="array" ref="AQ58">IFERROR(DATE(2026, _xlfn.AGGREGATE(15, 6, (COLUMN(CC58:CN58)-COLUMN(CC58)+1)/(CC58:CN58&lt;&gt;0), 1), 1),"N/A")</f>
        <v>46327</v>
      </c>
      <c r="AR58" s="84" cm="1">
        <f t="array" ref="AR58">IFERROR(EOMONTH(DATE(2026, _xlfn.AGGREGATE(14, 6, (COLUMN(CC58:CN58)-COLUMN(CC58)+1)/(CC58:CN58&lt;&gt;0), 1), 1), 0),"N/A")</f>
        <v>46356</v>
      </c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76" t="s">
        <v>93</v>
      </c>
      <c r="BG58" s="76" t="s">
        <v>307</v>
      </c>
      <c r="BH58" s="76" t="s">
        <v>608</v>
      </c>
      <c r="BI58" s="76" t="s">
        <v>8</v>
      </c>
      <c r="BJ58" s="82">
        <v>530704</v>
      </c>
      <c r="BK58" s="86" t="s">
        <v>191</v>
      </c>
      <c r="BL58" s="87">
        <v>10000</v>
      </c>
      <c r="BM58" s="73">
        <v>0</v>
      </c>
      <c r="BN58" s="73">
        <v>0</v>
      </c>
      <c r="BO58" s="73">
        <v>0</v>
      </c>
      <c r="BP58" s="73">
        <v>0</v>
      </c>
      <c r="BQ58" s="73">
        <v>0</v>
      </c>
      <c r="BR58" s="73">
        <v>0</v>
      </c>
      <c r="BS58" s="73">
        <v>0</v>
      </c>
      <c r="BT58" s="73">
        <v>0</v>
      </c>
      <c r="BU58" s="73">
        <v>0</v>
      </c>
      <c r="BV58" s="73">
        <v>0</v>
      </c>
      <c r="BW58" s="88">
        <v>10000</v>
      </c>
      <c r="BX58" s="138">
        <v>0</v>
      </c>
      <c r="BY58" s="138"/>
      <c r="BZ58" s="138"/>
      <c r="CA58" s="138"/>
      <c r="CB58" s="138">
        <f t="shared" si="0"/>
        <v>10000</v>
      </c>
      <c r="CC58" s="73"/>
      <c r="CD58" s="73"/>
      <c r="CE58" s="72">
        <v>0</v>
      </c>
      <c r="CF58" s="73">
        <v>0</v>
      </c>
      <c r="CG58" s="73">
        <v>0</v>
      </c>
      <c r="CH58" s="73">
        <v>0</v>
      </c>
      <c r="CI58" s="73">
        <v>0</v>
      </c>
      <c r="CJ58" s="73">
        <v>0</v>
      </c>
      <c r="CK58" s="73">
        <v>0</v>
      </c>
      <c r="CL58" s="73">
        <v>0</v>
      </c>
      <c r="CM58" s="88">
        <v>10000</v>
      </c>
      <c r="CN58" s="138">
        <v>0</v>
      </c>
      <c r="CO58" s="138"/>
      <c r="CP58" s="137">
        <f t="shared" si="1"/>
        <v>0</v>
      </c>
      <c r="CQ58" s="137">
        <f t="shared" si="2"/>
        <v>0</v>
      </c>
      <c r="CR58" s="137">
        <f>+DI58-CQ58</f>
        <v>0</v>
      </c>
      <c r="CS58" s="157">
        <v>0</v>
      </c>
      <c r="CT58" s="157">
        <v>0</v>
      </c>
      <c r="CU58" s="157">
        <v>0</v>
      </c>
      <c r="CV58" s="157">
        <v>0</v>
      </c>
      <c r="CW58" s="157">
        <v>0</v>
      </c>
      <c r="CX58" s="73">
        <v>0</v>
      </c>
      <c r="CY58" s="73">
        <v>0</v>
      </c>
      <c r="CZ58" s="73">
        <v>0</v>
      </c>
      <c r="DA58" s="73">
        <v>0</v>
      </c>
      <c r="DB58" s="73">
        <v>0</v>
      </c>
      <c r="DC58" s="73">
        <v>0</v>
      </c>
      <c r="DD58" s="73">
        <v>0</v>
      </c>
      <c r="DE58" s="73">
        <v>0</v>
      </c>
      <c r="DF58" s="73">
        <v>0</v>
      </c>
      <c r="DG58" s="73">
        <v>0</v>
      </c>
      <c r="DH58" s="73">
        <v>0</v>
      </c>
      <c r="DI58" s="157">
        <f t="shared" si="3"/>
        <v>0</v>
      </c>
      <c r="DJ58" s="157">
        <f t="shared" si="4"/>
        <v>0</v>
      </c>
      <c r="DK58" s="191" t="str">
        <f>IF(CZ58&gt;0,"SI","NO")</f>
        <v>NO</v>
      </c>
      <c r="DL58" s="191" t="str">
        <f>IF(DJ58&gt;0,"SI","NO")</f>
        <v>NO</v>
      </c>
      <c r="DM58" s="143">
        <v>10000</v>
      </c>
      <c r="DN58" s="143">
        <v>10000</v>
      </c>
      <c r="DO58" s="143"/>
      <c r="DP58" s="125">
        <v>3</v>
      </c>
      <c r="DQ58" s="125">
        <v>3</v>
      </c>
      <c r="DR58" s="125"/>
      <c r="DS58" s="125"/>
      <c r="DT58" s="125"/>
      <c r="DU58" s="125"/>
      <c r="DV58" s="125"/>
      <c r="DW58" s="125"/>
      <c r="DX58" s="126">
        <v>46307</v>
      </c>
      <c r="DY58" s="126">
        <v>46307</v>
      </c>
      <c r="DZ58" s="127">
        <v>3</v>
      </c>
      <c r="EA58" s="126">
        <v>46308</v>
      </c>
      <c r="EB58" s="126">
        <v>46308</v>
      </c>
      <c r="EC58" s="126">
        <v>46308</v>
      </c>
      <c r="ED58" s="126">
        <v>46309</v>
      </c>
      <c r="EE58" s="126">
        <v>46310</v>
      </c>
      <c r="EF58" s="126">
        <v>46311</v>
      </c>
      <c r="EG58" s="126">
        <v>46314</v>
      </c>
      <c r="EH58" s="126">
        <v>46315</v>
      </c>
      <c r="EI58" s="126">
        <v>46316</v>
      </c>
      <c r="EJ58" s="126">
        <v>46316</v>
      </c>
      <c r="EK58" s="127">
        <v>3</v>
      </c>
      <c r="EL58" s="126">
        <v>46317</v>
      </c>
      <c r="EM58" s="126">
        <v>46318</v>
      </c>
      <c r="EN58" s="126">
        <v>46321</v>
      </c>
      <c r="EO58" s="126">
        <v>46322</v>
      </c>
      <c r="EP58" s="126">
        <v>46322</v>
      </c>
      <c r="EQ58" s="126">
        <v>46323</v>
      </c>
      <c r="ER58" s="126">
        <v>46323</v>
      </c>
      <c r="ES58" s="127"/>
      <c r="ET58" s="127"/>
      <c r="EU58" s="127"/>
      <c r="EV58" s="127"/>
      <c r="EW58" s="126">
        <v>46324</v>
      </c>
      <c r="EX58" s="126">
        <v>46325</v>
      </c>
      <c r="EY58" s="126">
        <v>46325</v>
      </c>
      <c r="EZ58" s="126"/>
      <c r="FA58" s="126"/>
      <c r="FB58" s="126"/>
      <c r="FC58" s="126">
        <v>46325</v>
      </c>
      <c r="FD58" s="126">
        <v>46331</v>
      </c>
      <c r="FE58" s="127">
        <v>18</v>
      </c>
      <c r="FF58" s="128"/>
      <c r="FG58" s="128"/>
      <c r="FH58" s="128"/>
      <c r="FI58" s="128"/>
      <c r="FJ58" s="128"/>
      <c r="FK58" s="128"/>
      <c r="FL58" s="128"/>
      <c r="FM58" s="128"/>
      <c r="FN58" s="128"/>
      <c r="FO58" s="129"/>
      <c r="FP58" s="128">
        <v>46331</v>
      </c>
      <c r="FQ58" s="128"/>
      <c r="FR58" s="130" t="s">
        <v>579</v>
      </c>
      <c r="FS58" s="127" t="s">
        <v>414</v>
      </c>
      <c r="FT58" s="131" t="s">
        <v>609</v>
      </c>
      <c r="FU58" s="173">
        <v>46307</v>
      </c>
      <c r="FV58" s="173">
        <v>46307</v>
      </c>
      <c r="FW58" s="173">
        <v>46308</v>
      </c>
      <c r="FX58" s="173">
        <v>46308</v>
      </c>
      <c r="FY58" s="173">
        <v>46308</v>
      </c>
      <c r="FZ58" s="173">
        <v>46309</v>
      </c>
      <c r="GA58" s="173">
        <v>46310</v>
      </c>
      <c r="GB58" s="173">
        <v>46311</v>
      </c>
      <c r="GC58" s="173">
        <v>46314</v>
      </c>
      <c r="GD58" s="173">
        <v>46315</v>
      </c>
      <c r="GE58" s="173">
        <v>46316</v>
      </c>
      <c r="GF58" s="173">
        <v>46316</v>
      </c>
      <c r="GG58" s="173">
        <v>46317</v>
      </c>
      <c r="GH58" s="173">
        <v>46318</v>
      </c>
      <c r="GI58" s="173">
        <v>46321</v>
      </c>
      <c r="GJ58" s="173">
        <v>46322</v>
      </c>
      <c r="GK58" s="173">
        <v>46322</v>
      </c>
      <c r="GL58" s="173">
        <v>46323</v>
      </c>
      <c r="GM58" s="173">
        <v>46323</v>
      </c>
      <c r="GN58" s="173"/>
      <c r="GO58" s="173"/>
      <c r="GP58" s="173"/>
      <c r="GQ58" s="173"/>
      <c r="GR58" s="173">
        <v>46324</v>
      </c>
      <c r="GS58" s="173">
        <v>46325</v>
      </c>
      <c r="GT58" s="173">
        <v>46325</v>
      </c>
      <c r="GU58" s="173"/>
      <c r="GV58" s="173"/>
      <c r="GW58" s="173"/>
      <c r="GX58" s="173">
        <v>46325</v>
      </c>
      <c r="GY58" s="173">
        <v>46331</v>
      </c>
      <c r="GZ58" s="173">
        <v>18</v>
      </c>
      <c r="HA58" s="173"/>
      <c r="HB58" s="173"/>
      <c r="HC58" s="173"/>
      <c r="HD58" s="173"/>
      <c r="HE58" s="173"/>
      <c r="HF58" s="173"/>
      <c r="HG58" s="173"/>
      <c r="HH58" s="173"/>
      <c r="HI58" s="173"/>
      <c r="HJ58" s="173">
        <v>46331</v>
      </c>
      <c r="HK58" s="169"/>
      <c r="HL58" s="219" t="s">
        <v>53</v>
      </c>
      <c r="HM58" s="169" t="s">
        <v>579</v>
      </c>
      <c r="HN58" s="169" t="s">
        <v>413</v>
      </c>
      <c r="HO58" s="169" t="s">
        <v>609</v>
      </c>
      <c r="HP58" s="281">
        <v>46307</v>
      </c>
      <c r="HQ58" s="281">
        <v>46307</v>
      </c>
      <c r="HR58" s="281">
        <v>46308</v>
      </c>
      <c r="HS58" s="281">
        <v>46308</v>
      </c>
      <c r="HT58" s="281">
        <v>46308</v>
      </c>
      <c r="HU58" s="281">
        <v>46309</v>
      </c>
      <c r="HV58" s="281">
        <v>46310</v>
      </c>
      <c r="HW58" s="281">
        <v>46311</v>
      </c>
      <c r="HX58" s="281">
        <v>46314</v>
      </c>
      <c r="HY58" s="281">
        <v>46315</v>
      </c>
      <c r="HZ58" s="281">
        <v>46316</v>
      </c>
      <c r="IA58" s="281">
        <v>46316</v>
      </c>
      <c r="IB58" s="281">
        <v>46317</v>
      </c>
      <c r="IC58" s="281">
        <v>46318</v>
      </c>
      <c r="ID58" s="281">
        <v>46321</v>
      </c>
      <c r="IE58" s="281">
        <v>46322</v>
      </c>
      <c r="IF58" s="281">
        <v>46322</v>
      </c>
      <c r="IG58" s="281">
        <v>46323</v>
      </c>
      <c r="IH58" s="281">
        <v>46323</v>
      </c>
      <c r="II58" s="281"/>
      <c r="IJ58" s="281"/>
      <c r="IK58" s="281"/>
      <c r="IL58" s="281"/>
      <c r="IM58" s="281">
        <v>46324</v>
      </c>
      <c r="IN58" s="281">
        <v>46325</v>
      </c>
      <c r="IO58" s="281">
        <v>46325</v>
      </c>
      <c r="IP58" s="281"/>
      <c r="IQ58" s="281"/>
      <c r="IR58" s="281"/>
      <c r="IS58" s="281">
        <v>46325</v>
      </c>
      <c r="IT58" s="281">
        <v>46331</v>
      </c>
      <c r="IU58" s="281">
        <v>18</v>
      </c>
      <c r="IV58" s="281"/>
      <c r="IW58" s="281"/>
      <c r="IX58" s="281"/>
      <c r="IY58" s="281"/>
      <c r="IZ58" s="281"/>
      <c r="JA58" s="281"/>
      <c r="JB58" s="281"/>
      <c r="JC58" s="281"/>
      <c r="JD58" s="281"/>
      <c r="JE58" s="281">
        <v>46331</v>
      </c>
      <c r="JF58" s="282"/>
      <c r="JG58" s="282" t="s">
        <v>53</v>
      </c>
      <c r="JH58" s="277" t="s">
        <v>579</v>
      </c>
      <c r="JI58" s="277" t="s">
        <v>413</v>
      </c>
      <c r="JJ58" s="277" t="s">
        <v>609</v>
      </c>
    </row>
    <row r="59" spans="1:318" s="68" customFormat="1" ht="14.65" customHeight="1" x14ac:dyDescent="0.25">
      <c r="A59" s="68" t="s">
        <v>113</v>
      </c>
      <c r="B59" s="76" t="s">
        <v>508</v>
      </c>
      <c r="C59" s="76" t="s">
        <v>509</v>
      </c>
      <c r="D59" s="89" t="s">
        <v>510</v>
      </c>
      <c r="E59" s="76" t="s">
        <v>6</v>
      </c>
      <c r="F59" s="76" t="s">
        <v>511</v>
      </c>
      <c r="G59" s="76" t="s">
        <v>8</v>
      </c>
      <c r="H59" s="76" t="s">
        <v>8</v>
      </c>
      <c r="I59" s="76" t="s">
        <v>192</v>
      </c>
      <c r="J59" s="76" t="s">
        <v>11</v>
      </c>
      <c r="K59" s="86" t="s">
        <v>8</v>
      </c>
      <c r="L59" s="86" t="s">
        <v>8</v>
      </c>
      <c r="M59" s="86" t="s">
        <v>8</v>
      </c>
      <c r="N59" s="86" t="s">
        <v>8</v>
      </c>
      <c r="O59" s="86" t="s">
        <v>8</v>
      </c>
      <c r="P59" s="86" t="s">
        <v>8</v>
      </c>
      <c r="Q59" s="76" t="s">
        <v>512</v>
      </c>
      <c r="R59" s="76" t="s">
        <v>13</v>
      </c>
      <c r="S59" s="76" t="s">
        <v>513</v>
      </c>
      <c r="T59" s="76" t="s">
        <v>514</v>
      </c>
      <c r="U59" s="77">
        <v>0.95</v>
      </c>
      <c r="V59" s="77">
        <v>0.95</v>
      </c>
      <c r="W59" s="77">
        <v>0.95</v>
      </c>
      <c r="X59" s="77">
        <v>0.95</v>
      </c>
      <c r="Y59" s="77">
        <v>0.95</v>
      </c>
      <c r="Z59" s="77">
        <v>0.95</v>
      </c>
      <c r="AA59" s="77">
        <v>0.95</v>
      </c>
      <c r="AB59" s="77">
        <v>0.95</v>
      </c>
      <c r="AC59" s="77">
        <v>0.95</v>
      </c>
      <c r="AD59" s="77">
        <v>0.95</v>
      </c>
      <c r="AE59" s="77">
        <v>0.95</v>
      </c>
      <c r="AF59" s="77">
        <v>0.95</v>
      </c>
      <c r="AG59" s="76" t="s">
        <v>533</v>
      </c>
      <c r="AH59" s="76" t="s">
        <v>209</v>
      </c>
      <c r="AI59" s="82" t="s">
        <v>303</v>
      </c>
      <c r="AJ59" s="83" t="s">
        <v>303</v>
      </c>
      <c r="AK59" s="84">
        <v>46023</v>
      </c>
      <c r="AL59" s="84">
        <v>46387</v>
      </c>
      <c r="AM59" s="83"/>
      <c r="AN59" s="83"/>
      <c r="AO59" s="83"/>
      <c r="AP59" s="85" t="s">
        <v>12</v>
      </c>
      <c r="AQ59" s="84" cm="1">
        <f t="array" ref="AQ59">IFERROR(DATE(2026, _xlfn.AGGREGATE(15, 6, (COLUMN(CC59:CN59)-COLUMN(CC59)+1)/(CC59:CN59&lt;&gt;0), 1), 1),"N/A")</f>
        <v>46082</v>
      </c>
      <c r="AR59" s="84" cm="1">
        <f t="array" ref="AR59">IFERROR(EOMONTH(DATE(2026, _xlfn.AGGREGATE(14, 6, (COLUMN(CC59:CN59)-COLUMN(CC59)+1)/(CC59:CN59&lt;&gt;0), 1), 1), 0),"N/A")</f>
        <v>46142</v>
      </c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76" t="s">
        <v>185</v>
      </c>
      <c r="BG59" s="76"/>
      <c r="BH59" s="76" t="s">
        <v>610</v>
      </c>
      <c r="BI59" s="76" t="s">
        <v>516</v>
      </c>
      <c r="BJ59" s="82">
        <v>530207</v>
      </c>
      <c r="BK59" s="86" t="s">
        <v>191</v>
      </c>
      <c r="BL59" s="87">
        <v>10000</v>
      </c>
      <c r="BM59" s="73">
        <v>0</v>
      </c>
      <c r="BN59" s="73">
        <v>0</v>
      </c>
      <c r="BO59" s="88">
        <v>5000</v>
      </c>
      <c r="BP59" s="72">
        <v>5000</v>
      </c>
      <c r="BQ59" s="73">
        <v>0</v>
      </c>
      <c r="BR59" s="73">
        <v>0</v>
      </c>
      <c r="BS59" s="73">
        <v>0</v>
      </c>
      <c r="BT59" s="73">
        <v>0</v>
      </c>
      <c r="BU59" s="73">
        <v>0</v>
      </c>
      <c r="BV59" s="73">
        <v>0</v>
      </c>
      <c r="BW59" s="73">
        <v>0</v>
      </c>
      <c r="BX59" s="138">
        <v>0</v>
      </c>
      <c r="BY59" s="138"/>
      <c r="BZ59" s="138"/>
      <c r="CA59" s="138"/>
      <c r="CB59" s="138">
        <f t="shared" si="0"/>
        <v>10000</v>
      </c>
      <c r="CC59" s="73"/>
      <c r="CD59" s="73"/>
      <c r="CE59" s="88">
        <v>5000</v>
      </c>
      <c r="CF59" s="72">
        <v>5000</v>
      </c>
      <c r="CG59" s="73">
        <v>0</v>
      </c>
      <c r="CH59" s="73">
        <v>0</v>
      </c>
      <c r="CI59" s="73">
        <v>0</v>
      </c>
      <c r="CJ59" s="73">
        <v>0</v>
      </c>
      <c r="CK59" s="73">
        <v>0</v>
      </c>
      <c r="CL59" s="73">
        <v>0</v>
      </c>
      <c r="CM59" s="73">
        <v>0</v>
      </c>
      <c r="CN59" s="138">
        <v>0</v>
      </c>
      <c r="CO59" s="138"/>
      <c r="CP59" s="137">
        <f t="shared" si="1"/>
        <v>0</v>
      </c>
      <c r="CQ59" s="137">
        <f t="shared" si="2"/>
        <v>10000</v>
      </c>
      <c r="CR59" s="137">
        <f>+DI59-CQ59</f>
        <v>-6359.9</v>
      </c>
      <c r="CS59" s="157">
        <v>0</v>
      </c>
      <c r="CT59" s="157">
        <v>0</v>
      </c>
      <c r="CU59" s="157">
        <v>0</v>
      </c>
      <c r="CV59" s="157">
        <v>10000</v>
      </c>
      <c r="CW59" s="157">
        <v>0</v>
      </c>
      <c r="CX59" s="73">
        <v>0</v>
      </c>
      <c r="CY59" s="73">
        <v>0</v>
      </c>
      <c r="CZ59" s="73">
        <v>10000</v>
      </c>
      <c r="DA59" s="73">
        <v>0</v>
      </c>
      <c r="DB59" s="73">
        <v>0</v>
      </c>
      <c r="DC59" s="73">
        <v>0</v>
      </c>
      <c r="DD59" s="73">
        <v>10000</v>
      </c>
      <c r="DE59" s="73">
        <v>0</v>
      </c>
      <c r="DF59" s="73">
        <v>3640.1</v>
      </c>
      <c r="DG59" s="73">
        <v>0</v>
      </c>
      <c r="DH59" s="73">
        <v>10000</v>
      </c>
      <c r="DI59" s="157">
        <f t="shared" si="3"/>
        <v>3640.1</v>
      </c>
      <c r="DJ59" s="157">
        <f t="shared" si="4"/>
        <v>10000</v>
      </c>
      <c r="DK59" s="191" t="str">
        <f>IF(CZ59&gt;0,"SI","NO")</f>
        <v>SI</v>
      </c>
      <c r="DL59" s="191" t="str">
        <f>IF(DJ59&gt;0,"SI","NO")</f>
        <v>SI</v>
      </c>
      <c r="DM59" s="142"/>
      <c r="DN59" s="142"/>
      <c r="DO59" s="142"/>
      <c r="DP59" s="125"/>
      <c r="DQ59" s="125"/>
      <c r="DR59" s="125"/>
      <c r="DS59" s="125"/>
      <c r="DT59" s="125"/>
      <c r="DU59" s="125"/>
      <c r="DV59" s="125"/>
      <c r="DW59" s="125" t="s">
        <v>535</v>
      </c>
      <c r="DX59" s="125"/>
      <c r="DY59" s="125"/>
      <c r="DZ59" s="125"/>
      <c r="EA59" s="125"/>
      <c r="EB59" s="125"/>
      <c r="EC59" s="125"/>
      <c r="ED59" s="125"/>
      <c r="EE59" s="125"/>
      <c r="EF59" s="125"/>
      <c r="EG59" s="125"/>
      <c r="EH59" s="125"/>
      <c r="EI59" s="125"/>
      <c r="EJ59" s="125"/>
      <c r="EK59" s="125"/>
      <c r="EL59" s="125"/>
      <c r="EM59" s="125"/>
      <c r="EN59" s="125"/>
      <c r="EO59" s="125"/>
      <c r="EP59" s="125"/>
      <c r="EQ59" s="125"/>
      <c r="ER59" s="125"/>
      <c r="ES59" s="125"/>
      <c r="ET59" s="125"/>
      <c r="EU59" s="125"/>
      <c r="EV59" s="125"/>
      <c r="EW59" s="125"/>
      <c r="EX59" s="125"/>
      <c r="EY59" s="125"/>
      <c r="EZ59" s="125"/>
      <c r="FA59" s="125"/>
      <c r="FB59" s="125"/>
      <c r="FC59" s="125"/>
      <c r="FD59" s="125"/>
      <c r="FE59" s="125"/>
      <c r="FF59" s="125"/>
      <c r="FG59" s="125"/>
      <c r="FH59" s="125"/>
      <c r="FI59" s="125"/>
      <c r="FJ59" s="125"/>
      <c r="FK59" s="125"/>
      <c r="FL59" s="125"/>
      <c r="FM59" s="125"/>
      <c r="FN59" s="125"/>
      <c r="FO59" s="125"/>
      <c r="FP59" s="125"/>
      <c r="FQ59" s="125"/>
      <c r="FR59" s="125"/>
      <c r="FS59" s="125"/>
      <c r="FT59" s="125"/>
      <c r="FU59" s="173"/>
      <c r="FV59" s="173"/>
      <c r="FW59" s="173"/>
      <c r="FX59" s="173"/>
      <c r="FY59" s="173"/>
      <c r="FZ59" s="173"/>
      <c r="GA59" s="173"/>
      <c r="GB59" s="173"/>
      <c r="GC59" s="173"/>
      <c r="GD59" s="173"/>
      <c r="GE59" s="173"/>
      <c r="GF59" s="173"/>
      <c r="GG59" s="173"/>
      <c r="GH59" s="173"/>
      <c r="GI59" s="173"/>
      <c r="GJ59" s="173"/>
      <c r="GK59" s="173"/>
      <c r="GL59" s="173"/>
      <c r="GM59" s="173"/>
      <c r="GN59" s="173"/>
      <c r="GO59" s="173"/>
      <c r="GP59" s="173"/>
      <c r="GQ59" s="173"/>
      <c r="GR59" s="173"/>
      <c r="GS59" s="173"/>
      <c r="GT59" s="173"/>
      <c r="GU59" s="173"/>
      <c r="GV59" s="173"/>
      <c r="GW59" s="173"/>
      <c r="GX59" s="173"/>
      <c r="GY59" s="173"/>
      <c r="GZ59" s="173"/>
      <c r="HA59" s="173"/>
      <c r="HB59" s="173"/>
      <c r="HC59" s="173"/>
      <c r="HD59" s="173"/>
      <c r="HE59" s="173"/>
      <c r="HF59" s="173"/>
      <c r="HG59" s="173"/>
      <c r="HH59" s="173"/>
      <c r="HI59" s="173"/>
      <c r="HJ59" s="173"/>
      <c r="HP59" s="284" t="e">
        <v>#NUM!</v>
      </c>
      <c r="HQ59" s="284" t="e">
        <v>#NUM!</v>
      </c>
      <c r="HR59" s="284" t="e">
        <v>#NUM!</v>
      </c>
      <c r="HS59" s="284" t="e">
        <v>#NUM!</v>
      </c>
      <c r="HT59" s="284" t="e">
        <v>#NUM!</v>
      </c>
      <c r="HU59" s="284" t="e">
        <v>#NUM!</v>
      </c>
      <c r="HV59" s="284" t="e">
        <v>#NUM!</v>
      </c>
      <c r="HW59" s="284" t="e">
        <v>#NUM!</v>
      </c>
      <c r="HX59" s="284" t="e">
        <v>#NUM!</v>
      </c>
      <c r="HY59" s="284" t="e">
        <v>#NUM!</v>
      </c>
      <c r="HZ59" s="284" t="e">
        <v>#NUM!</v>
      </c>
      <c r="IA59" s="284" t="e">
        <v>#NUM!</v>
      </c>
      <c r="IB59" s="284" t="e">
        <v>#NUM!</v>
      </c>
      <c r="IC59" s="284" t="e">
        <v>#NUM!</v>
      </c>
      <c r="ID59" s="284" t="e">
        <v>#NUM!</v>
      </c>
      <c r="IE59" s="284" t="e">
        <v>#NUM!</v>
      </c>
      <c r="IF59" s="284" t="e">
        <v>#NUM!</v>
      </c>
      <c r="IG59" s="284" t="e">
        <v>#NUM!</v>
      </c>
      <c r="IH59" s="284" t="e">
        <v>#NUM!</v>
      </c>
      <c r="II59" s="284" t="e">
        <v>#NUM!</v>
      </c>
      <c r="IJ59" s="284" t="e">
        <v>#NUM!</v>
      </c>
      <c r="IK59" s="284" t="e">
        <v>#NUM!</v>
      </c>
      <c r="IL59" s="284" t="e">
        <v>#NUM!</v>
      </c>
      <c r="IM59" s="284" t="e">
        <v>#NUM!</v>
      </c>
      <c r="IN59" s="284" t="e">
        <v>#NUM!</v>
      </c>
      <c r="IO59" s="284" t="e">
        <v>#NUM!</v>
      </c>
      <c r="IP59" s="284" t="e">
        <v>#NUM!</v>
      </c>
      <c r="IQ59" s="284" t="e">
        <v>#NUM!</v>
      </c>
      <c r="IR59" s="284" t="e">
        <v>#NUM!</v>
      </c>
      <c r="IS59" s="284" t="e">
        <v>#NUM!</v>
      </c>
      <c r="IT59" s="284" t="e">
        <v>#NUM!</v>
      </c>
      <c r="IU59" s="284" t="e">
        <v>#NUM!</v>
      </c>
      <c r="IV59" s="284" t="e">
        <v>#NUM!</v>
      </c>
      <c r="IW59" s="284" t="e">
        <v>#NUM!</v>
      </c>
      <c r="IX59" s="284" t="e">
        <v>#NUM!</v>
      </c>
      <c r="IY59" s="284" t="e">
        <v>#NUM!</v>
      </c>
      <c r="IZ59" s="284" t="e">
        <v>#NUM!</v>
      </c>
      <c r="JA59" s="284" t="e">
        <v>#NUM!</v>
      </c>
      <c r="JB59" s="284" t="e">
        <v>#NUM!</v>
      </c>
      <c r="JC59" s="284" t="e">
        <v>#NUM!</v>
      </c>
      <c r="JD59" s="284" t="e">
        <v>#NUM!</v>
      </c>
      <c r="JE59" s="284" t="e">
        <v>#NUM!</v>
      </c>
      <c r="JF59" s="284" t="e">
        <v>#NUM!</v>
      </c>
      <c r="JG59" s="284" t="e">
        <v>#NUM!</v>
      </c>
      <c r="JH59" s="284" t="e">
        <v>#NUM!</v>
      </c>
      <c r="JI59" s="284" t="e">
        <v>#NUM!</v>
      </c>
      <c r="JJ59" s="276"/>
    </row>
    <row r="60" spans="1:318" s="68" customFormat="1" ht="14.65" customHeight="1" x14ac:dyDescent="0.25">
      <c r="A60" s="68" t="s">
        <v>113</v>
      </c>
      <c r="B60" s="76" t="s">
        <v>508</v>
      </c>
      <c r="C60" s="76" t="s">
        <v>509</v>
      </c>
      <c r="D60" s="89" t="s">
        <v>510</v>
      </c>
      <c r="E60" s="76" t="s">
        <v>6</v>
      </c>
      <c r="F60" s="76" t="s">
        <v>511</v>
      </c>
      <c r="G60" s="76" t="s">
        <v>8</v>
      </c>
      <c r="H60" s="76" t="s">
        <v>8</v>
      </c>
      <c r="I60" s="76" t="s">
        <v>192</v>
      </c>
      <c r="J60" s="76" t="s">
        <v>11</v>
      </c>
      <c r="K60" s="86" t="s">
        <v>8</v>
      </c>
      <c r="L60" s="86" t="s">
        <v>8</v>
      </c>
      <c r="M60" s="86" t="s">
        <v>8</v>
      </c>
      <c r="N60" s="86" t="s">
        <v>8</v>
      </c>
      <c r="O60" s="86" t="s">
        <v>8</v>
      </c>
      <c r="P60" s="86" t="s">
        <v>8</v>
      </c>
      <c r="Q60" s="76" t="s">
        <v>512</v>
      </c>
      <c r="R60" s="76" t="s">
        <v>13</v>
      </c>
      <c r="S60" s="76" t="s">
        <v>513</v>
      </c>
      <c r="T60" s="76" t="s">
        <v>514</v>
      </c>
      <c r="U60" s="77">
        <v>0.95</v>
      </c>
      <c r="V60" s="77">
        <v>0.95</v>
      </c>
      <c r="W60" s="77">
        <v>0.95</v>
      </c>
      <c r="X60" s="77">
        <v>0.95</v>
      </c>
      <c r="Y60" s="77">
        <v>0.95</v>
      </c>
      <c r="Z60" s="77">
        <v>0.95</v>
      </c>
      <c r="AA60" s="77">
        <v>0.95</v>
      </c>
      <c r="AB60" s="77">
        <v>0.95</v>
      </c>
      <c r="AC60" s="77">
        <v>0.95</v>
      </c>
      <c r="AD60" s="77">
        <v>0.95</v>
      </c>
      <c r="AE60" s="77">
        <v>0.95</v>
      </c>
      <c r="AF60" s="77">
        <v>0.95</v>
      </c>
      <c r="AG60" s="76" t="s">
        <v>223</v>
      </c>
      <c r="AH60" s="76" t="s">
        <v>208</v>
      </c>
      <c r="AI60" s="82" t="s">
        <v>303</v>
      </c>
      <c r="AJ60" s="83" t="s">
        <v>303</v>
      </c>
      <c r="AK60" s="84">
        <v>46023</v>
      </c>
      <c r="AL60" s="84">
        <v>46387</v>
      </c>
      <c r="AM60" s="83"/>
      <c r="AN60" s="83"/>
      <c r="AO60" s="83"/>
      <c r="AP60" s="85" t="s">
        <v>12</v>
      </c>
      <c r="AQ60" s="84" cm="1">
        <f t="array" ref="AQ60">IFERROR(DATE(2026, _xlfn.AGGREGATE(15, 6, (COLUMN(CC60:CN60)-COLUMN(CC60)+1)/(CC60:CN60&lt;&gt;0), 1), 1),"N/A")</f>
        <v>46174</v>
      </c>
      <c r="AR60" s="84" cm="1">
        <f t="array" ref="AR60">IFERROR(EOMONTH(DATE(2026, _xlfn.AGGREGATE(14, 6, (COLUMN(CC60:CN60)-COLUMN(CC60)+1)/(CC60:CN60&lt;&gt;0), 1), 1), 0),"N/A")</f>
        <v>46203</v>
      </c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76" t="s">
        <v>611</v>
      </c>
      <c r="BG60" s="76"/>
      <c r="BH60" s="76" t="s">
        <v>612</v>
      </c>
      <c r="BI60" s="76" t="s">
        <v>525</v>
      </c>
      <c r="BJ60" s="82">
        <v>630207</v>
      </c>
      <c r="BK60" s="86" t="s">
        <v>191</v>
      </c>
      <c r="BL60" s="90">
        <v>0</v>
      </c>
      <c r="BM60" s="73"/>
      <c r="BN60" s="88"/>
      <c r="BO60" s="88"/>
      <c r="BP60" s="72"/>
      <c r="BQ60" s="88"/>
      <c r="BR60" s="88"/>
      <c r="BS60" s="88"/>
      <c r="BT60" s="88"/>
      <c r="BU60" s="88"/>
      <c r="BV60" s="88"/>
      <c r="BW60" s="88"/>
      <c r="BX60" s="137"/>
      <c r="BY60" s="137"/>
      <c r="BZ60" s="137">
        <v>10000</v>
      </c>
      <c r="CA60" s="137"/>
      <c r="CB60" s="138">
        <f t="shared" si="0"/>
        <v>10000</v>
      </c>
      <c r="CC60" s="73"/>
      <c r="CD60" s="88"/>
      <c r="CE60" s="88"/>
      <c r="CF60" s="72"/>
      <c r="CG60" s="88"/>
      <c r="CH60" s="88">
        <v>10000</v>
      </c>
      <c r="CI60" s="88"/>
      <c r="CJ60" s="88"/>
      <c r="CK60" s="88"/>
      <c r="CL60" s="88"/>
      <c r="CM60" s="88"/>
      <c r="CN60" s="137"/>
      <c r="CO60" s="137"/>
      <c r="CP60" s="137">
        <f t="shared" si="1"/>
        <v>0</v>
      </c>
      <c r="CQ60" s="137">
        <f t="shared" si="2"/>
        <v>0</v>
      </c>
      <c r="CR60" s="137"/>
      <c r="CS60" s="157"/>
      <c r="CT60" s="157">
        <v>0</v>
      </c>
      <c r="CU60" s="157">
        <v>0</v>
      </c>
      <c r="CV60" s="157"/>
      <c r="CW60" s="157">
        <v>0</v>
      </c>
      <c r="CX60" s="73"/>
      <c r="CY60" s="73">
        <v>0</v>
      </c>
      <c r="CZ60" s="73"/>
      <c r="DA60" s="73">
        <v>0</v>
      </c>
      <c r="DB60" s="73">
        <v>0</v>
      </c>
      <c r="DC60" s="73">
        <v>0</v>
      </c>
      <c r="DD60" s="73">
        <v>10000</v>
      </c>
      <c r="DE60" s="73">
        <v>0</v>
      </c>
      <c r="DF60" s="73">
        <v>0</v>
      </c>
      <c r="DG60" s="73">
        <v>10000</v>
      </c>
      <c r="DH60" s="73">
        <v>0</v>
      </c>
      <c r="DI60" s="157">
        <f t="shared" si="3"/>
        <v>0</v>
      </c>
      <c r="DJ60" s="157">
        <f t="shared" si="4"/>
        <v>0</v>
      </c>
      <c r="DK60" s="191"/>
      <c r="DL60" s="191"/>
      <c r="DM60" s="142"/>
      <c r="DN60" s="142"/>
      <c r="DO60" s="142"/>
      <c r="DP60" s="125"/>
      <c r="DQ60" s="125"/>
      <c r="DR60" s="125"/>
      <c r="DS60" s="125"/>
      <c r="DT60" s="125"/>
      <c r="DU60" s="125"/>
      <c r="DV60" s="125"/>
      <c r="DW60" s="125"/>
      <c r="DX60" s="125"/>
      <c r="DY60" s="125"/>
      <c r="DZ60" s="125"/>
      <c r="EA60" s="125"/>
      <c r="EB60" s="125"/>
      <c r="EC60" s="125"/>
      <c r="ED60" s="125"/>
      <c r="EE60" s="125"/>
      <c r="EF60" s="125"/>
      <c r="EG60" s="125"/>
      <c r="EH60" s="125"/>
      <c r="EI60" s="125"/>
      <c r="EJ60" s="125"/>
      <c r="EK60" s="125"/>
      <c r="EL60" s="125"/>
      <c r="EM60" s="125"/>
      <c r="EN60" s="125"/>
      <c r="EO60" s="125"/>
      <c r="EP60" s="125"/>
      <c r="EQ60" s="125"/>
      <c r="ER60" s="125"/>
      <c r="ES60" s="125"/>
      <c r="ET60" s="125"/>
      <c r="EU60" s="125"/>
      <c r="EV60" s="125"/>
      <c r="EW60" s="125"/>
      <c r="EX60" s="125"/>
      <c r="EY60" s="125"/>
      <c r="EZ60" s="125"/>
      <c r="FA60" s="125"/>
      <c r="FB60" s="125"/>
      <c r="FC60" s="125"/>
      <c r="FD60" s="125"/>
      <c r="FE60" s="125"/>
      <c r="FF60" s="125"/>
      <c r="FG60" s="125"/>
      <c r="FH60" s="125"/>
      <c r="FI60" s="125"/>
      <c r="FJ60" s="125"/>
      <c r="FK60" s="125"/>
      <c r="FL60" s="125"/>
      <c r="FM60" s="125"/>
      <c r="FN60" s="125"/>
      <c r="FO60" s="125"/>
      <c r="FP60" s="125"/>
      <c r="FQ60" s="125"/>
      <c r="FR60" s="125"/>
      <c r="FS60" s="125"/>
      <c r="FT60" s="125"/>
      <c r="FU60" s="173"/>
      <c r="FV60" s="173"/>
      <c r="FW60" s="173"/>
      <c r="FX60" s="173"/>
      <c r="FY60" s="173"/>
      <c r="FZ60" s="173"/>
      <c r="GA60" s="173"/>
      <c r="GB60" s="173"/>
      <c r="GC60" s="173"/>
      <c r="GD60" s="173"/>
      <c r="GE60" s="173"/>
      <c r="GF60" s="173"/>
      <c r="GG60" s="173"/>
      <c r="GH60" s="173"/>
      <c r="GI60" s="173"/>
      <c r="GJ60" s="173"/>
      <c r="GK60" s="173"/>
      <c r="GL60" s="173"/>
      <c r="GM60" s="173"/>
      <c r="GN60" s="173"/>
      <c r="GO60" s="173"/>
      <c r="GP60" s="173"/>
      <c r="GQ60" s="173"/>
      <c r="GR60" s="173"/>
      <c r="GS60" s="173"/>
      <c r="GT60" s="173"/>
      <c r="GU60" s="173"/>
      <c r="GV60" s="173"/>
      <c r="GW60" s="173"/>
      <c r="GX60" s="173"/>
      <c r="GY60" s="173"/>
      <c r="GZ60" s="173"/>
      <c r="HA60" s="173"/>
      <c r="HB60" s="173"/>
      <c r="HC60" s="173"/>
      <c r="HD60" s="173"/>
      <c r="HE60" s="173"/>
      <c r="HF60" s="173"/>
      <c r="HG60" s="173"/>
      <c r="HH60" s="173"/>
      <c r="HI60" s="173"/>
      <c r="HJ60" s="173"/>
      <c r="HK60" s="169"/>
      <c r="HL60" s="169"/>
      <c r="HM60" s="169"/>
      <c r="HN60" s="169"/>
      <c r="HO60" s="169"/>
      <c r="HP60" s="281"/>
      <c r="HQ60" s="281"/>
      <c r="HR60" s="281"/>
      <c r="HS60" s="281"/>
      <c r="HT60" s="281"/>
      <c r="HU60" s="281"/>
      <c r="HV60" s="281"/>
      <c r="HW60" s="281"/>
      <c r="HX60" s="281"/>
      <c r="HY60" s="281"/>
      <c r="HZ60" s="281"/>
      <c r="IA60" s="281"/>
      <c r="IB60" s="281"/>
      <c r="IC60" s="281"/>
      <c r="ID60" s="281"/>
      <c r="IE60" s="281"/>
      <c r="IF60" s="281"/>
      <c r="IG60" s="281"/>
      <c r="IH60" s="281"/>
      <c r="II60" s="281"/>
      <c r="IJ60" s="281"/>
      <c r="IK60" s="281"/>
      <c r="IL60" s="281"/>
      <c r="IM60" s="281"/>
      <c r="IN60" s="281"/>
      <c r="IO60" s="281"/>
      <c r="IP60" s="281"/>
      <c r="IQ60" s="281"/>
      <c r="IR60" s="281"/>
      <c r="IS60" s="281"/>
      <c r="IT60" s="281"/>
      <c r="IU60" s="281"/>
      <c r="IV60" s="281"/>
      <c r="IW60" s="281"/>
      <c r="IX60" s="281"/>
      <c r="IY60" s="281"/>
      <c r="IZ60" s="281"/>
      <c r="JA60" s="281"/>
      <c r="JB60" s="281"/>
      <c r="JC60" s="281"/>
      <c r="JD60" s="281"/>
      <c r="JE60" s="281"/>
      <c r="JF60" s="282"/>
      <c r="JG60" s="282"/>
      <c r="JH60" s="277"/>
      <c r="JI60" s="277"/>
      <c r="JJ60" s="277"/>
    </row>
    <row r="61" spans="1:318" s="68" customFormat="1" ht="14.65" customHeight="1" x14ac:dyDescent="0.25">
      <c r="A61" s="68" t="s">
        <v>76</v>
      </c>
      <c r="B61" s="76" t="s">
        <v>508</v>
      </c>
      <c r="C61" s="76" t="s">
        <v>509</v>
      </c>
      <c r="D61" s="76" t="s">
        <v>510</v>
      </c>
      <c r="E61" s="76" t="s">
        <v>6</v>
      </c>
      <c r="F61" s="76" t="s">
        <v>511</v>
      </c>
      <c r="G61" s="76" t="s">
        <v>8</v>
      </c>
      <c r="H61" s="76" t="s">
        <v>8</v>
      </c>
      <c r="I61" s="76" t="s">
        <v>192</v>
      </c>
      <c r="J61" s="76" t="s">
        <v>7</v>
      </c>
      <c r="K61" s="86" t="s">
        <v>8</v>
      </c>
      <c r="L61" s="86" t="s">
        <v>8</v>
      </c>
      <c r="M61" s="86" t="s">
        <v>8</v>
      </c>
      <c r="N61" s="86" t="s">
        <v>8</v>
      </c>
      <c r="O61" s="86" t="s">
        <v>8</v>
      </c>
      <c r="P61" s="86" t="s">
        <v>8</v>
      </c>
      <c r="Q61" s="76" t="s">
        <v>519</v>
      </c>
      <c r="R61" s="76" t="s">
        <v>10</v>
      </c>
      <c r="S61" s="76" t="s">
        <v>520</v>
      </c>
      <c r="T61" s="76" t="s">
        <v>521</v>
      </c>
      <c r="U61" s="77"/>
      <c r="V61" s="77">
        <v>0.05</v>
      </c>
      <c r="W61" s="77">
        <v>0.08</v>
      </c>
      <c r="X61" s="77">
        <v>0.15</v>
      </c>
      <c r="Y61" s="77">
        <v>0.2</v>
      </c>
      <c r="Z61" s="77">
        <v>0.25</v>
      </c>
      <c r="AA61" s="77">
        <v>0.37</v>
      </c>
      <c r="AB61" s="77">
        <v>0.42</v>
      </c>
      <c r="AC61" s="77">
        <v>0.57999999999999996</v>
      </c>
      <c r="AD61" s="77">
        <v>0.67</v>
      </c>
      <c r="AE61" s="77">
        <v>0.83</v>
      </c>
      <c r="AF61" s="77">
        <v>1</v>
      </c>
      <c r="AG61" s="76" t="s">
        <v>522</v>
      </c>
      <c r="AH61" s="76" t="s">
        <v>208</v>
      </c>
      <c r="AI61" s="82" t="s">
        <v>303</v>
      </c>
      <c r="AJ61" s="83" t="s">
        <v>303</v>
      </c>
      <c r="AK61" s="84">
        <v>46023</v>
      </c>
      <c r="AL61" s="84">
        <v>46387</v>
      </c>
      <c r="AM61" s="83"/>
      <c r="AN61" s="83"/>
      <c r="AO61" s="83"/>
      <c r="AP61" s="85" t="s">
        <v>9</v>
      </c>
      <c r="AQ61" s="84" cm="1">
        <f t="array" ref="AQ61">IFERROR(DATE(2026, _xlfn.AGGREGATE(15, 6, (COLUMN(CC61:CN61)-COLUMN(CC61)+1)/(CC61:CN61&lt;&gt;0), 1), 1),"N/A")</f>
        <v>46235</v>
      </c>
      <c r="AR61" s="84" cm="1">
        <f t="array" ref="AR61">IFERROR(EOMONTH(DATE(2026, _xlfn.AGGREGATE(14, 6, (COLUMN(CC61:CN61)-COLUMN(CC61)+1)/(CC61:CN61&lt;&gt;0), 1), 1), 0),"N/A")</f>
        <v>46265</v>
      </c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9" t="s">
        <v>94</v>
      </c>
      <c r="BG61" s="89" t="s">
        <v>307</v>
      </c>
      <c r="BH61" s="76" t="s">
        <v>613</v>
      </c>
      <c r="BI61" s="76" t="s">
        <v>8</v>
      </c>
      <c r="BJ61" s="82">
        <v>530702</v>
      </c>
      <c r="BK61" s="86" t="s">
        <v>191</v>
      </c>
      <c r="BL61" s="87">
        <v>0</v>
      </c>
      <c r="BM61" s="73"/>
      <c r="BN61" s="73"/>
      <c r="BO61" s="73"/>
      <c r="BP61" s="73"/>
      <c r="BQ61" s="73"/>
      <c r="BR61" s="73"/>
      <c r="BS61" s="73"/>
      <c r="BT61" s="88"/>
      <c r="BU61" s="73"/>
      <c r="BV61" s="73"/>
      <c r="BW61" s="73"/>
      <c r="BX61" s="138"/>
      <c r="BY61" s="138">
        <v>9259.93</v>
      </c>
      <c r="BZ61" s="138"/>
      <c r="CA61" s="138"/>
      <c r="CB61" s="138">
        <f t="shared" si="0"/>
        <v>9259.93</v>
      </c>
      <c r="CC61" s="73"/>
      <c r="CD61" s="73"/>
      <c r="CE61" s="72"/>
      <c r="CF61" s="73"/>
      <c r="CG61" s="73"/>
      <c r="CH61" s="73"/>
      <c r="CI61" s="73"/>
      <c r="CJ61" s="88">
        <v>9259.93</v>
      </c>
      <c r="CK61" s="73"/>
      <c r="CL61" s="73"/>
      <c r="CM61" s="73"/>
      <c r="CN61" s="138"/>
      <c r="CO61" s="138"/>
      <c r="CP61" s="137">
        <f t="shared" si="1"/>
        <v>0</v>
      </c>
      <c r="CQ61" s="137">
        <f t="shared" si="2"/>
        <v>0</v>
      </c>
      <c r="CR61" s="137">
        <f t="shared" ref="CR61:CR68" si="9">+DI61-CQ61</f>
        <v>0</v>
      </c>
      <c r="CS61" s="157">
        <v>0</v>
      </c>
      <c r="CT61" s="157">
        <v>0</v>
      </c>
      <c r="CU61" s="157">
        <v>0</v>
      </c>
      <c r="CV61" s="157">
        <v>0</v>
      </c>
      <c r="CW61" s="157">
        <v>0</v>
      </c>
      <c r="CX61" s="73">
        <v>0</v>
      </c>
      <c r="CY61" s="73">
        <v>0</v>
      </c>
      <c r="CZ61" s="73">
        <v>0</v>
      </c>
      <c r="DA61" s="73">
        <v>0</v>
      </c>
      <c r="DB61" s="73">
        <v>0</v>
      </c>
      <c r="DC61" s="73">
        <v>0</v>
      </c>
      <c r="DD61" s="73">
        <v>0</v>
      </c>
      <c r="DE61" s="73">
        <v>0</v>
      </c>
      <c r="DF61" s="73">
        <v>0</v>
      </c>
      <c r="DG61" s="73">
        <v>0</v>
      </c>
      <c r="DH61" s="73">
        <v>0</v>
      </c>
      <c r="DI61" s="157">
        <f t="shared" si="3"/>
        <v>0</v>
      </c>
      <c r="DJ61" s="157">
        <f t="shared" si="4"/>
        <v>0</v>
      </c>
      <c r="DK61" s="191" t="str">
        <f t="shared" ref="DK61:DK66" si="10">IF(CZ61&gt;0,"SI","NO")</f>
        <v>NO</v>
      </c>
      <c r="DL61" s="191" t="str">
        <f t="shared" ref="DL61:DL66" si="11">IF(DJ61&gt;0,"SI","NO")</f>
        <v>NO</v>
      </c>
      <c r="DM61" s="145"/>
      <c r="DN61" s="186">
        <v>9259.93</v>
      </c>
      <c r="DO61" s="256"/>
      <c r="DP61" s="125"/>
      <c r="DQ61" s="125">
        <v>2</v>
      </c>
      <c r="DR61" s="125"/>
      <c r="DS61" s="125"/>
      <c r="DT61" s="125"/>
      <c r="DU61" s="125"/>
      <c r="DV61" s="125"/>
      <c r="DW61" s="125"/>
      <c r="DX61" s="126"/>
      <c r="DY61" s="126"/>
      <c r="DZ61" s="127"/>
      <c r="EA61" s="126"/>
      <c r="EB61" s="126"/>
      <c r="EC61" s="126"/>
      <c r="ED61" s="126"/>
      <c r="EE61" s="126"/>
      <c r="EF61" s="126"/>
      <c r="EG61" s="126"/>
      <c r="EH61" s="126"/>
      <c r="EI61" s="126"/>
      <c r="EJ61" s="126"/>
      <c r="EK61" s="127"/>
      <c r="EL61" s="126"/>
      <c r="EM61" s="126"/>
      <c r="EN61" s="126"/>
      <c r="EO61" s="126"/>
      <c r="EP61" s="126"/>
      <c r="EQ61" s="126"/>
      <c r="ER61" s="126"/>
      <c r="ES61" s="127"/>
      <c r="ET61" s="127"/>
      <c r="EU61" s="127"/>
      <c r="EV61" s="127"/>
      <c r="EW61" s="126"/>
      <c r="EX61" s="126"/>
      <c r="EY61" s="126"/>
      <c r="EZ61" s="126"/>
      <c r="FA61" s="126"/>
      <c r="FB61" s="126"/>
      <c r="FC61" s="126"/>
      <c r="FD61" s="126"/>
      <c r="FE61" s="127"/>
      <c r="FF61" s="126"/>
      <c r="FG61" s="126"/>
      <c r="FH61" s="128"/>
      <c r="FI61" s="128"/>
      <c r="FJ61" s="128"/>
      <c r="FK61" s="128"/>
      <c r="FL61" s="128"/>
      <c r="FM61" s="128"/>
      <c r="FN61" s="128"/>
      <c r="FO61" s="129"/>
      <c r="FP61" s="128"/>
      <c r="FQ61" s="128"/>
      <c r="FR61" s="147"/>
      <c r="FS61" s="127"/>
      <c r="FT61" s="131"/>
      <c r="FU61" s="173">
        <v>46178</v>
      </c>
      <c r="FV61" s="173">
        <v>46178</v>
      </c>
      <c r="FW61" s="173">
        <v>46181</v>
      </c>
      <c r="FX61" s="173">
        <v>46181</v>
      </c>
      <c r="FY61" s="173">
        <v>46181</v>
      </c>
      <c r="FZ61" s="173">
        <v>46182</v>
      </c>
      <c r="GA61" s="173">
        <v>46183</v>
      </c>
      <c r="GB61" s="173">
        <v>46184</v>
      </c>
      <c r="GC61" s="173">
        <v>46185</v>
      </c>
      <c r="GD61" s="173">
        <v>46188</v>
      </c>
      <c r="GE61" s="173">
        <v>46189</v>
      </c>
      <c r="GF61" s="173">
        <v>46189</v>
      </c>
      <c r="GG61" s="173">
        <v>46190</v>
      </c>
      <c r="GH61" s="173">
        <v>46191</v>
      </c>
      <c r="GI61" s="173">
        <v>46192</v>
      </c>
      <c r="GJ61" s="173">
        <v>46195</v>
      </c>
      <c r="GK61" s="173">
        <v>46195</v>
      </c>
      <c r="GL61" s="173">
        <v>46196</v>
      </c>
      <c r="GM61" s="173">
        <v>46196</v>
      </c>
      <c r="GN61" s="173"/>
      <c r="GO61" s="173"/>
      <c r="GP61" s="173"/>
      <c r="GQ61" s="173"/>
      <c r="GR61" s="173">
        <v>46197</v>
      </c>
      <c r="GS61" s="173">
        <v>46198</v>
      </c>
      <c r="GT61" s="173">
        <v>46198</v>
      </c>
      <c r="GU61" s="173"/>
      <c r="GV61" s="173"/>
      <c r="GW61" s="173"/>
      <c r="GX61" s="173">
        <v>46198</v>
      </c>
      <c r="GY61" s="173">
        <v>46204</v>
      </c>
      <c r="GZ61" s="173">
        <v>18</v>
      </c>
      <c r="HA61" s="173"/>
      <c r="HB61" s="173"/>
      <c r="HC61" s="173"/>
      <c r="HD61" s="173"/>
      <c r="HE61" s="173"/>
      <c r="HF61" s="173"/>
      <c r="HG61" s="173"/>
      <c r="HH61" s="173"/>
      <c r="HI61" s="173"/>
      <c r="HJ61" s="173">
        <v>46204</v>
      </c>
      <c r="HK61" s="169"/>
      <c r="HL61" s="219" t="s">
        <v>53</v>
      </c>
      <c r="HM61" s="169" t="s">
        <v>579</v>
      </c>
      <c r="HN61" s="169" t="s">
        <v>413</v>
      </c>
      <c r="HO61" s="169"/>
      <c r="HP61" s="281">
        <v>46178</v>
      </c>
      <c r="HQ61" s="281">
        <v>46178</v>
      </c>
      <c r="HR61" s="281">
        <v>46181</v>
      </c>
      <c r="HS61" s="281">
        <v>46181</v>
      </c>
      <c r="HT61" s="281">
        <v>46181</v>
      </c>
      <c r="HU61" s="281">
        <v>46182</v>
      </c>
      <c r="HV61" s="281">
        <v>46183</v>
      </c>
      <c r="HW61" s="281">
        <v>46184</v>
      </c>
      <c r="HX61" s="281">
        <v>46185</v>
      </c>
      <c r="HY61" s="281">
        <v>46188</v>
      </c>
      <c r="HZ61" s="281">
        <v>46189</v>
      </c>
      <c r="IA61" s="281">
        <v>46189</v>
      </c>
      <c r="IB61" s="281">
        <v>46190</v>
      </c>
      <c r="IC61" s="281">
        <v>46191</v>
      </c>
      <c r="ID61" s="281">
        <v>46192</v>
      </c>
      <c r="IE61" s="281">
        <v>46195</v>
      </c>
      <c r="IF61" s="281">
        <v>46195</v>
      </c>
      <c r="IG61" s="281">
        <v>46196</v>
      </c>
      <c r="IH61" s="281">
        <v>46196</v>
      </c>
      <c r="II61" s="281"/>
      <c r="IJ61" s="281"/>
      <c r="IK61" s="281"/>
      <c r="IL61" s="281"/>
      <c r="IM61" s="281">
        <v>46197</v>
      </c>
      <c r="IN61" s="281">
        <v>46198</v>
      </c>
      <c r="IO61" s="281">
        <v>46198</v>
      </c>
      <c r="IP61" s="281"/>
      <c r="IQ61" s="281"/>
      <c r="IR61" s="281"/>
      <c r="IS61" s="281">
        <v>46198</v>
      </c>
      <c r="IT61" s="281">
        <v>46204</v>
      </c>
      <c r="IU61" s="281">
        <v>18</v>
      </c>
      <c r="IV61" s="281"/>
      <c r="IW61" s="281"/>
      <c r="IX61" s="281"/>
      <c r="IY61" s="281"/>
      <c r="IZ61" s="281"/>
      <c r="JA61" s="281"/>
      <c r="JB61" s="281"/>
      <c r="JC61" s="281"/>
      <c r="JD61" s="281"/>
      <c r="JE61" s="281">
        <v>46204</v>
      </c>
      <c r="JF61" s="282"/>
      <c r="JG61" s="282" t="s">
        <v>53</v>
      </c>
      <c r="JH61" s="277" t="s">
        <v>579</v>
      </c>
      <c r="JI61" s="277" t="s">
        <v>413</v>
      </c>
      <c r="JJ61" s="277"/>
    </row>
    <row r="62" spans="1:318" s="68" customFormat="1" ht="14.65" customHeight="1" x14ac:dyDescent="0.25">
      <c r="A62" s="68" t="s">
        <v>54</v>
      </c>
      <c r="B62" s="76" t="s">
        <v>508</v>
      </c>
      <c r="C62" s="76" t="s">
        <v>509</v>
      </c>
      <c r="D62" s="76" t="s">
        <v>510</v>
      </c>
      <c r="E62" s="76" t="s">
        <v>6</v>
      </c>
      <c r="F62" s="76" t="s">
        <v>511</v>
      </c>
      <c r="G62" s="76" t="s">
        <v>8</v>
      </c>
      <c r="H62" s="76" t="s">
        <v>8</v>
      </c>
      <c r="I62" s="76" t="s">
        <v>192</v>
      </c>
      <c r="J62" s="76" t="s">
        <v>7</v>
      </c>
      <c r="K62" s="86" t="s">
        <v>8</v>
      </c>
      <c r="L62" s="86" t="s">
        <v>8</v>
      </c>
      <c r="M62" s="86" t="s">
        <v>8</v>
      </c>
      <c r="N62" s="86" t="s">
        <v>8</v>
      </c>
      <c r="O62" s="86" t="s">
        <v>8</v>
      </c>
      <c r="P62" s="86" t="s">
        <v>8</v>
      </c>
      <c r="Q62" s="76" t="s">
        <v>519</v>
      </c>
      <c r="R62" s="76" t="s">
        <v>10</v>
      </c>
      <c r="S62" s="76" t="s">
        <v>520</v>
      </c>
      <c r="T62" s="76" t="s">
        <v>521</v>
      </c>
      <c r="U62" s="77"/>
      <c r="V62" s="77">
        <v>0.05</v>
      </c>
      <c r="W62" s="77">
        <v>0.08</v>
      </c>
      <c r="X62" s="77">
        <v>0.15</v>
      </c>
      <c r="Y62" s="77">
        <v>0.2</v>
      </c>
      <c r="Z62" s="77">
        <v>0.25</v>
      </c>
      <c r="AA62" s="77">
        <v>0.37</v>
      </c>
      <c r="AB62" s="77">
        <v>0.42</v>
      </c>
      <c r="AC62" s="77">
        <v>0.57999999999999996</v>
      </c>
      <c r="AD62" s="77">
        <v>0.67</v>
      </c>
      <c r="AE62" s="77">
        <v>0.83</v>
      </c>
      <c r="AF62" s="77">
        <v>1</v>
      </c>
      <c r="AG62" s="76" t="s">
        <v>522</v>
      </c>
      <c r="AH62" s="76" t="s">
        <v>208</v>
      </c>
      <c r="AI62" s="82" t="s">
        <v>303</v>
      </c>
      <c r="AJ62" s="83" t="s">
        <v>303</v>
      </c>
      <c r="AK62" s="84">
        <v>46023</v>
      </c>
      <c r="AL62" s="84">
        <v>46387</v>
      </c>
      <c r="AM62" s="83"/>
      <c r="AN62" s="83"/>
      <c r="AO62" s="83"/>
      <c r="AP62" s="85" t="s">
        <v>9</v>
      </c>
      <c r="AQ62" s="84" cm="1">
        <f t="array" ref="AQ62">IFERROR(DATE(2026, _xlfn.AGGREGATE(15, 6, (COLUMN(CC62:CN62)-COLUMN(CC62)+1)/(CC62:CN62&lt;&gt;0), 1), 1),"N/A")</f>
        <v>46054</v>
      </c>
      <c r="AR62" s="84" cm="1">
        <f t="array" ref="AR62">IFERROR(EOMONTH(DATE(2026, _xlfn.AGGREGATE(14, 6, (COLUMN(CC62:CN62)-COLUMN(CC62)+1)/(CC62:CN62&lt;&gt;0), 1), 1), 0),"N/A")</f>
        <v>46387</v>
      </c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76" t="s">
        <v>154</v>
      </c>
      <c r="BG62" s="76"/>
      <c r="BH62" s="76" t="s">
        <v>614</v>
      </c>
      <c r="BI62" s="76" t="s">
        <v>8</v>
      </c>
      <c r="BJ62" s="82">
        <v>530101</v>
      </c>
      <c r="BK62" s="86" t="s">
        <v>191</v>
      </c>
      <c r="BL62" s="87">
        <v>6000</v>
      </c>
      <c r="BM62" s="88">
        <v>500</v>
      </c>
      <c r="BN62" s="88">
        <v>500</v>
      </c>
      <c r="BO62" s="88">
        <v>500</v>
      </c>
      <c r="BP62" s="72">
        <v>500</v>
      </c>
      <c r="BQ62" s="88">
        <v>500</v>
      </c>
      <c r="BR62" s="88">
        <v>500</v>
      </c>
      <c r="BS62" s="88">
        <v>500</v>
      </c>
      <c r="BT62" s="88">
        <v>500</v>
      </c>
      <c r="BU62" s="88">
        <v>500</v>
      </c>
      <c r="BV62" s="88">
        <v>500</v>
      </c>
      <c r="BW62" s="88">
        <v>500</v>
      </c>
      <c r="BX62" s="137">
        <v>500</v>
      </c>
      <c r="BY62" s="137"/>
      <c r="BZ62" s="137"/>
      <c r="CA62" s="137">
        <v>3170</v>
      </c>
      <c r="CB62" s="138">
        <f t="shared" si="0"/>
        <v>9170</v>
      </c>
      <c r="CC62" s="157"/>
      <c r="CD62" s="157">
        <v>513.08000000000004</v>
      </c>
      <c r="CE62" s="157">
        <v>769.24</v>
      </c>
      <c r="CF62" s="73">
        <v>815</v>
      </c>
      <c r="CG62" s="88"/>
      <c r="CH62" s="88"/>
      <c r="CI62" s="88"/>
      <c r="CJ62" s="88"/>
      <c r="CK62" s="88"/>
      <c r="CL62" s="88"/>
      <c r="CM62" s="88"/>
      <c r="CN62" s="137">
        <v>7072.68</v>
      </c>
      <c r="CO62" s="137"/>
      <c r="CP62" s="137">
        <f t="shared" si="1"/>
        <v>0</v>
      </c>
      <c r="CQ62" s="137">
        <f t="shared" si="2"/>
        <v>2097.3200000000002</v>
      </c>
      <c r="CR62" s="137">
        <f t="shared" si="9"/>
        <v>3.5099999999997635</v>
      </c>
      <c r="CS62" s="157">
        <v>2.1</v>
      </c>
      <c r="CT62" s="157">
        <v>2.1</v>
      </c>
      <c r="CU62" s="157">
        <v>2.1</v>
      </c>
      <c r="CV62" s="157">
        <v>0</v>
      </c>
      <c r="CW62" s="157">
        <v>6000</v>
      </c>
      <c r="CX62" s="73">
        <v>513.08000000000004</v>
      </c>
      <c r="CY62" s="73">
        <v>513.08000000000004</v>
      </c>
      <c r="CZ62" s="73">
        <v>0</v>
      </c>
      <c r="DA62" s="73">
        <v>0</v>
      </c>
      <c r="DB62" s="73">
        <v>769.24</v>
      </c>
      <c r="DC62" s="73">
        <v>769.24</v>
      </c>
      <c r="DD62" s="73">
        <v>0</v>
      </c>
      <c r="DE62" s="73">
        <v>0</v>
      </c>
      <c r="DF62" s="73">
        <v>816.41</v>
      </c>
      <c r="DG62" s="73">
        <v>0</v>
      </c>
      <c r="DH62" s="73">
        <v>0</v>
      </c>
      <c r="DI62" s="157">
        <f t="shared" si="3"/>
        <v>2100.83</v>
      </c>
      <c r="DJ62" s="157">
        <f t="shared" si="4"/>
        <v>6000</v>
      </c>
      <c r="DK62" s="191" t="str">
        <f t="shared" si="10"/>
        <v>NO</v>
      </c>
      <c r="DL62" s="191" t="str">
        <f t="shared" si="11"/>
        <v>SI</v>
      </c>
      <c r="DM62" s="142"/>
      <c r="DN62" s="142"/>
      <c r="DO62" s="142"/>
      <c r="DP62" s="125"/>
      <c r="DQ62" s="125"/>
      <c r="DR62" s="125"/>
      <c r="DS62" s="125"/>
      <c r="DT62" s="125"/>
      <c r="DU62" s="125"/>
      <c r="DV62" s="125"/>
      <c r="DW62" s="125"/>
      <c r="DX62" s="125"/>
      <c r="DY62" s="125"/>
      <c r="DZ62" s="125"/>
      <c r="EA62" s="125"/>
      <c r="EB62" s="125"/>
      <c r="EC62" s="125"/>
      <c r="ED62" s="125"/>
      <c r="EE62" s="125"/>
      <c r="EF62" s="125"/>
      <c r="EG62" s="125"/>
      <c r="EH62" s="125"/>
      <c r="EI62" s="125"/>
      <c r="EJ62" s="125"/>
      <c r="EK62" s="125"/>
      <c r="EL62" s="125"/>
      <c r="EM62" s="125"/>
      <c r="EN62" s="125"/>
      <c r="EO62" s="125"/>
      <c r="EP62" s="125"/>
      <c r="EQ62" s="125"/>
      <c r="ER62" s="125"/>
      <c r="ES62" s="125"/>
      <c r="ET62" s="125"/>
      <c r="EU62" s="125"/>
      <c r="EV62" s="125"/>
      <c r="EW62" s="125"/>
      <c r="EX62" s="125"/>
      <c r="EY62" s="125"/>
      <c r="EZ62" s="125"/>
      <c r="FA62" s="125"/>
      <c r="FB62" s="125"/>
      <c r="FC62" s="125"/>
      <c r="FD62" s="125"/>
      <c r="FE62" s="125"/>
      <c r="FF62" s="125"/>
      <c r="FG62" s="125"/>
      <c r="FH62" s="125"/>
      <c r="FI62" s="125"/>
      <c r="FJ62" s="125"/>
      <c r="FK62" s="125"/>
      <c r="FL62" s="125"/>
      <c r="FM62" s="125"/>
      <c r="FN62" s="125"/>
      <c r="FO62" s="125"/>
      <c r="FP62" s="125"/>
      <c r="FQ62" s="125"/>
      <c r="FR62" s="125"/>
      <c r="FS62" s="125"/>
      <c r="FT62" s="125"/>
      <c r="FU62" s="173"/>
      <c r="FV62" s="173"/>
      <c r="FW62" s="173"/>
      <c r="FX62" s="173"/>
      <c r="FY62" s="173"/>
      <c r="FZ62" s="173"/>
      <c r="GA62" s="173"/>
      <c r="GB62" s="173"/>
      <c r="GC62" s="173"/>
      <c r="GD62" s="173"/>
      <c r="GE62" s="173"/>
      <c r="GF62" s="173"/>
      <c r="GG62" s="173"/>
      <c r="GH62" s="173"/>
      <c r="GI62" s="173"/>
      <c r="GJ62" s="173"/>
      <c r="GK62" s="173"/>
      <c r="GL62" s="173"/>
      <c r="GM62" s="173"/>
      <c r="GN62" s="173"/>
      <c r="GO62" s="173"/>
      <c r="GP62" s="173"/>
      <c r="GQ62" s="173"/>
      <c r="GR62" s="173"/>
      <c r="GS62" s="173"/>
      <c r="GT62" s="173"/>
      <c r="GU62" s="173"/>
      <c r="GV62" s="173"/>
      <c r="GW62" s="173"/>
      <c r="GX62" s="173"/>
      <c r="GY62" s="173"/>
      <c r="GZ62" s="173"/>
      <c r="HA62" s="173"/>
      <c r="HB62" s="173"/>
      <c r="HC62" s="173"/>
      <c r="HD62" s="173"/>
      <c r="HE62" s="173"/>
      <c r="HF62" s="173"/>
      <c r="HG62" s="173"/>
      <c r="HH62" s="173"/>
      <c r="HI62" s="173"/>
      <c r="HJ62" s="173"/>
      <c r="HP62" s="284" t="e">
        <v>#NUM!</v>
      </c>
      <c r="HQ62" s="284" t="e">
        <v>#NUM!</v>
      </c>
      <c r="HR62" s="284" t="e">
        <v>#NUM!</v>
      </c>
      <c r="HS62" s="284" t="e">
        <v>#NUM!</v>
      </c>
      <c r="HT62" s="284" t="e">
        <v>#NUM!</v>
      </c>
      <c r="HU62" s="284" t="e">
        <v>#NUM!</v>
      </c>
      <c r="HV62" s="284" t="e">
        <v>#NUM!</v>
      </c>
      <c r="HW62" s="284" t="e">
        <v>#NUM!</v>
      </c>
      <c r="HX62" s="284" t="e">
        <v>#NUM!</v>
      </c>
      <c r="HY62" s="284" t="e">
        <v>#NUM!</v>
      </c>
      <c r="HZ62" s="284" t="e">
        <v>#NUM!</v>
      </c>
      <c r="IA62" s="284" t="e">
        <v>#NUM!</v>
      </c>
      <c r="IB62" s="284" t="e">
        <v>#NUM!</v>
      </c>
      <c r="IC62" s="284" t="e">
        <v>#NUM!</v>
      </c>
      <c r="ID62" s="284" t="e">
        <v>#NUM!</v>
      </c>
      <c r="IE62" s="284" t="e">
        <v>#NUM!</v>
      </c>
      <c r="IF62" s="284" t="e">
        <v>#NUM!</v>
      </c>
      <c r="IG62" s="284" t="e">
        <v>#NUM!</v>
      </c>
      <c r="IH62" s="284" t="e">
        <v>#NUM!</v>
      </c>
      <c r="II62" s="284" t="e">
        <v>#NUM!</v>
      </c>
      <c r="IJ62" s="284" t="e">
        <v>#NUM!</v>
      </c>
      <c r="IK62" s="284" t="e">
        <v>#NUM!</v>
      </c>
      <c r="IL62" s="284" t="e">
        <v>#NUM!</v>
      </c>
      <c r="IM62" s="284" t="e">
        <v>#NUM!</v>
      </c>
      <c r="IN62" s="284" t="e">
        <v>#NUM!</v>
      </c>
      <c r="IO62" s="284" t="e">
        <v>#NUM!</v>
      </c>
      <c r="IP62" s="284" t="e">
        <v>#NUM!</v>
      </c>
      <c r="IQ62" s="284" t="e">
        <v>#NUM!</v>
      </c>
      <c r="IR62" s="284" t="e">
        <v>#NUM!</v>
      </c>
      <c r="IS62" s="284" t="e">
        <v>#NUM!</v>
      </c>
      <c r="IT62" s="284" t="e">
        <v>#NUM!</v>
      </c>
      <c r="IU62" s="284" t="e">
        <v>#NUM!</v>
      </c>
      <c r="IV62" s="284" t="e">
        <v>#NUM!</v>
      </c>
      <c r="IW62" s="284" t="e">
        <v>#NUM!</v>
      </c>
      <c r="IX62" s="284" t="e">
        <v>#NUM!</v>
      </c>
      <c r="IY62" s="284" t="e">
        <v>#NUM!</v>
      </c>
      <c r="IZ62" s="284" t="e">
        <v>#NUM!</v>
      </c>
      <c r="JA62" s="284" t="e">
        <v>#NUM!</v>
      </c>
      <c r="JB62" s="284" t="e">
        <v>#NUM!</v>
      </c>
      <c r="JC62" s="284" t="e">
        <v>#NUM!</v>
      </c>
      <c r="JD62" s="284" t="e">
        <v>#NUM!</v>
      </c>
      <c r="JE62" s="284" t="e">
        <v>#NUM!</v>
      </c>
      <c r="JF62" s="284" t="e">
        <v>#NUM!</v>
      </c>
      <c r="JG62" s="284" t="e">
        <v>#NUM!</v>
      </c>
      <c r="JH62" s="278" t="e">
        <v>#NUM!</v>
      </c>
      <c r="JI62" s="278" t="e">
        <v>#NUM!</v>
      </c>
      <c r="JJ62" s="279" t="s">
        <v>546</v>
      </c>
    </row>
    <row r="63" spans="1:318" s="68" customFormat="1" ht="14.65" customHeight="1" x14ac:dyDescent="0.25">
      <c r="A63" s="68" t="s">
        <v>54</v>
      </c>
      <c r="B63" s="76" t="s">
        <v>508</v>
      </c>
      <c r="C63" s="76" t="s">
        <v>509</v>
      </c>
      <c r="D63" s="76" t="s">
        <v>510</v>
      </c>
      <c r="E63" s="76" t="s">
        <v>6</v>
      </c>
      <c r="F63" s="76" t="s">
        <v>511</v>
      </c>
      <c r="G63" s="76" t="s">
        <v>8</v>
      </c>
      <c r="H63" s="76" t="s">
        <v>8</v>
      </c>
      <c r="I63" s="76" t="s">
        <v>192</v>
      </c>
      <c r="J63" s="76" t="s">
        <v>7</v>
      </c>
      <c r="K63" s="86" t="s">
        <v>8</v>
      </c>
      <c r="L63" s="86" t="s">
        <v>8</v>
      </c>
      <c r="M63" s="86" t="s">
        <v>8</v>
      </c>
      <c r="N63" s="86" t="s">
        <v>8</v>
      </c>
      <c r="O63" s="86" t="s">
        <v>8</v>
      </c>
      <c r="P63" s="86" t="s">
        <v>8</v>
      </c>
      <c r="Q63" s="76" t="s">
        <v>519</v>
      </c>
      <c r="R63" s="76" t="s">
        <v>10</v>
      </c>
      <c r="S63" s="76" t="s">
        <v>520</v>
      </c>
      <c r="T63" s="76" t="s">
        <v>521</v>
      </c>
      <c r="U63" s="77"/>
      <c r="V63" s="77">
        <v>0.05</v>
      </c>
      <c r="W63" s="77">
        <v>0.08</v>
      </c>
      <c r="X63" s="77">
        <v>0.15</v>
      </c>
      <c r="Y63" s="77">
        <v>0.2</v>
      </c>
      <c r="Z63" s="77">
        <v>0.25</v>
      </c>
      <c r="AA63" s="77">
        <v>0.37</v>
      </c>
      <c r="AB63" s="77">
        <v>0.42</v>
      </c>
      <c r="AC63" s="77">
        <v>0.57999999999999996</v>
      </c>
      <c r="AD63" s="77">
        <v>0.67</v>
      </c>
      <c r="AE63" s="77">
        <v>0.83</v>
      </c>
      <c r="AF63" s="77">
        <v>1</v>
      </c>
      <c r="AG63" s="76" t="s">
        <v>522</v>
      </c>
      <c r="AH63" s="76" t="s">
        <v>208</v>
      </c>
      <c r="AI63" s="82" t="s">
        <v>303</v>
      </c>
      <c r="AJ63" s="83" t="s">
        <v>303</v>
      </c>
      <c r="AK63" s="84">
        <v>46023</v>
      </c>
      <c r="AL63" s="84">
        <v>46387</v>
      </c>
      <c r="AM63" s="83"/>
      <c r="AN63" s="83"/>
      <c r="AO63" s="83"/>
      <c r="AP63" s="85" t="s">
        <v>9</v>
      </c>
      <c r="AQ63" s="84" cm="1">
        <f t="array" ref="AQ63">IFERROR(DATE(2026, _xlfn.AGGREGATE(15, 6, (COLUMN(CC63:CN63)-COLUMN(CC63)+1)/(CC63:CN63&lt;&gt;0), 1), 1),"N/A")</f>
        <v>46357</v>
      </c>
      <c r="AR63" s="84" cm="1">
        <f t="array" ref="AR63">IFERROR(EOMONTH(DATE(2026, _xlfn.AGGREGATE(14, 6, (COLUMN(CC63:CN63)-COLUMN(CC63)+1)/(CC63:CN63&lt;&gt;0), 1), 1), 0),"N/A")</f>
        <v>46387</v>
      </c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76" t="s">
        <v>100</v>
      </c>
      <c r="BG63" s="76"/>
      <c r="BH63" s="254" t="s">
        <v>344</v>
      </c>
      <c r="BI63" s="76" t="s">
        <v>8</v>
      </c>
      <c r="BJ63" s="82">
        <v>530405</v>
      </c>
      <c r="BK63" s="86" t="s">
        <v>191</v>
      </c>
      <c r="BL63" s="87">
        <v>10000</v>
      </c>
      <c r="BM63" s="73">
        <v>0</v>
      </c>
      <c r="BN63" s="73">
        <v>0</v>
      </c>
      <c r="BO63" s="88">
        <v>1000</v>
      </c>
      <c r="BP63" s="72">
        <v>1000</v>
      </c>
      <c r="BQ63" s="88">
        <v>1000</v>
      </c>
      <c r="BR63" s="88">
        <v>1000</v>
      </c>
      <c r="BS63" s="88">
        <v>1000</v>
      </c>
      <c r="BT63" s="88">
        <v>1000</v>
      </c>
      <c r="BU63" s="88">
        <v>1000</v>
      </c>
      <c r="BV63" s="88">
        <v>1000</v>
      </c>
      <c r="BW63" s="88">
        <v>1000</v>
      </c>
      <c r="BX63" s="137">
        <v>1000</v>
      </c>
      <c r="BY63" s="137"/>
      <c r="BZ63" s="137"/>
      <c r="CA63" s="137">
        <v>-910.7</v>
      </c>
      <c r="CB63" s="138">
        <f t="shared" si="0"/>
        <v>9089.2999999999993</v>
      </c>
      <c r="CC63" s="73"/>
      <c r="CD63" s="73"/>
      <c r="CE63" s="88"/>
      <c r="CF63" s="72"/>
      <c r="CG63" s="88"/>
      <c r="CH63" s="88"/>
      <c r="CI63" s="88"/>
      <c r="CJ63" s="88"/>
      <c r="CK63" s="88"/>
      <c r="CL63" s="88"/>
      <c r="CM63" s="88"/>
      <c r="CN63" s="137">
        <v>9031</v>
      </c>
      <c r="CO63" s="137">
        <v>58.3</v>
      </c>
      <c r="CP63" s="137">
        <f t="shared" si="1"/>
        <v>0</v>
      </c>
      <c r="CQ63" s="137">
        <f t="shared" si="2"/>
        <v>0</v>
      </c>
      <c r="CR63" s="137">
        <f t="shared" si="9"/>
        <v>0</v>
      </c>
      <c r="CS63" s="157">
        <v>0</v>
      </c>
      <c r="CT63" s="157">
        <v>0</v>
      </c>
      <c r="CU63" s="157">
        <v>0</v>
      </c>
      <c r="CV63" s="157">
        <v>0</v>
      </c>
      <c r="CW63" s="157">
        <v>0</v>
      </c>
      <c r="CX63" s="73">
        <v>0</v>
      </c>
      <c r="CY63" s="73">
        <v>0</v>
      </c>
      <c r="CZ63" s="73">
        <v>0</v>
      </c>
      <c r="DA63" s="73">
        <v>0</v>
      </c>
      <c r="DB63" s="73">
        <v>0</v>
      </c>
      <c r="DC63" s="73">
        <v>0</v>
      </c>
      <c r="DD63" s="73">
        <v>9089.2999999999993</v>
      </c>
      <c r="DE63" s="73">
        <v>0</v>
      </c>
      <c r="DF63" s="73">
        <v>0</v>
      </c>
      <c r="DG63" s="73">
        <v>9089.2999999999993</v>
      </c>
      <c r="DH63" s="73">
        <v>0</v>
      </c>
      <c r="DI63" s="157">
        <f t="shared" si="3"/>
        <v>0</v>
      </c>
      <c r="DJ63" s="157">
        <f t="shared" si="4"/>
        <v>0</v>
      </c>
      <c r="DK63" s="191" t="str">
        <f t="shared" si="10"/>
        <v>NO</v>
      </c>
      <c r="DL63" s="191" t="str">
        <f t="shared" si="11"/>
        <v>NO</v>
      </c>
      <c r="DM63" s="142">
        <v>12500</v>
      </c>
      <c r="DN63" s="142">
        <v>10000</v>
      </c>
      <c r="DO63" s="378">
        <v>10000</v>
      </c>
      <c r="DP63" s="125">
        <v>1</v>
      </c>
      <c r="DQ63" s="125">
        <v>1</v>
      </c>
      <c r="DR63" s="359">
        <v>1</v>
      </c>
      <c r="DS63" s="373" t="s">
        <v>303</v>
      </c>
      <c r="DT63" s="366" t="s">
        <v>345</v>
      </c>
      <c r="DU63" s="366" t="s">
        <v>305</v>
      </c>
      <c r="DV63" s="366" t="s">
        <v>315</v>
      </c>
      <c r="DW63" s="125"/>
      <c r="DX63" s="126">
        <v>46041</v>
      </c>
      <c r="DY63" s="126">
        <v>46041</v>
      </c>
      <c r="DZ63" s="127">
        <v>1</v>
      </c>
      <c r="EA63" s="126">
        <v>46042</v>
      </c>
      <c r="EB63" s="126">
        <v>46042</v>
      </c>
      <c r="EC63" s="126">
        <v>46042</v>
      </c>
      <c r="ED63" s="126">
        <v>46043</v>
      </c>
      <c r="EE63" s="126">
        <v>46044</v>
      </c>
      <c r="EF63" s="126">
        <v>46045</v>
      </c>
      <c r="EG63" s="126">
        <v>46048</v>
      </c>
      <c r="EH63" s="126">
        <v>46049</v>
      </c>
      <c r="EI63" s="126">
        <v>46050</v>
      </c>
      <c r="EJ63" s="126">
        <v>46050</v>
      </c>
      <c r="EK63" s="127">
        <v>1</v>
      </c>
      <c r="EL63" s="126">
        <v>46051</v>
      </c>
      <c r="EM63" s="126">
        <v>46052</v>
      </c>
      <c r="EN63" s="126">
        <v>46055</v>
      </c>
      <c r="EO63" s="126">
        <v>46056</v>
      </c>
      <c r="EP63" s="126">
        <v>46056</v>
      </c>
      <c r="EQ63" s="126">
        <v>46057</v>
      </c>
      <c r="ER63" s="126">
        <v>46057</v>
      </c>
      <c r="ES63" s="127"/>
      <c r="ET63" s="127"/>
      <c r="EU63" s="127"/>
      <c r="EV63" s="127"/>
      <c r="EW63" s="126">
        <v>46058</v>
      </c>
      <c r="EX63" s="126">
        <v>46059</v>
      </c>
      <c r="EY63" s="126">
        <v>46059</v>
      </c>
      <c r="EZ63" s="126">
        <v>46062</v>
      </c>
      <c r="FA63" s="126">
        <v>46063</v>
      </c>
      <c r="FB63" s="126">
        <v>46064</v>
      </c>
      <c r="FC63" s="126">
        <v>46065</v>
      </c>
      <c r="FD63" s="126">
        <v>46065</v>
      </c>
      <c r="FE63" s="127">
        <v>18</v>
      </c>
      <c r="FF63" s="126">
        <v>46069</v>
      </c>
      <c r="FG63" s="126">
        <v>46071</v>
      </c>
      <c r="FH63" s="128">
        <v>46073</v>
      </c>
      <c r="FI63" s="128">
        <v>46076</v>
      </c>
      <c r="FJ63" s="128">
        <v>46077</v>
      </c>
      <c r="FK63" s="128">
        <v>46079</v>
      </c>
      <c r="FL63" s="128">
        <v>46080</v>
      </c>
      <c r="FM63" s="128">
        <v>46080</v>
      </c>
      <c r="FN63" s="128">
        <v>46085</v>
      </c>
      <c r="FO63" s="129">
        <v>1</v>
      </c>
      <c r="FP63" s="128">
        <v>46090</v>
      </c>
      <c r="FQ63" s="128"/>
      <c r="FR63" s="147" t="s">
        <v>615</v>
      </c>
      <c r="FS63" s="127" t="s">
        <v>401</v>
      </c>
      <c r="FT63" s="131"/>
      <c r="FU63" s="173">
        <v>46055</v>
      </c>
      <c r="FV63" s="173">
        <v>46055</v>
      </c>
      <c r="FW63" s="173">
        <v>46056</v>
      </c>
      <c r="FX63" s="173">
        <v>46056</v>
      </c>
      <c r="FY63" s="173">
        <v>46056</v>
      </c>
      <c r="FZ63" s="173">
        <v>46057</v>
      </c>
      <c r="GA63" s="173">
        <v>46058</v>
      </c>
      <c r="GB63" s="173">
        <v>46059</v>
      </c>
      <c r="GC63" s="173">
        <v>46062</v>
      </c>
      <c r="GD63" s="173">
        <v>46063</v>
      </c>
      <c r="GE63" s="173">
        <v>46064</v>
      </c>
      <c r="GF63" s="173">
        <v>46064</v>
      </c>
      <c r="GG63" s="173">
        <v>46065</v>
      </c>
      <c r="GH63" s="173">
        <v>46066</v>
      </c>
      <c r="GI63" s="173">
        <v>46069</v>
      </c>
      <c r="GJ63" s="173">
        <v>46070</v>
      </c>
      <c r="GK63" s="173">
        <v>46070</v>
      </c>
      <c r="GL63" s="173">
        <v>46071</v>
      </c>
      <c r="GM63" s="173">
        <v>46071</v>
      </c>
      <c r="GN63" s="173"/>
      <c r="GO63" s="173"/>
      <c r="GP63" s="173"/>
      <c r="GQ63" s="173"/>
      <c r="GR63" s="173">
        <v>46072</v>
      </c>
      <c r="GS63" s="173">
        <v>46073</v>
      </c>
      <c r="GT63" s="173">
        <v>46073</v>
      </c>
      <c r="GU63" s="173">
        <v>46076</v>
      </c>
      <c r="GV63" s="173">
        <v>46077</v>
      </c>
      <c r="GW63" s="173">
        <v>46078</v>
      </c>
      <c r="GX63" s="173">
        <v>46079</v>
      </c>
      <c r="GY63" s="173">
        <v>46079</v>
      </c>
      <c r="GZ63" s="173">
        <v>18</v>
      </c>
      <c r="HA63" s="173">
        <v>46083</v>
      </c>
      <c r="HB63" s="173">
        <v>46085</v>
      </c>
      <c r="HC63" s="173">
        <v>46087</v>
      </c>
      <c r="HD63" s="173">
        <v>46090</v>
      </c>
      <c r="HE63" s="173">
        <v>46091</v>
      </c>
      <c r="HF63" s="173">
        <v>46093</v>
      </c>
      <c r="HG63" s="173">
        <v>46094</v>
      </c>
      <c r="HH63" s="173">
        <v>46094</v>
      </c>
      <c r="HI63" s="173">
        <v>46099</v>
      </c>
      <c r="HJ63" s="173">
        <v>46104</v>
      </c>
      <c r="HK63" s="169"/>
      <c r="HL63" s="169" t="s">
        <v>95</v>
      </c>
      <c r="HM63" s="169" t="s">
        <v>615</v>
      </c>
      <c r="HN63" s="169" t="s">
        <v>401</v>
      </c>
      <c r="HO63" s="169" t="s">
        <v>616</v>
      </c>
      <c r="HP63" s="281">
        <v>46055</v>
      </c>
      <c r="HQ63" s="281">
        <v>46055</v>
      </c>
      <c r="HR63" s="281">
        <v>46056</v>
      </c>
      <c r="HS63" s="281">
        <v>46056</v>
      </c>
      <c r="HT63" s="281">
        <v>46056</v>
      </c>
      <c r="HU63" s="281">
        <v>46057</v>
      </c>
      <c r="HV63" s="281">
        <v>46058</v>
      </c>
      <c r="HW63" s="281">
        <v>46059</v>
      </c>
      <c r="HX63" s="281">
        <v>46062</v>
      </c>
      <c r="HY63" s="281">
        <v>46063</v>
      </c>
      <c r="HZ63" s="281">
        <v>46064</v>
      </c>
      <c r="IA63" s="281">
        <v>46064</v>
      </c>
      <c r="IB63" s="281">
        <v>46065</v>
      </c>
      <c r="IC63" s="281">
        <v>46066</v>
      </c>
      <c r="ID63" s="281">
        <v>46069</v>
      </c>
      <c r="IE63" s="281">
        <v>46070</v>
      </c>
      <c r="IF63" s="281">
        <v>46070</v>
      </c>
      <c r="IG63" s="281">
        <v>46071</v>
      </c>
      <c r="IH63" s="281">
        <v>46071</v>
      </c>
      <c r="II63" s="281"/>
      <c r="IJ63" s="281"/>
      <c r="IK63" s="281"/>
      <c r="IL63" s="281"/>
      <c r="IM63" s="281">
        <v>46072</v>
      </c>
      <c r="IN63" s="281">
        <v>46073</v>
      </c>
      <c r="IO63" s="281">
        <v>46073</v>
      </c>
      <c r="IP63" s="281">
        <v>46076</v>
      </c>
      <c r="IQ63" s="281">
        <v>46077</v>
      </c>
      <c r="IR63" s="281">
        <v>46078</v>
      </c>
      <c r="IS63" s="281">
        <v>46079</v>
      </c>
      <c r="IT63" s="281">
        <v>46079</v>
      </c>
      <c r="IU63" s="281">
        <v>18</v>
      </c>
      <c r="IV63" s="281">
        <v>46083</v>
      </c>
      <c r="IW63" s="281">
        <v>46085</v>
      </c>
      <c r="IX63" s="281">
        <v>46087</v>
      </c>
      <c r="IY63" s="281">
        <v>46090</v>
      </c>
      <c r="IZ63" s="281">
        <v>46091</v>
      </c>
      <c r="JA63" s="281">
        <v>46093</v>
      </c>
      <c r="JB63" s="281">
        <v>46094</v>
      </c>
      <c r="JC63" s="281">
        <v>46094</v>
      </c>
      <c r="JD63" s="281">
        <v>46099</v>
      </c>
      <c r="JE63" s="281">
        <v>46104</v>
      </c>
      <c r="JF63" s="282"/>
      <c r="JG63" s="292" t="s">
        <v>95</v>
      </c>
      <c r="JH63" s="341" t="s">
        <v>400</v>
      </c>
      <c r="JI63" s="277" t="s">
        <v>401</v>
      </c>
      <c r="JJ63" s="346" t="s">
        <v>399</v>
      </c>
      <c r="LF63" s="76" t="s">
        <v>399</v>
      </c>
    </row>
    <row r="64" spans="1:318" s="68" customFormat="1" ht="14.65" customHeight="1" x14ac:dyDescent="0.25">
      <c r="A64" s="68" t="s">
        <v>73</v>
      </c>
      <c r="B64" s="76" t="s">
        <v>508</v>
      </c>
      <c r="C64" s="76" t="s">
        <v>509</v>
      </c>
      <c r="D64" s="89" t="s">
        <v>510</v>
      </c>
      <c r="E64" s="76" t="s">
        <v>6</v>
      </c>
      <c r="F64" s="76" t="s">
        <v>511</v>
      </c>
      <c r="G64" s="76" t="s">
        <v>8</v>
      </c>
      <c r="H64" s="76" t="s">
        <v>8</v>
      </c>
      <c r="I64" s="76" t="s">
        <v>192</v>
      </c>
      <c r="J64" s="76" t="s">
        <v>11</v>
      </c>
      <c r="K64" s="86" t="s">
        <v>8</v>
      </c>
      <c r="L64" s="86" t="s">
        <v>8</v>
      </c>
      <c r="M64" s="86" t="s">
        <v>8</v>
      </c>
      <c r="N64" s="86" t="s">
        <v>8</v>
      </c>
      <c r="O64" s="86" t="s">
        <v>8</v>
      </c>
      <c r="P64" s="86" t="s">
        <v>8</v>
      </c>
      <c r="Q64" s="76" t="s">
        <v>512</v>
      </c>
      <c r="R64" s="76" t="s">
        <v>13</v>
      </c>
      <c r="S64" s="76" t="s">
        <v>513</v>
      </c>
      <c r="T64" s="76" t="s">
        <v>514</v>
      </c>
      <c r="U64" s="77">
        <v>0.95</v>
      </c>
      <c r="V64" s="77">
        <v>0.95</v>
      </c>
      <c r="W64" s="77">
        <v>0.95</v>
      </c>
      <c r="X64" s="77">
        <v>0.95</v>
      </c>
      <c r="Y64" s="77">
        <v>0.95</v>
      </c>
      <c r="Z64" s="77">
        <v>0.95</v>
      </c>
      <c r="AA64" s="77">
        <v>0.95</v>
      </c>
      <c r="AB64" s="77">
        <v>0.95</v>
      </c>
      <c r="AC64" s="77">
        <v>0.95</v>
      </c>
      <c r="AD64" s="77">
        <v>0.95</v>
      </c>
      <c r="AE64" s="77">
        <v>0.95</v>
      </c>
      <c r="AF64" s="77">
        <v>0.95</v>
      </c>
      <c r="AG64" s="76" t="s">
        <v>223</v>
      </c>
      <c r="AH64" s="76" t="s">
        <v>208</v>
      </c>
      <c r="AI64" s="82" t="s">
        <v>303</v>
      </c>
      <c r="AJ64" s="83" t="s">
        <v>303</v>
      </c>
      <c r="AK64" s="84">
        <v>46023</v>
      </c>
      <c r="AL64" s="84">
        <v>46387</v>
      </c>
      <c r="AM64" s="83"/>
      <c r="AN64" s="83"/>
      <c r="AO64" s="83"/>
      <c r="AP64" s="85" t="s">
        <v>14</v>
      </c>
      <c r="AQ64" s="84" cm="1">
        <f t="array" ref="AQ64">IFERROR(DATE(2026, _xlfn.AGGREGATE(15, 6, (COLUMN(CC64:CN64)-COLUMN(CC64)+1)/(CC64:CN64&lt;&gt;0), 1), 1),"N/A")</f>
        <v>46204</v>
      </c>
      <c r="AR64" s="84" cm="1">
        <f t="array" ref="AR64">IFERROR(EOMONTH(DATE(2026, _xlfn.AGGREGATE(14, 6, (COLUMN(CC64:CN64)-COLUMN(CC64)+1)/(CC64:CN64&lt;&gt;0), 1), 1), 0),"N/A")</f>
        <v>46234</v>
      </c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76" t="s">
        <v>617</v>
      </c>
      <c r="BG64" s="76"/>
      <c r="BH64" s="76" t="s">
        <v>618</v>
      </c>
      <c r="BI64" s="76" t="s">
        <v>527</v>
      </c>
      <c r="BJ64" s="82">
        <v>630207</v>
      </c>
      <c r="BK64" s="86" t="s">
        <v>191</v>
      </c>
      <c r="BL64" s="87">
        <v>9000</v>
      </c>
      <c r="BM64" s="73"/>
      <c r="BN64" s="73"/>
      <c r="BO64" s="73"/>
      <c r="BP64" s="73"/>
      <c r="BQ64" s="73"/>
      <c r="BR64" s="88"/>
      <c r="BS64" s="73">
        <v>9000</v>
      </c>
      <c r="BT64" s="73"/>
      <c r="BU64" s="73"/>
      <c r="BV64" s="73"/>
      <c r="BW64" s="73"/>
      <c r="BX64" s="138"/>
      <c r="BY64" s="138"/>
      <c r="BZ64" s="138"/>
      <c r="CA64" s="138"/>
      <c r="CB64" s="138">
        <f t="shared" si="0"/>
        <v>9000</v>
      </c>
      <c r="CC64" s="73"/>
      <c r="CD64" s="73"/>
      <c r="CE64" s="72"/>
      <c r="CF64" s="73"/>
      <c r="CG64" s="73"/>
      <c r="CH64" s="88"/>
      <c r="CI64" s="73">
        <v>9000</v>
      </c>
      <c r="CJ64" s="73"/>
      <c r="CK64" s="73"/>
      <c r="CL64" s="73"/>
      <c r="CM64" s="73"/>
      <c r="CN64" s="73"/>
      <c r="CO64" s="138"/>
      <c r="CP64" s="137">
        <f t="shared" si="1"/>
        <v>0</v>
      </c>
      <c r="CQ64" s="137">
        <f t="shared" si="2"/>
        <v>0</v>
      </c>
      <c r="CR64" s="137">
        <f t="shared" si="9"/>
        <v>0</v>
      </c>
      <c r="CS64" s="157">
        <v>0</v>
      </c>
      <c r="CT64" s="157">
        <v>0</v>
      </c>
      <c r="CU64" s="157">
        <v>0</v>
      </c>
      <c r="CV64" s="157">
        <v>0</v>
      </c>
      <c r="CW64" s="157">
        <v>0</v>
      </c>
      <c r="CX64" s="73">
        <v>0</v>
      </c>
      <c r="CY64" s="73">
        <v>0</v>
      </c>
      <c r="CZ64" s="73">
        <v>0</v>
      </c>
      <c r="DA64" s="73">
        <v>0</v>
      </c>
      <c r="DB64" s="73">
        <v>0</v>
      </c>
      <c r="DC64" s="73">
        <v>0</v>
      </c>
      <c r="DD64" s="73">
        <v>0</v>
      </c>
      <c r="DE64" s="73">
        <v>0</v>
      </c>
      <c r="DF64" s="73">
        <v>0</v>
      </c>
      <c r="DG64" s="73">
        <v>0</v>
      </c>
      <c r="DH64" s="73">
        <v>0</v>
      </c>
      <c r="DI64" s="157">
        <f t="shared" si="3"/>
        <v>0</v>
      </c>
      <c r="DJ64" s="157">
        <f t="shared" si="4"/>
        <v>0</v>
      </c>
      <c r="DK64" s="191" t="str">
        <f t="shared" si="10"/>
        <v>NO</v>
      </c>
      <c r="DL64" s="191" t="str">
        <f t="shared" si="11"/>
        <v>NO</v>
      </c>
      <c r="DM64" s="143">
        <v>9000</v>
      </c>
      <c r="DN64" s="143">
        <v>9000</v>
      </c>
      <c r="DO64" s="143"/>
      <c r="DP64" s="125">
        <v>2</v>
      </c>
      <c r="DQ64" s="125">
        <v>2</v>
      </c>
      <c r="DR64" s="125"/>
      <c r="DS64" s="125"/>
      <c r="DT64" s="125"/>
      <c r="DU64" s="125"/>
      <c r="DV64" s="125"/>
      <c r="DW64" s="125"/>
      <c r="DX64" s="126">
        <v>46148</v>
      </c>
      <c r="DY64" s="126">
        <v>46148</v>
      </c>
      <c r="DZ64" s="127">
        <v>2</v>
      </c>
      <c r="EA64" s="126">
        <v>46149</v>
      </c>
      <c r="EB64" s="126">
        <v>46149</v>
      </c>
      <c r="EC64" s="126">
        <v>46149</v>
      </c>
      <c r="ED64" s="126">
        <v>46150</v>
      </c>
      <c r="EE64" s="126">
        <v>46153</v>
      </c>
      <c r="EF64" s="126">
        <v>46154</v>
      </c>
      <c r="EG64" s="126">
        <v>46155</v>
      </c>
      <c r="EH64" s="126">
        <v>46156</v>
      </c>
      <c r="EI64" s="126">
        <v>46157</v>
      </c>
      <c r="EJ64" s="126">
        <v>46157</v>
      </c>
      <c r="EK64" s="127">
        <v>2</v>
      </c>
      <c r="EL64" s="126">
        <v>46160</v>
      </c>
      <c r="EM64" s="126">
        <v>46161</v>
      </c>
      <c r="EN64" s="126">
        <v>46162</v>
      </c>
      <c r="EO64" s="126">
        <v>46163</v>
      </c>
      <c r="EP64" s="126">
        <v>46163</v>
      </c>
      <c r="EQ64" s="126">
        <v>46164</v>
      </c>
      <c r="ER64" s="126">
        <v>46164</v>
      </c>
      <c r="ES64" s="127"/>
      <c r="ET64" s="127"/>
      <c r="EU64" s="127"/>
      <c r="EV64" s="127"/>
      <c r="EW64" s="126">
        <v>46167</v>
      </c>
      <c r="EX64" s="126">
        <v>46168</v>
      </c>
      <c r="EY64" s="126">
        <v>46168</v>
      </c>
      <c r="EZ64" s="126"/>
      <c r="FA64" s="126"/>
      <c r="FB64" s="126"/>
      <c r="FC64" s="126">
        <v>46168</v>
      </c>
      <c r="FD64" s="126">
        <v>46173</v>
      </c>
      <c r="FE64" s="127">
        <v>18</v>
      </c>
      <c r="FF64" s="128"/>
      <c r="FG64" s="128"/>
      <c r="FH64" s="128"/>
      <c r="FI64" s="128"/>
      <c r="FJ64" s="128"/>
      <c r="FK64" s="128"/>
      <c r="FL64" s="128"/>
      <c r="FM64" s="128"/>
      <c r="FN64" s="128"/>
      <c r="FO64" s="129"/>
      <c r="FP64" s="128">
        <v>46173</v>
      </c>
      <c r="FQ64" s="128"/>
      <c r="FR64" s="130" t="s">
        <v>579</v>
      </c>
      <c r="FS64" s="127" t="s">
        <v>619</v>
      </c>
      <c r="FT64" s="125"/>
      <c r="FU64" s="173">
        <v>46148</v>
      </c>
      <c r="FV64" s="173">
        <v>46148</v>
      </c>
      <c r="FW64" s="173">
        <v>46149</v>
      </c>
      <c r="FX64" s="173">
        <v>46149</v>
      </c>
      <c r="FY64" s="173">
        <v>46149</v>
      </c>
      <c r="FZ64" s="173">
        <v>46150</v>
      </c>
      <c r="GA64" s="173">
        <v>46153</v>
      </c>
      <c r="GB64" s="173">
        <v>46154</v>
      </c>
      <c r="GC64" s="173">
        <v>46155</v>
      </c>
      <c r="GD64" s="173">
        <v>46156</v>
      </c>
      <c r="GE64" s="173">
        <v>46157</v>
      </c>
      <c r="GF64" s="173">
        <v>46157</v>
      </c>
      <c r="GG64" s="173">
        <v>46160</v>
      </c>
      <c r="GH64" s="173">
        <v>46161</v>
      </c>
      <c r="GI64" s="173">
        <v>46162</v>
      </c>
      <c r="GJ64" s="173">
        <v>46163</v>
      </c>
      <c r="GK64" s="173">
        <v>46163</v>
      </c>
      <c r="GL64" s="173">
        <v>46164</v>
      </c>
      <c r="GM64" s="173">
        <v>46164</v>
      </c>
      <c r="GN64" s="173"/>
      <c r="GO64" s="173"/>
      <c r="GP64" s="173"/>
      <c r="GQ64" s="173"/>
      <c r="GR64" s="173">
        <v>46167</v>
      </c>
      <c r="GS64" s="173">
        <v>46168</v>
      </c>
      <c r="GT64" s="173">
        <v>46168</v>
      </c>
      <c r="GU64" s="173"/>
      <c r="GV64" s="173"/>
      <c r="GW64" s="173"/>
      <c r="GX64" s="173">
        <v>46168</v>
      </c>
      <c r="GY64" s="173">
        <v>46173</v>
      </c>
      <c r="GZ64" s="173">
        <v>18</v>
      </c>
      <c r="HA64" s="173"/>
      <c r="HB64" s="173"/>
      <c r="HC64" s="173"/>
      <c r="HD64" s="173"/>
      <c r="HE64" s="173"/>
      <c r="HF64" s="173"/>
      <c r="HG64" s="173"/>
      <c r="HH64" s="173"/>
      <c r="HI64" s="173"/>
      <c r="HJ64" s="173">
        <v>46173</v>
      </c>
      <c r="HK64" s="169"/>
      <c r="HL64" s="169" t="s">
        <v>53</v>
      </c>
      <c r="HM64" s="169" t="s">
        <v>579</v>
      </c>
      <c r="HN64" s="169" t="s">
        <v>619</v>
      </c>
      <c r="HO64" s="169"/>
      <c r="HP64" s="281">
        <v>46148</v>
      </c>
      <c r="HQ64" s="281">
        <v>46148</v>
      </c>
      <c r="HR64" s="281">
        <v>46149</v>
      </c>
      <c r="HS64" s="281">
        <v>46149</v>
      </c>
      <c r="HT64" s="281">
        <v>46149</v>
      </c>
      <c r="HU64" s="281">
        <v>46150</v>
      </c>
      <c r="HV64" s="281">
        <v>46153</v>
      </c>
      <c r="HW64" s="281">
        <v>46154</v>
      </c>
      <c r="HX64" s="281">
        <v>46155</v>
      </c>
      <c r="HY64" s="281">
        <v>46156</v>
      </c>
      <c r="HZ64" s="281">
        <v>46157</v>
      </c>
      <c r="IA64" s="281">
        <v>46157</v>
      </c>
      <c r="IB64" s="281">
        <v>46160</v>
      </c>
      <c r="IC64" s="281">
        <v>46161</v>
      </c>
      <c r="ID64" s="281">
        <v>46162</v>
      </c>
      <c r="IE64" s="281">
        <v>46163</v>
      </c>
      <c r="IF64" s="281">
        <v>46163</v>
      </c>
      <c r="IG64" s="281">
        <v>46164</v>
      </c>
      <c r="IH64" s="281">
        <v>46164</v>
      </c>
      <c r="II64" s="281"/>
      <c r="IJ64" s="281"/>
      <c r="IK64" s="281"/>
      <c r="IL64" s="281"/>
      <c r="IM64" s="281">
        <v>46167</v>
      </c>
      <c r="IN64" s="281">
        <v>46168</v>
      </c>
      <c r="IO64" s="281">
        <v>46168</v>
      </c>
      <c r="IP64" s="281"/>
      <c r="IQ64" s="281"/>
      <c r="IR64" s="281"/>
      <c r="IS64" s="281">
        <v>46168</v>
      </c>
      <c r="IT64" s="281">
        <v>46173</v>
      </c>
      <c r="IU64" s="281">
        <v>18</v>
      </c>
      <c r="IV64" s="281"/>
      <c r="IW64" s="281"/>
      <c r="IX64" s="281"/>
      <c r="IY64" s="281"/>
      <c r="IZ64" s="281"/>
      <c r="JA64" s="281"/>
      <c r="JB64" s="281"/>
      <c r="JC64" s="281"/>
      <c r="JD64" s="281"/>
      <c r="JE64" s="281">
        <v>46173</v>
      </c>
      <c r="JF64" s="282"/>
      <c r="JG64" s="282" t="s">
        <v>53</v>
      </c>
      <c r="JH64" s="277" t="s">
        <v>579</v>
      </c>
      <c r="JI64" s="277" t="s">
        <v>619</v>
      </c>
      <c r="JJ64" s="277"/>
    </row>
    <row r="65" spans="1:318" s="68" customFormat="1" ht="14.65" customHeight="1" x14ac:dyDescent="0.25">
      <c r="A65" s="68" t="s">
        <v>76</v>
      </c>
      <c r="B65" s="76" t="s">
        <v>508</v>
      </c>
      <c r="C65" s="76" t="s">
        <v>509</v>
      </c>
      <c r="D65" s="76" t="s">
        <v>510</v>
      </c>
      <c r="E65" s="76" t="s">
        <v>6</v>
      </c>
      <c r="F65" s="76" t="s">
        <v>511</v>
      </c>
      <c r="G65" s="76" t="s">
        <v>8</v>
      </c>
      <c r="H65" s="76" t="s">
        <v>8</v>
      </c>
      <c r="I65" s="76" t="s">
        <v>192</v>
      </c>
      <c r="J65" s="76" t="s">
        <v>7</v>
      </c>
      <c r="K65" s="86" t="s">
        <v>8</v>
      </c>
      <c r="L65" s="86" t="s">
        <v>8</v>
      </c>
      <c r="M65" s="86" t="s">
        <v>8</v>
      </c>
      <c r="N65" s="86" t="s">
        <v>8</v>
      </c>
      <c r="O65" s="86" t="s">
        <v>8</v>
      </c>
      <c r="P65" s="86" t="s">
        <v>8</v>
      </c>
      <c r="Q65" s="76" t="s">
        <v>519</v>
      </c>
      <c r="R65" s="76" t="s">
        <v>10</v>
      </c>
      <c r="S65" s="76" t="s">
        <v>520</v>
      </c>
      <c r="T65" s="76" t="s">
        <v>521</v>
      </c>
      <c r="U65" s="77"/>
      <c r="V65" s="77">
        <v>0.05</v>
      </c>
      <c r="W65" s="77">
        <v>0.08</v>
      </c>
      <c r="X65" s="77">
        <v>0.15</v>
      </c>
      <c r="Y65" s="77">
        <v>0.2</v>
      </c>
      <c r="Z65" s="77">
        <v>0.25</v>
      </c>
      <c r="AA65" s="77">
        <v>0.37</v>
      </c>
      <c r="AB65" s="77">
        <v>0.42</v>
      </c>
      <c r="AC65" s="77">
        <v>0.57999999999999996</v>
      </c>
      <c r="AD65" s="77">
        <v>0.67</v>
      </c>
      <c r="AE65" s="77">
        <v>0.83</v>
      </c>
      <c r="AF65" s="77">
        <v>1</v>
      </c>
      <c r="AG65" s="76" t="s">
        <v>522</v>
      </c>
      <c r="AH65" s="76" t="s">
        <v>208</v>
      </c>
      <c r="AI65" s="82" t="s">
        <v>303</v>
      </c>
      <c r="AJ65" s="83" t="s">
        <v>303</v>
      </c>
      <c r="AK65" s="84">
        <v>46023</v>
      </c>
      <c r="AL65" s="84">
        <v>46387</v>
      </c>
      <c r="AM65" s="83"/>
      <c r="AN65" s="83"/>
      <c r="AO65" s="83"/>
      <c r="AP65" s="85" t="s">
        <v>9</v>
      </c>
      <c r="AQ65" s="84" cm="1">
        <f t="array" ref="AQ65">IFERROR(DATE(2026, _xlfn.AGGREGATE(15, 6, (COLUMN(CC65:CN65)-COLUMN(CC65)+1)/(CC65:CN65&lt;&gt;0), 1), 1),"N/A")</f>
        <v>46174</v>
      </c>
      <c r="AR65" s="84" cm="1">
        <f t="array" ref="AR65">IFERROR(EOMONTH(DATE(2026, _xlfn.AGGREGATE(14, 6, (COLUMN(CC65:CN65)-COLUMN(CC65)+1)/(CC65:CN65&lt;&gt;0), 1), 1), 0),"N/A")</f>
        <v>46203</v>
      </c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298" t="s">
        <v>85</v>
      </c>
      <c r="BG65" s="76" t="s">
        <v>307</v>
      </c>
      <c r="BH65" s="76" t="s">
        <v>620</v>
      </c>
      <c r="BI65" s="76" t="s">
        <v>8</v>
      </c>
      <c r="BJ65" s="82">
        <v>530702</v>
      </c>
      <c r="BK65" s="86" t="s">
        <v>191</v>
      </c>
      <c r="BL65" s="87">
        <v>8000</v>
      </c>
      <c r="BM65" s="73">
        <v>0</v>
      </c>
      <c r="BN65" s="73">
        <v>0</v>
      </c>
      <c r="BO65" s="73">
        <v>0</v>
      </c>
      <c r="BP65" s="73">
        <v>0</v>
      </c>
      <c r="BQ65" s="73">
        <v>0</v>
      </c>
      <c r="BR65" s="88">
        <v>8000</v>
      </c>
      <c r="BS65" s="73">
        <v>0</v>
      </c>
      <c r="BT65" s="73">
        <v>0</v>
      </c>
      <c r="BU65" s="73">
        <v>0</v>
      </c>
      <c r="BV65" s="73">
        <v>0</v>
      </c>
      <c r="BW65" s="73">
        <v>0</v>
      </c>
      <c r="BX65" s="138">
        <v>0</v>
      </c>
      <c r="BY65" s="138"/>
      <c r="BZ65" s="138"/>
      <c r="CA65" s="138"/>
      <c r="CB65" s="138">
        <f t="shared" si="0"/>
        <v>8000</v>
      </c>
      <c r="CC65" s="73"/>
      <c r="CD65" s="73"/>
      <c r="CE65" s="72">
        <v>0</v>
      </c>
      <c r="CF65" s="73">
        <v>0</v>
      </c>
      <c r="CG65" s="73">
        <v>0</v>
      </c>
      <c r="CH65" s="88">
        <v>8000</v>
      </c>
      <c r="CI65" s="73">
        <v>0</v>
      </c>
      <c r="CJ65" s="73">
        <v>0</v>
      </c>
      <c r="CK65" s="73">
        <v>0</v>
      </c>
      <c r="CL65" s="73">
        <v>0</v>
      </c>
      <c r="CM65" s="73">
        <v>0</v>
      </c>
      <c r="CN65" s="138">
        <v>0</v>
      </c>
      <c r="CO65" s="138"/>
      <c r="CP65" s="137">
        <f t="shared" si="1"/>
        <v>0</v>
      </c>
      <c r="CQ65" s="137">
        <f t="shared" si="2"/>
        <v>0</v>
      </c>
      <c r="CR65" s="137">
        <f t="shared" si="9"/>
        <v>0</v>
      </c>
      <c r="CS65" s="157">
        <v>0</v>
      </c>
      <c r="CT65" s="157">
        <v>0</v>
      </c>
      <c r="CU65" s="157">
        <v>0</v>
      </c>
      <c r="CV65" s="157">
        <v>0</v>
      </c>
      <c r="CW65" s="157">
        <v>0</v>
      </c>
      <c r="CX65" s="73">
        <v>0</v>
      </c>
      <c r="CY65" s="73">
        <v>0</v>
      </c>
      <c r="CZ65" s="73">
        <v>0</v>
      </c>
      <c r="DA65" s="73">
        <v>0</v>
      </c>
      <c r="DB65" s="73">
        <v>0</v>
      </c>
      <c r="DC65" s="73">
        <v>0</v>
      </c>
      <c r="DD65" s="73">
        <v>0</v>
      </c>
      <c r="DE65" s="73">
        <v>0</v>
      </c>
      <c r="DF65" s="73">
        <v>0</v>
      </c>
      <c r="DG65" s="73">
        <v>0</v>
      </c>
      <c r="DH65" s="73">
        <v>0</v>
      </c>
      <c r="DI65" s="157">
        <f t="shared" si="3"/>
        <v>0</v>
      </c>
      <c r="DJ65" s="157">
        <f t="shared" si="4"/>
        <v>0</v>
      </c>
      <c r="DK65" s="191" t="str">
        <f t="shared" si="10"/>
        <v>NO</v>
      </c>
      <c r="DL65" s="191" t="str">
        <f t="shared" si="11"/>
        <v>NO</v>
      </c>
      <c r="DM65" s="142">
        <v>8000</v>
      </c>
      <c r="DN65" s="142">
        <v>8000</v>
      </c>
      <c r="DO65" s="142"/>
      <c r="DP65" s="125">
        <v>2</v>
      </c>
      <c r="DQ65" s="125">
        <v>2</v>
      </c>
      <c r="DR65" s="125"/>
      <c r="DS65" s="125"/>
      <c r="DT65" s="125"/>
      <c r="DU65" s="125"/>
      <c r="DV65" s="125"/>
      <c r="DW65" s="125"/>
      <c r="DX65" s="126">
        <v>46120</v>
      </c>
      <c r="DY65" s="126">
        <v>46120</v>
      </c>
      <c r="DZ65" s="127">
        <v>1</v>
      </c>
      <c r="EA65" s="126">
        <v>46121</v>
      </c>
      <c r="EB65" s="126">
        <v>46121</v>
      </c>
      <c r="EC65" s="126">
        <v>46121</v>
      </c>
      <c r="ED65" s="126">
        <v>46122</v>
      </c>
      <c r="EE65" s="126">
        <v>46125</v>
      </c>
      <c r="EF65" s="126">
        <v>46126</v>
      </c>
      <c r="EG65" s="126">
        <v>46127</v>
      </c>
      <c r="EH65" s="126">
        <v>46128</v>
      </c>
      <c r="EI65" s="126">
        <v>46129</v>
      </c>
      <c r="EJ65" s="126">
        <v>46129</v>
      </c>
      <c r="EK65" s="127">
        <v>1</v>
      </c>
      <c r="EL65" s="126">
        <v>46132</v>
      </c>
      <c r="EM65" s="126">
        <v>46133</v>
      </c>
      <c r="EN65" s="126">
        <v>46134</v>
      </c>
      <c r="EO65" s="126">
        <v>46135</v>
      </c>
      <c r="EP65" s="126">
        <v>46135</v>
      </c>
      <c r="EQ65" s="126">
        <v>46136</v>
      </c>
      <c r="ER65" s="126">
        <v>46136</v>
      </c>
      <c r="ES65" s="127"/>
      <c r="ET65" s="127"/>
      <c r="EU65" s="127"/>
      <c r="EV65" s="127"/>
      <c r="EW65" s="126">
        <v>46139</v>
      </c>
      <c r="EX65" s="126">
        <v>46140</v>
      </c>
      <c r="EY65" s="126">
        <v>46140</v>
      </c>
      <c r="EZ65" s="126"/>
      <c r="FA65" s="126"/>
      <c r="FB65" s="126"/>
      <c r="FC65" s="126">
        <v>46140</v>
      </c>
      <c r="FD65" s="126">
        <v>46146</v>
      </c>
      <c r="FE65" s="127">
        <v>18</v>
      </c>
      <c r="FF65" s="128"/>
      <c r="FG65" s="128"/>
      <c r="FH65" s="128"/>
      <c r="FI65" s="128"/>
      <c r="FJ65" s="128"/>
      <c r="FK65" s="128"/>
      <c r="FL65" s="128"/>
      <c r="FM65" s="128"/>
      <c r="FN65" s="128"/>
      <c r="FO65" s="129"/>
      <c r="FP65" s="128">
        <v>46146</v>
      </c>
      <c r="FQ65" s="128"/>
      <c r="FR65" s="130" t="s">
        <v>579</v>
      </c>
      <c r="FS65" s="127" t="s">
        <v>621</v>
      </c>
      <c r="FT65" s="125"/>
      <c r="FU65" s="173">
        <v>46120</v>
      </c>
      <c r="FV65" s="173">
        <v>46120</v>
      </c>
      <c r="FW65" s="173">
        <v>46121</v>
      </c>
      <c r="FX65" s="173">
        <v>46121</v>
      </c>
      <c r="FY65" s="173">
        <v>46121</v>
      </c>
      <c r="FZ65" s="173">
        <v>46122</v>
      </c>
      <c r="GA65" s="173">
        <v>46125</v>
      </c>
      <c r="GB65" s="173">
        <v>46126</v>
      </c>
      <c r="GC65" s="173">
        <v>46127</v>
      </c>
      <c r="GD65" s="173">
        <v>46128</v>
      </c>
      <c r="GE65" s="173">
        <v>46129</v>
      </c>
      <c r="GF65" s="173">
        <v>46129</v>
      </c>
      <c r="GG65" s="173">
        <v>46132</v>
      </c>
      <c r="GH65" s="173">
        <v>46133</v>
      </c>
      <c r="GI65" s="173">
        <v>46134</v>
      </c>
      <c r="GJ65" s="173">
        <v>46135</v>
      </c>
      <c r="GK65" s="173">
        <v>46135</v>
      </c>
      <c r="GL65" s="173">
        <v>46136</v>
      </c>
      <c r="GM65" s="173">
        <v>46136</v>
      </c>
      <c r="GN65" s="173"/>
      <c r="GO65" s="173"/>
      <c r="GP65" s="173"/>
      <c r="GQ65" s="173"/>
      <c r="GR65" s="173">
        <v>46139</v>
      </c>
      <c r="GS65" s="173">
        <v>46140</v>
      </c>
      <c r="GT65" s="173">
        <v>46140</v>
      </c>
      <c r="GU65" s="173"/>
      <c r="GV65" s="173"/>
      <c r="GW65" s="173"/>
      <c r="GX65" s="173">
        <v>46140</v>
      </c>
      <c r="GY65" s="173">
        <v>46146</v>
      </c>
      <c r="GZ65" s="173">
        <v>18</v>
      </c>
      <c r="HA65" s="173"/>
      <c r="HB65" s="173"/>
      <c r="HC65" s="173"/>
      <c r="HD65" s="173"/>
      <c r="HE65" s="173"/>
      <c r="HF65" s="173"/>
      <c r="HG65" s="173"/>
      <c r="HH65" s="173"/>
      <c r="HI65" s="173"/>
      <c r="HJ65" s="232">
        <v>46146</v>
      </c>
      <c r="HK65" s="169"/>
      <c r="HL65" s="169" t="s">
        <v>53</v>
      </c>
      <c r="HM65" s="169" t="s">
        <v>579</v>
      </c>
      <c r="HN65" s="169" t="s">
        <v>621</v>
      </c>
      <c r="HO65" s="169"/>
      <c r="HP65" s="281">
        <v>46120</v>
      </c>
      <c r="HQ65" s="281">
        <v>46120</v>
      </c>
      <c r="HR65" s="281">
        <v>46121</v>
      </c>
      <c r="HS65" s="281">
        <v>46121</v>
      </c>
      <c r="HT65" s="281">
        <v>46121</v>
      </c>
      <c r="HU65" s="281">
        <v>46122</v>
      </c>
      <c r="HV65" s="281">
        <v>46125</v>
      </c>
      <c r="HW65" s="281">
        <v>46126</v>
      </c>
      <c r="HX65" s="281">
        <v>46127</v>
      </c>
      <c r="HY65" s="281">
        <v>46128</v>
      </c>
      <c r="HZ65" s="281">
        <v>46129</v>
      </c>
      <c r="IA65" s="281">
        <v>46129</v>
      </c>
      <c r="IB65" s="281">
        <v>46132</v>
      </c>
      <c r="IC65" s="281">
        <v>46133</v>
      </c>
      <c r="ID65" s="281">
        <v>46134</v>
      </c>
      <c r="IE65" s="281">
        <v>46135</v>
      </c>
      <c r="IF65" s="281">
        <v>46135</v>
      </c>
      <c r="IG65" s="281">
        <v>46136</v>
      </c>
      <c r="IH65" s="281">
        <v>46136</v>
      </c>
      <c r="II65" s="281"/>
      <c r="IJ65" s="281"/>
      <c r="IK65" s="281"/>
      <c r="IL65" s="281"/>
      <c r="IM65" s="281">
        <v>46139</v>
      </c>
      <c r="IN65" s="281">
        <v>46140</v>
      </c>
      <c r="IO65" s="281">
        <v>46140</v>
      </c>
      <c r="IP65" s="281"/>
      <c r="IQ65" s="281"/>
      <c r="IR65" s="281"/>
      <c r="IS65" s="281">
        <v>46140</v>
      </c>
      <c r="IT65" s="281">
        <v>46146</v>
      </c>
      <c r="IU65" s="281">
        <v>18</v>
      </c>
      <c r="IV65" s="281"/>
      <c r="IW65" s="281"/>
      <c r="IX65" s="281"/>
      <c r="IY65" s="281"/>
      <c r="IZ65" s="281"/>
      <c r="JA65" s="281"/>
      <c r="JB65" s="281"/>
      <c r="JC65" s="281"/>
      <c r="JD65" s="281"/>
      <c r="JE65" s="281">
        <v>46146</v>
      </c>
      <c r="JF65" s="282"/>
      <c r="JG65" s="282" t="s">
        <v>53</v>
      </c>
      <c r="JH65" s="277" t="s">
        <v>579</v>
      </c>
      <c r="JI65" s="277" t="s">
        <v>621</v>
      </c>
      <c r="JJ65" s="277"/>
    </row>
    <row r="66" spans="1:318" s="68" customFormat="1" ht="14.65" customHeight="1" x14ac:dyDescent="0.25">
      <c r="A66" s="76" t="s">
        <v>76</v>
      </c>
      <c r="B66" s="190" t="s">
        <v>508</v>
      </c>
      <c r="C66" s="76" t="s">
        <v>509</v>
      </c>
      <c r="D66" s="76" t="s">
        <v>510</v>
      </c>
      <c r="E66" s="76" t="s">
        <v>6</v>
      </c>
      <c r="F66" s="76" t="s">
        <v>511</v>
      </c>
      <c r="G66" s="76" t="s">
        <v>8</v>
      </c>
      <c r="H66" s="76" t="s">
        <v>8</v>
      </c>
      <c r="I66" s="76" t="s">
        <v>192</v>
      </c>
      <c r="J66" s="76" t="s">
        <v>7</v>
      </c>
      <c r="K66" s="86" t="s">
        <v>8</v>
      </c>
      <c r="L66" s="86" t="s">
        <v>8</v>
      </c>
      <c r="M66" s="86" t="s">
        <v>8</v>
      </c>
      <c r="N66" s="86" t="s">
        <v>8</v>
      </c>
      <c r="O66" s="86" t="s">
        <v>8</v>
      </c>
      <c r="P66" s="86" t="s">
        <v>8</v>
      </c>
      <c r="Q66" s="76" t="s">
        <v>519</v>
      </c>
      <c r="R66" s="76" t="s">
        <v>10</v>
      </c>
      <c r="S66" s="76" t="s">
        <v>520</v>
      </c>
      <c r="T66" s="76" t="s">
        <v>521</v>
      </c>
      <c r="U66" s="77"/>
      <c r="V66" s="77">
        <v>0.05</v>
      </c>
      <c r="W66" s="77">
        <v>0.08</v>
      </c>
      <c r="X66" s="77">
        <v>0.15</v>
      </c>
      <c r="Y66" s="77">
        <v>0.2</v>
      </c>
      <c r="Z66" s="77">
        <v>0.25</v>
      </c>
      <c r="AA66" s="77">
        <v>0.37</v>
      </c>
      <c r="AB66" s="77">
        <v>0.42</v>
      </c>
      <c r="AC66" s="77">
        <v>0.57999999999999996</v>
      </c>
      <c r="AD66" s="77">
        <v>0.67</v>
      </c>
      <c r="AE66" s="77">
        <v>0.83</v>
      </c>
      <c r="AF66" s="77">
        <v>1</v>
      </c>
      <c r="AG66" s="76" t="s">
        <v>522</v>
      </c>
      <c r="AH66" s="76" t="s">
        <v>208</v>
      </c>
      <c r="AI66" s="82" t="s">
        <v>303</v>
      </c>
      <c r="AJ66" s="83" t="s">
        <v>303</v>
      </c>
      <c r="AK66" s="84">
        <v>46023</v>
      </c>
      <c r="AL66" s="84">
        <v>46387</v>
      </c>
      <c r="AM66" s="83"/>
      <c r="AN66" s="83"/>
      <c r="AO66" s="83"/>
      <c r="AP66" s="85" t="s">
        <v>9</v>
      </c>
      <c r="AQ66" s="84" cm="1">
        <f t="array" ref="AQ66">IFERROR(DATE(2026, _xlfn.AGGREGATE(15, 6, (COLUMN(CC66:CN66)-COLUMN(CC66)+1)/(CC66:CN66&lt;&gt;0), 1), 1),"N/A")</f>
        <v>46266</v>
      </c>
      <c r="AR66" s="84" cm="1">
        <f t="array" ref="AR66">IFERROR(EOMONTH(DATE(2026, _xlfn.AGGREGATE(14, 6, (COLUMN(CC66:CN66)-COLUMN(CC66)+1)/(CC66:CN66&lt;&gt;0), 1), 1), 0),"N/A")</f>
        <v>46295</v>
      </c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235" t="s">
        <v>115</v>
      </c>
      <c r="BG66" s="76" t="s">
        <v>307</v>
      </c>
      <c r="BH66" s="76" t="s">
        <v>309</v>
      </c>
      <c r="BI66" s="76" t="s">
        <v>8</v>
      </c>
      <c r="BJ66" s="82">
        <v>530402</v>
      </c>
      <c r="BK66" s="86" t="s">
        <v>191</v>
      </c>
      <c r="BL66" s="87">
        <v>0</v>
      </c>
      <c r="BM66" s="73"/>
      <c r="BN66" s="73"/>
      <c r="BO66" s="73"/>
      <c r="BP66" s="73"/>
      <c r="BQ66" s="88"/>
      <c r="BR66" s="73"/>
      <c r="BS66" s="73"/>
      <c r="BT66" s="73"/>
      <c r="BU66" s="73"/>
      <c r="BV66" s="73"/>
      <c r="BW66" s="73"/>
      <c r="BX66" s="138"/>
      <c r="BY66" s="138">
        <v>8000</v>
      </c>
      <c r="BZ66" s="138"/>
      <c r="CA66" s="138"/>
      <c r="CB66" s="138">
        <f t="shared" si="0"/>
        <v>8000</v>
      </c>
      <c r="CC66" s="73"/>
      <c r="CD66" s="73"/>
      <c r="CE66" s="72"/>
      <c r="CF66" s="73"/>
      <c r="CG66" s="88"/>
      <c r="CH66" s="73"/>
      <c r="CI66" s="73"/>
      <c r="CJ66" s="73"/>
      <c r="CK66" s="73">
        <v>8000</v>
      </c>
      <c r="CL66" s="73"/>
      <c r="CM66" s="73"/>
      <c r="CN66" s="73"/>
      <c r="CO66" s="138"/>
      <c r="CP66" s="137">
        <f t="shared" si="1"/>
        <v>0</v>
      </c>
      <c r="CQ66" s="137">
        <f t="shared" si="2"/>
        <v>0</v>
      </c>
      <c r="CR66" s="137">
        <f t="shared" si="9"/>
        <v>0</v>
      </c>
      <c r="CS66" s="157">
        <v>0</v>
      </c>
      <c r="CT66" s="157">
        <v>0</v>
      </c>
      <c r="CU66" s="157">
        <v>0</v>
      </c>
      <c r="CV66" s="157">
        <v>0</v>
      </c>
      <c r="CW66" s="157">
        <v>0</v>
      </c>
      <c r="CX66" s="73">
        <v>0</v>
      </c>
      <c r="CY66" s="73">
        <v>0</v>
      </c>
      <c r="CZ66" s="73">
        <v>0</v>
      </c>
      <c r="DA66" s="73">
        <v>0</v>
      </c>
      <c r="DB66" s="73">
        <v>0</v>
      </c>
      <c r="DC66" s="73">
        <v>0</v>
      </c>
      <c r="DD66" s="73">
        <v>0</v>
      </c>
      <c r="DE66" s="73">
        <v>0</v>
      </c>
      <c r="DF66" s="73">
        <v>0</v>
      </c>
      <c r="DG66" s="73">
        <v>0</v>
      </c>
      <c r="DH66" s="73">
        <v>0</v>
      </c>
      <c r="DI66" s="157">
        <f t="shared" si="3"/>
        <v>0</v>
      </c>
      <c r="DJ66" s="157">
        <f t="shared" si="4"/>
        <v>0</v>
      </c>
      <c r="DK66" s="191" t="str">
        <f t="shared" si="10"/>
        <v>NO</v>
      </c>
      <c r="DL66" s="191" t="str">
        <f t="shared" si="11"/>
        <v>NO</v>
      </c>
      <c r="DM66" s="142">
        <v>0</v>
      </c>
      <c r="DN66" s="142">
        <v>8000</v>
      </c>
      <c r="DO66" s="378">
        <v>8000</v>
      </c>
      <c r="DP66" s="125"/>
      <c r="DQ66" s="125">
        <v>2</v>
      </c>
      <c r="DR66" s="359">
        <v>3</v>
      </c>
      <c r="DS66" s="373" t="s">
        <v>303</v>
      </c>
      <c r="DT66" s="365" t="s">
        <v>310</v>
      </c>
      <c r="DU66" s="365" t="s">
        <v>305</v>
      </c>
      <c r="DV66" s="365" t="s">
        <v>306</v>
      </c>
      <c r="DW66" s="125"/>
      <c r="DX66" s="126"/>
      <c r="DY66" s="126"/>
      <c r="DZ66" s="127"/>
      <c r="EA66" s="126"/>
      <c r="EB66" s="126"/>
      <c r="EC66" s="126"/>
      <c r="ED66" s="126"/>
      <c r="EE66" s="126"/>
      <c r="EF66" s="126"/>
      <c r="EG66" s="126"/>
      <c r="EH66" s="126"/>
      <c r="EI66" s="126"/>
      <c r="EJ66" s="126"/>
      <c r="EK66" s="127"/>
      <c r="EL66" s="126"/>
      <c r="EM66" s="126"/>
      <c r="EN66" s="126"/>
      <c r="EO66" s="126"/>
      <c r="EP66" s="126"/>
      <c r="EQ66" s="126"/>
      <c r="ER66" s="126"/>
      <c r="ES66" s="127"/>
      <c r="ET66" s="127"/>
      <c r="EU66" s="127"/>
      <c r="EV66" s="127"/>
      <c r="EW66" s="126"/>
      <c r="EX66" s="126"/>
      <c r="EY66" s="126"/>
      <c r="EZ66" s="126"/>
      <c r="FA66" s="126"/>
      <c r="FB66" s="126"/>
      <c r="FC66" s="126"/>
      <c r="FD66" s="126"/>
      <c r="FE66" s="127"/>
      <c r="FF66" s="128"/>
      <c r="FG66" s="128"/>
      <c r="FH66" s="128"/>
      <c r="FI66" s="128"/>
      <c r="FJ66" s="128"/>
      <c r="FK66" s="128"/>
      <c r="FL66" s="128"/>
      <c r="FM66" s="128"/>
      <c r="FN66" s="128"/>
      <c r="FO66" s="129"/>
      <c r="FP66" s="128"/>
      <c r="FQ66" s="128"/>
      <c r="FR66" s="130"/>
      <c r="FS66" s="127"/>
      <c r="FT66" s="131"/>
      <c r="FU66" s="173">
        <v>46174</v>
      </c>
      <c r="FV66" s="173">
        <v>46174</v>
      </c>
      <c r="FW66" s="173">
        <v>46175</v>
      </c>
      <c r="FX66" s="173">
        <v>46175</v>
      </c>
      <c r="FY66" s="173">
        <v>46175</v>
      </c>
      <c r="FZ66" s="173">
        <v>46176</v>
      </c>
      <c r="GA66" s="173">
        <v>46177</v>
      </c>
      <c r="GB66" s="173">
        <v>46178</v>
      </c>
      <c r="GC66" s="173">
        <v>46181</v>
      </c>
      <c r="GD66" s="173">
        <v>46182</v>
      </c>
      <c r="GE66" s="173">
        <v>46183</v>
      </c>
      <c r="GF66" s="173">
        <v>46183</v>
      </c>
      <c r="GG66" s="173">
        <v>46184</v>
      </c>
      <c r="GH66" s="173">
        <v>46185</v>
      </c>
      <c r="GI66" s="173">
        <v>46188</v>
      </c>
      <c r="GJ66" s="173">
        <v>46189</v>
      </c>
      <c r="GK66" s="173">
        <v>46189</v>
      </c>
      <c r="GL66" s="173">
        <v>46190</v>
      </c>
      <c r="GM66" s="173">
        <v>46190</v>
      </c>
      <c r="GN66" s="173"/>
      <c r="GO66" s="173"/>
      <c r="GP66" s="173"/>
      <c r="GQ66" s="173"/>
      <c r="GR66" s="173">
        <v>46191</v>
      </c>
      <c r="GS66" s="173">
        <v>46192</v>
      </c>
      <c r="GT66" s="173">
        <v>46192</v>
      </c>
      <c r="GU66" s="173">
        <v>46195</v>
      </c>
      <c r="GV66" s="173">
        <v>46196</v>
      </c>
      <c r="GW66" s="173">
        <v>46197</v>
      </c>
      <c r="GX66" s="173">
        <v>46198</v>
      </c>
      <c r="GY66" s="173">
        <v>46198</v>
      </c>
      <c r="GZ66" s="173">
        <v>18</v>
      </c>
      <c r="HA66" s="173">
        <v>46204</v>
      </c>
      <c r="HB66" s="173">
        <v>46206</v>
      </c>
      <c r="HC66" s="173">
        <v>46212</v>
      </c>
      <c r="HD66" s="173">
        <v>46213</v>
      </c>
      <c r="HE66" s="173">
        <v>46216</v>
      </c>
      <c r="HF66" s="173">
        <v>46218</v>
      </c>
      <c r="HG66" s="173">
        <v>46219</v>
      </c>
      <c r="HH66" s="173">
        <v>46219</v>
      </c>
      <c r="HI66" s="173">
        <v>46224</v>
      </c>
      <c r="HJ66" s="173">
        <v>46227</v>
      </c>
      <c r="HK66" s="169"/>
      <c r="HL66" s="169" t="s">
        <v>95</v>
      </c>
      <c r="HM66" s="169" t="s">
        <v>304</v>
      </c>
      <c r="HN66" s="169" t="s">
        <v>413</v>
      </c>
      <c r="HO66" s="169"/>
      <c r="HP66" s="288">
        <v>46174</v>
      </c>
      <c r="HQ66" s="281">
        <v>46174</v>
      </c>
      <c r="HR66" s="281">
        <v>46175</v>
      </c>
      <c r="HS66" s="281">
        <v>46175</v>
      </c>
      <c r="HT66" s="281">
        <v>46175</v>
      </c>
      <c r="HU66" s="281">
        <v>46176</v>
      </c>
      <c r="HV66" s="281">
        <v>46177</v>
      </c>
      <c r="HW66" s="281">
        <v>46178</v>
      </c>
      <c r="HX66" s="281">
        <v>46181</v>
      </c>
      <c r="HY66" s="281">
        <v>46182</v>
      </c>
      <c r="HZ66" s="281">
        <v>46183</v>
      </c>
      <c r="IA66" s="281">
        <v>46183</v>
      </c>
      <c r="IB66" s="281">
        <v>46184</v>
      </c>
      <c r="IC66" s="281">
        <v>46185</v>
      </c>
      <c r="ID66" s="281">
        <v>46188</v>
      </c>
      <c r="IE66" s="281">
        <v>46189</v>
      </c>
      <c r="IF66" s="281">
        <v>46189</v>
      </c>
      <c r="IG66" s="281">
        <v>46190</v>
      </c>
      <c r="IH66" s="281">
        <v>46190</v>
      </c>
      <c r="II66" s="281"/>
      <c r="IJ66" s="281"/>
      <c r="IK66" s="281"/>
      <c r="IL66" s="281"/>
      <c r="IM66" s="281">
        <v>46191</v>
      </c>
      <c r="IN66" s="281">
        <v>46192</v>
      </c>
      <c r="IO66" s="281">
        <v>46192</v>
      </c>
      <c r="IP66" s="281">
        <v>46195</v>
      </c>
      <c r="IQ66" s="281">
        <v>46196</v>
      </c>
      <c r="IR66" s="281">
        <v>46197</v>
      </c>
      <c r="IS66" s="281">
        <v>46198</v>
      </c>
      <c r="IT66" s="281">
        <v>46198</v>
      </c>
      <c r="IU66" s="281">
        <v>18</v>
      </c>
      <c r="IV66" s="281">
        <v>46204</v>
      </c>
      <c r="IW66" s="281">
        <v>46206</v>
      </c>
      <c r="IX66" s="281">
        <v>46212</v>
      </c>
      <c r="IY66" s="281">
        <v>46213</v>
      </c>
      <c r="IZ66" s="281">
        <v>46216</v>
      </c>
      <c r="JA66" s="281">
        <v>46218</v>
      </c>
      <c r="JB66" s="281">
        <v>46219</v>
      </c>
      <c r="JC66" s="281">
        <v>46219</v>
      </c>
      <c r="JD66" s="281">
        <v>46224</v>
      </c>
      <c r="JE66" s="281">
        <v>46227</v>
      </c>
      <c r="JF66" s="282"/>
      <c r="JG66" s="292" t="s">
        <v>95</v>
      </c>
      <c r="JH66" s="341" t="s">
        <v>310</v>
      </c>
      <c r="JI66" s="277" t="s">
        <v>413</v>
      </c>
      <c r="JJ66" s="277"/>
      <c r="LF66" s="76" t="s">
        <v>530</v>
      </c>
    </row>
    <row r="67" spans="1:318" s="68" customFormat="1" ht="14.65" customHeight="1" x14ac:dyDescent="0.25">
      <c r="A67" s="68" t="s">
        <v>65</v>
      </c>
      <c r="B67" s="76" t="s">
        <v>508</v>
      </c>
      <c r="C67" s="76" t="s">
        <v>509</v>
      </c>
      <c r="D67" s="89" t="s">
        <v>510</v>
      </c>
      <c r="E67" s="76" t="s">
        <v>6</v>
      </c>
      <c r="F67" s="76" t="s">
        <v>511</v>
      </c>
      <c r="G67" s="76" t="s">
        <v>8</v>
      </c>
      <c r="H67" s="76" t="s">
        <v>8</v>
      </c>
      <c r="I67" s="76" t="s">
        <v>192</v>
      </c>
      <c r="J67" s="76" t="s">
        <v>11</v>
      </c>
      <c r="K67" s="86" t="s">
        <v>8</v>
      </c>
      <c r="L67" s="86" t="s">
        <v>8</v>
      </c>
      <c r="M67" s="86" t="s">
        <v>8</v>
      </c>
      <c r="N67" s="86" t="s">
        <v>8</v>
      </c>
      <c r="O67" s="86" t="s">
        <v>8</v>
      </c>
      <c r="P67" s="86" t="s">
        <v>8</v>
      </c>
      <c r="Q67" s="76" t="s">
        <v>512</v>
      </c>
      <c r="R67" s="76" t="s">
        <v>13</v>
      </c>
      <c r="S67" s="76" t="s">
        <v>513</v>
      </c>
      <c r="T67" s="76" t="s">
        <v>514</v>
      </c>
      <c r="U67" s="77">
        <v>0.95</v>
      </c>
      <c r="V67" s="77">
        <v>0.95</v>
      </c>
      <c r="W67" s="77">
        <v>0.95</v>
      </c>
      <c r="X67" s="77">
        <v>0.95</v>
      </c>
      <c r="Y67" s="77">
        <v>0.95</v>
      </c>
      <c r="Z67" s="77">
        <v>0.95</v>
      </c>
      <c r="AA67" s="77">
        <v>0.95</v>
      </c>
      <c r="AB67" s="77">
        <v>0.95</v>
      </c>
      <c r="AC67" s="77">
        <v>0.95</v>
      </c>
      <c r="AD67" s="77">
        <v>0.95</v>
      </c>
      <c r="AE67" s="77">
        <v>0.95</v>
      </c>
      <c r="AF67" s="77">
        <v>0.95</v>
      </c>
      <c r="AG67" s="76" t="s">
        <v>223</v>
      </c>
      <c r="AH67" s="76" t="s">
        <v>208</v>
      </c>
      <c r="AI67" s="82" t="s">
        <v>303</v>
      </c>
      <c r="AJ67" s="83" t="s">
        <v>303</v>
      </c>
      <c r="AK67" s="84">
        <v>46023</v>
      </c>
      <c r="AL67" s="84">
        <v>46387</v>
      </c>
      <c r="AM67" s="83"/>
      <c r="AN67" s="83"/>
      <c r="AO67" s="83"/>
      <c r="AP67" s="85" t="s">
        <v>12</v>
      </c>
      <c r="AQ67" s="84" cm="1">
        <f t="array" ref="AQ67">IFERROR(DATE(2026, _xlfn.AGGREGATE(15, 6, (COLUMN(CC67:CN67)-COLUMN(CC67)+1)/(CC67:CN67&lt;&gt;0), 1), 1),"N/A")</f>
        <v>46174</v>
      </c>
      <c r="AR67" s="84" cm="1">
        <f t="array" ref="AR67">IFERROR(EOMONTH(DATE(2026, _xlfn.AGGREGATE(14, 6, (COLUMN(CC67:CN67)-COLUMN(CC67)+1)/(CC67:CN67&lt;&gt;0), 1), 1), 0),"N/A")</f>
        <v>46203</v>
      </c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76" t="s">
        <v>320</v>
      </c>
      <c r="BG67" s="76"/>
      <c r="BH67" s="76" t="s">
        <v>321</v>
      </c>
      <c r="BI67" s="76" t="s">
        <v>516</v>
      </c>
      <c r="BJ67" s="82">
        <v>631203</v>
      </c>
      <c r="BK67" s="86" t="s">
        <v>191</v>
      </c>
      <c r="BL67" s="87">
        <v>0</v>
      </c>
      <c r="BM67" s="73"/>
      <c r="BN67" s="73"/>
      <c r="BO67" s="73"/>
      <c r="BP67" s="73"/>
      <c r="BQ67" s="73"/>
      <c r="BR67" s="73"/>
      <c r="BS67" s="88"/>
      <c r="BT67" s="88"/>
      <c r="BU67" s="73"/>
      <c r="BV67" s="73"/>
      <c r="BW67" s="73"/>
      <c r="BX67" s="138"/>
      <c r="BY67" s="138"/>
      <c r="BZ67" s="138"/>
      <c r="CA67" s="138">
        <v>7500</v>
      </c>
      <c r="CB67" s="138">
        <f t="shared" si="0"/>
        <v>7500</v>
      </c>
      <c r="CC67" s="73"/>
      <c r="CD67" s="73"/>
      <c r="CE67" s="72"/>
      <c r="CF67" s="73"/>
      <c r="CG67" s="73"/>
      <c r="CH67" s="73">
        <v>7500</v>
      </c>
      <c r="CI67" s="88"/>
      <c r="CJ67" s="88"/>
      <c r="CK67" s="73"/>
      <c r="CL67" s="73"/>
      <c r="CM67" s="73"/>
      <c r="CN67" s="138"/>
      <c r="CO67" s="138"/>
      <c r="CP67" s="137">
        <f t="shared" si="1"/>
        <v>0</v>
      </c>
      <c r="CQ67" s="137">
        <f t="shared" si="2"/>
        <v>0</v>
      </c>
      <c r="CR67" s="137">
        <f t="shared" si="9"/>
        <v>0</v>
      </c>
      <c r="CS67" s="157"/>
      <c r="CT67" s="157"/>
      <c r="CU67" s="157">
        <v>0</v>
      </c>
      <c r="CV67" s="157"/>
      <c r="CW67" s="157"/>
      <c r="CX67" s="73"/>
      <c r="CY67" s="73"/>
      <c r="CZ67" s="73"/>
      <c r="DA67" s="73"/>
      <c r="DB67" s="73"/>
      <c r="DC67" s="73">
        <v>0</v>
      </c>
      <c r="DD67" s="73"/>
      <c r="DE67" s="73"/>
      <c r="DF67" s="73">
        <v>0</v>
      </c>
      <c r="DG67" s="73">
        <v>0</v>
      </c>
      <c r="DH67" s="73">
        <v>0</v>
      </c>
      <c r="DI67" s="157">
        <f t="shared" si="3"/>
        <v>0</v>
      </c>
      <c r="DJ67" s="157">
        <f t="shared" si="4"/>
        <v>0</v>
      </c>
      <c r="DK67" s="191"/>
      <c r="DL67" s="191"/>
      <c r="DM67" s="142"/>
      <c r="DN67" s="142"/>
      <c r="DO67" s="362">
        <v>7500</v>
      </c>
      <c r="DP67" s="125"/>
      <c r="DQ67" s="125"/>
      <c r="DR67" s="359">
        <v>2</v>
      </c>
      <c r="DS67" s="373" t="s">
        <v>303</v>
      </c>
      <c r="DT67" s="365" t="s">
        <v>317</v>
      </c>
      <c r="DU67" s="365" t="s">
        <v>305</v>
      </c>
      <c r="DV67" s="365" t="s">
        <v>306</v>
      </c>
      <c r="DW67" s="125"/>
      <c r="DX67" s="125"/>
      <c r="DY67" s="125"/>
      <c r="DZ67" s="125"/>
      <c r="EA67" s="125"/>
      <c r="EB67" s="125"/>
      <c r="EC67" s="125"/>
      <c r="ED67" s="125"/>
      <c r="EE67" s="125"/>
      <c r="EF67" s="125"/>
      <c r="EG67" s="125"/>
      <c r="EH67" s="125"/>
      <c r="EI67" s="125"/>
      <c r="EJ67" s="125"/>
      <c r="EK67" s="125"/>
      <c r="EL67" s="125"/>
      <c r="EM67" s="125"/>
      <c r="EN67" s="125"/>
      <c r="EO67" s="125"/>
      <c r="EP67" s="125"/>
      <c r="EQ67" s="125"/>
      <c r="ER67" s="125"/>
      <c r="ES67" s="125"/>
      <c r="ET67" s="125"/>
      <c r="EU67" s="125"/>
      <c r="EV67" s="125"/>
      <c r="EW67" s="125"/>
      <c r="EX67" s="125"/>
      <c r="EY67" s="125"/>
      <c r="EZ67" s="125"/>
      <c r="FA67" s="125"/>
      <c r="FB67" s="125"/>
      <c r="FC67" s="125"/>
      <c r="FD67" s="125"/>
      <c r="FE67" s="125"/>
      <c r="FF67" s="125"/>
      <c r="FG67" s="125"/>
      <c r="FH67" s="125"/>
      <c r="FI67" s="125"/>
      <c r="FJ67" s="125"/>
      <c r="FK67" s="125"/>
      <c r="FL67" s="125"/>
      <c r="FM67" s="125"/>
      <c r="FN67" s="125"/>
      <c r="FO67" s="125"/>
      <c r="FP67" s="125"/>
      <c r="FQ67" s="125"/>
      <c r="FR67" s="125"/>
      <c r="FS67" s="125"/>
      <c r="FT67" s="125"/>
      <c r="FU67" s="173"/>
      <c r="FV67" s="173"/>
      <c r="FW67" s="173"/>
      <c r="FX67" s="173"/>
      <c r="FY67" s="173"/>
      <c r="FZ67" s="173"/>
      <c r="GA67" s="173"/>
      <c r="GB67" s="173"/>
      <c r="GC67" s="173"/>
      <c r="GD67" s="173"/>
      <c r="GE67" s="173"/>
      <c r="GF67" s="173"/>
      <c r="GG67" s="173"/>
      <c r="GH67" s="173"/>
      <c r="GI67" s="173"/>
      <c r="GJ67" s="173"/>
      <c r="GK67" s="173"/>
      <c r="GL67" s="173"/>
      <c r="GM67" s="173"/>
      <c r="GN67" s="173"/>
      <c r="GO67" s="173"/>
      <c r="GP67" s="173"/>
      <c r="GQ67" s="173"/>
      <c r="GR67" s="173"/>
      <c r="GS67" s="173"/>
      <c r="GT67" s="173"/>
      <c r="GU67" s="173"/>
      <c r="GV67" s="173"/>
      <c r="GW67" s="173"/>
      <c r="GX67" s="173"/>
      <c r="GY67" s="173"/>
      <c r="GZ67" s="173"/>
      <c r="HA67" s="173"/>
      <c r="HB67" s="173"/>
      <c r="HC67" s="173"/>
      <c r="HD67" s="173"/>
      <c r="HE67" s="173"/>
      <c r="HF67" s="173"/>
      <c r="HG67" s="173"/>
      <c r="HH67" s="173"/>
      <c r="HI67" s="173"/>
      <c r="HJ67" s="173"/>
      <c r="HP67" s="281"/>
      <c r="HQ67" s="281"/>
      <c r="HR67" s="281"/>
      <c r="HS67" s="281"/>
      <c r="HT67" s="281"/>
      <c r="HU67" s="281"/>
      <c r="HV67" s="281"/>
      <c r="HW67" s="281"/>
      <c r="HX67" s="281"/>
      <c r="HY67" s="281"/>
      <c r="HZ67" s="281"/>
      <c r="IA67" s="281"/>
      <c r="IB67" s="281"/>
      <c r="IC67" s="281"/>
      <c r="ID67" s="281"/>
      <c r="IE67" s="281"/>
      <c r="IF67" s="281"/>
      <c r="IG67" s="281"/>
      <c r="IH67" s="281"/>
      <c r="II67" s="281"/>
      <c r="IJ67" s="281"/>
      <c r="IK67" s="281"/>
      <c r="IL67" s="281"/>
      <c r="IM67" s="281"/>
      <c r="IN67" s="281"/>
      <c r="IO67" s="281"/>
      <c r="IP67" s="281"/>
      <c r="IQ67" s="281"/>
      <c r="IR67" s="281"/>
      <c r="IS67" s="281"/>
      <c r="IT67" s="281"/>
      <c r="IU67" s="281"/>
      <c r="IV67" s="281"/>
      <c r="IW67" s="281"/>
      <c r="IX67" s="281"/>
      <c r="IY67" s="281"/>
      <c r="IZ67" s="281"/>
      <c r="JA67" s="281"/>
      <c r="JB67" s="281"/>
      <c r="JC67" s="281"/>
      <c r="JD67" s="281"/>
      <c r="JE67" s="281"/>
      <c r="JF67" s="285"/>
      <c r="JG67" s="285"/>
      <c r="JH67" s="275"/>
      <c r="JI67" s="275"/>
      <c r="JJ67" s="275"/>
      <c r="LF67" s="76" t="s">
        <v>530</v>
      </c>
    </row>
    <row r="68" spans="1:318" s="68" customFormat="1" ht="14.65" customHeight="1" x14ac:dyDescent="0.25">
      <c r="A68" s="76" t="s">
        <v>65</v>
      </c>
      <c r="B68" s="76" t="s">
        <v>508</v>
      </c>
      <c r="C68" s="76" t="s">
        <v>509</v>
      </c>
      <c r="D68" s="89" t="s">
        <v>510</v>
      </c>
      <c r="E68" s="76" t="s">
        <v>6</v>
      </c>
      <c r="F68" s="76" t="s">
        <v>511</v>
      </c>
      <c r="G68" s="76" t="s">
        <v>8</v>
      </c>
      <c r="H68" s="76" t="s">
        <v>8</v>
      </c>
      <c r="I68" s="76" t="s">
        <v>192</v>
      </c>
      <c r="J68" s="76" t="s">
        <v>11</v>
      </c>
      <c r="K68" s="86" t="s">
        <v>8</v>
      </c>
      <c r="L68" s="86" t="s">
        <v>8</v>
      </c>
      <c r="M68" s="86" t="s">
        <v>8</v>
      </c>
      <c r="N68" s="86" t="s">
        <v>8</v>
      </c>
      <c r="O68" s="86" t="s">
        <v>8</v>
      </c>
      <c r="P68" s="86" t="s">
        <v>8</v>
      </c>
      <c r="Q68" s="76" t="s">
        <v>512</v>
      </c>
      <c r="R68" s="76" t="s">
        <v>13</v>
      </c>
      <c r="S68" s="76" t="s">
        <v>513</v>
      </c>
      <c r="T68" s="76" t="s">
        <v>514</v>
      </c>
      <c r="U68" s="77">
        <v>0.95</v>
      </c>
      <c r="V68" s="77">
        <v>0.95</v>
      </c>
      <c r="W68" s="77">
        <v>0.95</v>
      </c>
      <c r="X68" s="77">
        <v>0.95</v>
      </c>
      <c r="Y68" s="77">
        <v>0.95</v>
      </c>
      <c r="Z68" s="77">
        <v>0.95</v>
      </c>
      <c r="AA68" s="77">
        <v>0.95</v>
      </c>
      <c r="AB68" s="77">
        <v>0.95</v>
      </c>
      <c r="AC68" s="77">
        <v>0.95</v>
      </c>
      <c r="AD68" s="77">
        <v>0.95</v>
      </c>
      <c r="AE68" s="77">
        <v>0.95</v>
      </c>
      <c r="AF68" s="77">
        <v>0.95</v>
      </c>
      <c r="AG68" s="76" t="s">
        <v>223</v>
      </c>
      <c r="AH68" s="76" t="s">
        <v>208</v>
      </c>
      <c r="AI68" s="82" t="s">
        <v>303</v>
      </c>
      <c r="AJ68" s="83" t="s">
        <v>303</v>
      </c>
      <c r="AK68" s="84">
        <v>46023</v>
      </c>
      <c r="AL68" s="84">
        <v>46387</v>
      </c>
      <c r="AM68" s="83"/>
      <c r="AN68" s="83"/>
      <c r="AO68" s="83"/>
      <c r="AP68" s="85" t="s">
        <v>12</v>
      </c>
      <c r="AQ68" s="84" cm="1">
        <f t="array" ref="AQ68">IFERROR(DATE(2026, _xlfn.AGGREGATE(15, 6, (COLUMN(CC68:CN68)-COLUMN(CC68)+1)/(CC68:CN68&lt;&gt;0), 1), 1),"N/A")</f>
        <v>46174</v>
      </c>
      <c r="AR68" s="84" cm="1">
        <f t="array" ref="AR68">IFERROR(EOMONTH(DATE(2026, _xlfn.AGGREGATE(14, 6, (COLUMN(CC68:CN68)-COLUMN(CC68)+1)/(CC68:CN68&lt;&gt;0), 1), 1), 0),"N/A")</f>
        <v>46203</v>
      </c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331"/>
      <c r="BF68" s="68" t="s">
        <v>622</v>
      </c>
      <c r="BG68" s="76"/>
      <c r="BH68" s="76" t="s">
        <v>623</v>
      </c>
      <c r="BI68" s="76" t="s">
        <v>516</v>
      </c>
      <c r="BJ68" s="82">
        <v>631203</v>
      </c>
      <c r="BK68" s="86" t="s">
        <v>191</v>
      </c>
      <c r="BL68" s="87">
        <v>0</v>
      </c>
      <c r="BM68" s="73"/>
      <c r="BN68" s="73"/>
      <c r="BO68" s="73"/>
      <c r="BP68" s="73"/>
      <c r="BQ68" s="73"/>
      <c r="BR68" s="73"/>
      <c r="BS68" s="88"/>
      <c r="BT68" s="88"/>
      <c r="BU68" s="73"/>
      <c r="BV68" s="73"/>
      <c r="BW68" s="73"/>
      <c r="BX68" s="138"/>
      <c r="BY68" s="138"/>
      <c r="BZ68" s="138"/>
      <c r="CA68" s="138">
        <v>7500</v>
      </c>
      <c r="CB68" s="138">
        <f t="shared" si="0"/>
        <v>7500</v>
      </c>
      <c r="CC68" s="73"/>
      <c r="CD68" s="73"/>
      <c r="CE68" s="72"/>
      <c r="CF68" s="73"/>
      <c r="CG68" s="73"/>
      <c r="CH68" s="73">
        <v>7500</v>
      </c>
      <c r="CI68" s="88"/>
      <c r="CJ68" s="88"/>
      <c r="CK68" s="73"/>
      <c r="CL68" s="73"/>
      <c r="CM68" s="73"/>
      <c r="CN68" s="138"/>
      <c r="CO68" s="138"/>
      <c r="CP68" s="137">
        <f t="shared" si="1"/>
        <v>0</v>
      </c>
      <c r="CQ68" s="137">
        <f t="shared" si="2"/>
        <v>0</v>
      </c>
      <c r="CR68" s="137">
        <f t="shared" si="9"/>
        <v>0</v>
      </c>
      <c r="CS68" s="157"/>
      <c r="CT68" s="157"/>
      <c r="CU68" s="157">
        <v>0</v>
      </c>
      <c r="CV68" s="157"/>
      <c r="CW68" s="157"/>
      <c r="CX68" s="73"/>
      <c r="CY68" s="73"/>
      <c r="CZ68" s="73"/>
      <c r="DA68" s="73"/>
      <c r="DB68" s="73"/>
      <c r="DC68" s="73">
        <v>0</v>
      </c>
      <c r="DD68" s="73"/>
      <c r="DE68" s="73"/>
      <c r="DF68" s="73">
        <v>0</v>
      </c>
      <c r="DG68" s="73">
        <v>0</v>
      </c>
      <c r="DH68" s="73">
        <v>0</v>
      </c>
      <c r="DI68" s="157">
        <f t="shared" si="3"/>
        <v>0</v>
      </c>
      <c r="DJ68" s="157">
        <f t="shared" si="4"/>
        <v>0</v>
      </c>
      <c r="DK68" s="191"/>
      <c r="DL68" s="191"/>
      <c r="DM68" s="142"/>
      <c r="DN68" s="142"/>
      <c r="DO68" s="142"/>
      <c r="DP68" s="125"/>
      <c r="DQ68" s="125"/>
      <c r="DR68" s="125"/>
      <c r="DS68" s="125"/>
      <c r="DT68" s="125"/>
      <c r="DU68" s="125"/>
      <c r="DV68" s="125"/>
      <c r="DW68" s="125"/>
      <c r="DX68" s="125"/>
      <c r="DY68" s="125"/>
      <c r="DZ68" s="125"/>
      <c r="EA68" s="125"/>
      <c r="EB68" s="125"/>
      <c r="EC68" s="125"/>
      <c r="ED68" s="125"/>
      <c r="EE68" s="125"/>
      <c r="EF68" s="125"/>
      <c r="EG68" s="125"/>
      <c r="EH68" s="125"/>
      <c r="EI68" s="125"/>
      <c r="EJ68" s="125"/>
      <c r="EK68" s="125"/>
      <c r="EL68" s="125"/>
      <c r="EM68" s="125"/>
      <c r="EN68" s="125"/>
      <c r="EO68" s="125"/>
      <c r="EP68" s="125"/>
      <c r="EQ68" s="125"/>
      <c r="ER68" s="125"/>
      <c r="ES68" s="125"/>
      <c r="ET68" s="125"/>
      <c r="EU68" s="125"/>
      <c r="EV68" s="125"/>
      <c r="EW68" s="125"/>
      <c r="EX68" s="125"/>
      <c r="EY68" s="125"/>
      <c r="EZ68" s="125"/>
      <c r="FA68" s="125"/>
      <c r="FB68" s="125"/>
      <c r="FC68" s="125"/>
      <c r="FD68" s="125"/>
      <c r="FE68" s="125"/>
      <c r="FF68" s="125"/>
      <c r="FG68" s="125"/>
      <c r="FH68" s="125"/>
      <c r="FI68" s="125"/>
      <c r="FJ68" s="125"/>
      <c r="FK68" s="125"/>
      <c r="FL68" s="125"/>
      <c r="FM68" s="125"/>
      <c r="FN68" s="125"/>
      <c r="FO68" s="125"/>
      <c r="FP68" s="125"/>
      <c r="FQ68" s="125"/>
      <c r="FR68" s="125"/>
      <c r="FS68" s="125"/>
      <c r="FT68" s="125"/>
      <c r="FU68" s="175"/>
      <c r="FV68" s="175"/>
      <c r="FW68" s="175"/>
      <c r="FX68" s="175"/>
      <c r="FY68" s="175"/>
      <c r="FZ68" s="175"/>
      <c r="GA68" s="175"/>
      <c r="GB68" s="175"/>
      <c r="GC68" s="175"/>
      <c r="GD68" s="175"/>
      <c r="GE68" s="175"/>
      <c r="GF68" s="175"/>
      <c r="GG68" s="175"/>
      <c r="GH68" s="175"/>
      <c r="GI68" s="175"/>
      <c r="GJ68" s="175"/>
      <c r="GK68" s="175"/>
      <c r="GL68" s="175"/>
      <c r="GM68" s="175"/>
      <c r="GN68" s="175"/>
      <c r="GO68" s="175"/>
      <c r="GP68" s="175"/>
      <c r="GQ68" s="175"/>
      <c r="GR68" s="175"/>
      <c r="GS68" s="175"/>
      <c r="GT68" s="175"/>
      <c r="GU68" s="175"/>
      <c r="GV68" s="175"/>
      <c r="GW68" s="175"/>
      <c r="GX68" s="175"/>
      <c r="GY68" s="175"/>
      <c r="GZ68" s="175"/>
      <c r="HA68" s="175"/>
      <c r="HB68" s="175"/>
      <c r="HC68" s="175"/>
      <c r="HD68" s="175"/>
      <c r="HE68" s="175"/>
      <c r="HF68" s="175"/>
      <c r="HG68" s="175"/>
      <c r="HH68" s="175"/>
      <c r="HI68" s="175"/>
      <c r="HJ68" s="175"/>
      <c r="HK68" s="76"/>
      <c r="HL68" s="76"/>
      <c r="HM68" s="76"/>
      <c r="HN68" s="76"/>
      <c r="HO68" s="271"/>
      <c r="HP68" s="281"/>
      <c r="HQ68" s="281"/>
      <c r="HR68" s="281"/>
      <c r="HS68" s="281"/>
      <c r="HT68" s="281"/>
      <c r="HU68" s="281"/>
      <c r="HV68" s="281"/>
      <c r="HW68" s="281"/>
      <c r="HX68" s="281"/>
      <c r="HY68" s="281"/>
      <c r="HZ68" s="281"/>
      <c r="IA68" s="281"/>
      <c r="IB68" s="281"/>
      <c r="IC68" s="281"/>
      <c r="ID68" s="281"/>
      <c r="IE68" s="281"/>
      <c r="IF68" s="281"/>
      <c r="IG68" s="281"/>
      <c r="IH68" s="281"/>
      <c r="II68" s="281"/>
      <c r="IJ68" s="281"/>
      <c r="IK68" s="281"/>
      <c r="IL68" s="281"/>
      <c r="IM68" s="281"/>
      <c r="IN68" s="281"/>
      <c r="IO68" s="281"/>
      <c r="IP68" s="281"/>
      <c r="IQ68" s="281"/>
      <c r="IR68" s="281"/>
      <c r="IS68" s="281"/>
      <c r="IT68" s="281"/>
      <c r="IU68" s="281"/>
      <c r="IV68" s="281"/>
      <c r="IW68" s="281"/>
      <c r="IX68" s="281"/>
      <c r="IY68" s="281"/>
      <c r="IZ68" s="281"/>
      <c r="JA68" s="281"/>
      <c r="JB68" s="281"/>
      <c r="JC68" s="281"/>
      <c r="JD68" s="281"/>
      <c r="JE68" s="281"/>
      <c r="JF68" s="285"/>
      <c r="JG68" s="285"/>
      <c r="JH68" s="275"/>
      <c r="JI68" s="275"/>
      <c r="JJ68" s="275"/>
    </row>
    <row r="69" spans="1:318" s="68" customFormat="1" ht="14.65" customHeight="1" x14ac:dyDescent="0.25">
      <c r="A69" s="68" t="s">
        <v>103</v>
      </c>
      <c r="B69" s="76" t="s">
        <v>508</v>
      </c>
      <c r="C69" s="76" t="s">
        <v>509</v>
      </c>
      <c r="D69" s="76" t="s">
        <v>510</v>
      </c>
      <c r="E69" s="76" t="s">
        <v>6</v>
      </c>
      <c r="F69" s="76" t="s">
        <v>511</v>
      </c>
      <c r="G69" s="76" t="s">
        <v>8</v>
      </c>
      <c r="H69" s="76" t="s">
        <v>8</v>
      </c>
      <c r="I69" s="76" t="s">
        <v>192</v>
      </c>
      <c r="J69" s="76" t="s">
        <v>7</v>
      </c>
      <c r="K69" s="86" t="s">
        <v>8</v>
      </c>
      <c r="L69" s="86" t="s">
        <v>8</v>
      </c>
      <c r="M69" s="86" t="s">
        <v>8</v>
      </c>
      <c r="N69" s="86" t="s">
        <v>8</v>
      </c>
      <c r="O69" s="86" t="s">
        <v>8</v>
      </c>
      <c r="P69" s="86" t="s">
        <v>8</v>
      </c>
      <c r="Q69" s="76" t="s">
        <v>519</v>
      </c>
      <c r="R69" s="76" t="s">
        <v>10</v>
      </c>
      <c r="S69" s="76" t="s">
        <v>520</v>
      </c>
      <c r="T69" s="76" t="s">
        <v>521</v>
      </c>
      <c r="U69" s="77"/>
      <c r="V69" s="77">
        <v>0.05</v>
      </c>
      <c r="W69" s="77">
        <v>0.08</v>
      </c>
      <c r="X69" s="77">
        <v>0.15</v>
      </c>
      <c r="Y69" s="77">
        <v>0.2</v>
      </c>
      <c r="Z69" s="77">
        <v>0.25</v>
      </c>
      <c r="AA69" s="77">
        <v>0.37</v>
      </c>
      <c r="AB69" s="77">
        <v>0.42</v>
      </c>
      <c r="AC69" s="77">
        <v>0.57999999999999996</v>
      </c>
      <c r="AD69" s="77">
        <v>0.67</v>
      </c>
      <c r="AE69" s="77">
        <v>0.83</v>
      </c>
      <c r="AF69" s="77">
        <v>1</v>
      </c>
      <c r="AG69" s="76" t="s">
        <v>522</v>
      </c>
      <c r="AH69" s="76" t="s">
        <v>208</v>
      </c>
      <c r="AI69" s="82" t="s">
        <v>303</v>
      </c>
      <c r="AJ69" s="83" t="s">
        <v>303</v>
      </c>
      <c r="AK69" s="84">
        <v>46023</v>
      </c>
      <c r="AL69" s="84">
        <v>46387</v>
      </c>
      <c r="AM69" s="83"/>
      <c r="AN69" s="83"/>
      <c r="AO69" s="83"/>
      <c r="AP69" s="85" t="s">
        <v>9</v>
      </c>
      <c r="AQ69" s="84" cm="1">
        <f t="array" ref="AQ69">IFERROR(DATE(2026, _xlfn.AGGREGATE(15, 6, (COLUMN(CC69:CN69)-COLUMN(CC69)+1)/(CC69:CN69&lt;&gt;0), 1), 1),"N/A")</f>
        <v>46235</v>
      </c>
      <c r="AR69" s="84" cm="1">
        <f t="array" ref="AR69">IFERROR(EOMONTH(DATE(2026, _xlfn.AGGREGATE(14, 6, (COLUMN(CC69:CN69)-COLUMN(CC69)+1)/(CC69:CN69&lt;&gt;0), 1), 1), 0),"N/A")</f>
        <v>46387</v>
      </c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9" t="s">
        <v>624</v>
      </c>
      <c r="BG69" s="76"/>
      <c r="BH69" s="76" t="s">
        <v>625</v>
      </c>
      <c r="BI69" s="76" t="s">
        <v>8</v>
      </c>
      <c r="BJ69" s="82">
        <v>530606</v>
      </c>
      <c r="BK69" s="86" t="s">
        <v>191</v>
      </c>
      <c r="BL69" s="87">
        <v>0</v>
      </c>
      <c r="BM69" s="73"/>
      <c r="BN69" s="73"/>
      <c r="BO69" s="73"/>
      <c r="BP69" s="73"/>
      <c r="BQ69" s="73"/>
      <c r="BR69" s="88"/>
      <c r="BS69" s="73"/>
      <c r="BT69" s="73"/>
      <c r="BU69" s="73"/>
      <c r="BV69" s="73"/>
      <c r="BW69" s="73"/>
      <c r="BX69" s="138"/>
      <c r="BY69" s="138"/>
      <c r="BZ69" s="138"/>
      <c r="CA69" s="138">
        <v>7296</v>
      </c>
      <c r="CB69" s="138">
        <f t="shared" si="0"/>
        <v>7296</v>
      </c>
      <c r="CC69" s="73"/>
      <c r="CD69" s="73"/>
      <c r="CE69" s="72"/>
      <c r="CF69" s="73"/>
      <c r="CG69" s="73"/>
      <c r="CH69" s="73"/>
      <c r="CI69" s="73"/>
      <c r="CJ69" s="73">
        <v>1412</v>
      </c>
      <c r="CK69" s="73">
        <v>1412</v>
      </c>
      <c r="CL69" s="73">
        <v>1412</v>
      </c>
      <c r="CM69" s="73">
        <v>1412</v>
      </c>
      <c r="CN69" s="138">
        <v>1648</v>
      </c>
      <c r="CO69" s="138"/>
      <c r="CP69" s="137">
        <f t="shared" si="1"/>
        <v>0</v>
      </c>
      <c r="CQ69" s="137">
        <f t="shared" si="2"/>
        <v>0</v>
      </c>
      <c r="CR69" s="137"/>
      <c r="CS69" s="157"/>
      <c r="CT69" s="157"/>
      <c r="CU69" s="157">
        <v>0</v>
      </c>
      <c r="CV69" s="157"/>
      <c r="CW69" s="157"/>
      <c r="CX69" s="73"/>
      <c r="CY69" s="73"/>
      <c r="CZ69" s="73"/>
      <c r="DA69" s="73"/>
      <c r="DB69" s="73"/>
      <c r="DC69" s="73">
        <v>0</v>
      </c>
      <c r="DD69" s="73"/>
      <c r="DE69" s="73"/>
      <c r="DF69" s="73">
        <v>0</v>
      </c>
      <c r="DG69" s="73">
        <v>0</v>
      </c>
      <c r="DH69" s="73">
        <v>0</v>
      </c>
      <c r="DI69" s="157">
        <f t="shared" si="3"/>
        <v>0</v>
      </c>
      <c r="DJ69" s="157">
        <f t="shared" si="4"/>
        <v>0</v>
      </c>
      <c r="DK69" s="191"/>
      <c r="DL69" s="191"/>
      <c r="DM69" s="143"/>
      <c r="DN69" s="143"/>
      <c r="DO69" s="143"/>
      <c r="DP69" s="125"/>
      <c r="DQ69" s="125"/>
      <c r="DR69" s="125"/>
      <c r="DS69" s="125"/>
      <c r="DT69" s="125"/>
      <c r="DU69" s="125"/>
      <c r="DV69" s="125"/>
      <c r="DW69" s="125"/>
      <c r="DX69" s="126"/>
      <c r="DY69" s="126"/>
      <c r="DZ69" s="127"/>
      <c r="EA69" s="126"/>
      <c r="EB69" s="126"/>
      <c r="EC69" s="126"/>
      <c r="ED69" s="126"/>
      <c r="EE69" s="126"/>
      <c r="EF69" s="126"/>
      <c r="EG69" s="126"/>
      <c r="EH69" s="126"/>
      <c r="EI69" s="126"/>
      <c r="EJ69" s="126"/>
      <c r="EK69" s="127"/>
      <c r="EL69" s="126"/>
      <c r="EM69" s="126"/>
      <c r="EN69" s="126"/>
      <c r="EO69" s="126"/>
      <c r="EP69" s="126"/>
      <c r="EQ69" s="126"/>
      <c r="ER69" s="126"/>
      <c r="ES69" s="127"/>
      <c r="ET69" s="127"/>
      <c r="EU69" s="127"/>
      <c r="EV69" s="127"/>
      <c r="EW69" s="126"/>
      <c r="EX69" s="126"/>
      <c r="EY69" s="126"/>
      <c r="EZ69" s="126"/>
      <c r="FA69" s="126"/>
      <c r="FB69" s="126"/>
      <c r="FC69" s="126"/>
      <c r="FD69" s="126"/>
      <c r="FE69" s="128"/>
      <c r="FF69" s="128"/>
      <c r="FG69" s="128"/>
      <c r="FH69" s="128"/>
      <c r="FI69" s="128"/>
      <c r="FJ69" s="128"/>
      <c r="FK69" s="128"/>
      <c r="FL69" s="128"/>
      <c r="FM69" s="128"/>
      <c r="FN69" s="129"/>
      <c r="FO69" s="128"/>
      <c r="FP69" s="128"/>
      <c r="FQ69" s="130"/>
      <c r="FR69" s="127"/>
      <c r="FS69" s="131"/>
      <c r="FT69" s="125"/>
      <c r="FU69" s="175"/>
      <c r="FV69" s="175"/>
      <c r="FW69" s="175"/>
      <c r="FX69" s="175"/>
      <c r="FY69" s="175"/>
      <c r="FZ69" s="175"/>
      <c r="GA69" s="175"/>
      <c r="GB69" s="175"/>
      <c r="GC69" s="175"/>
      <c r="GD69" s="175"/>
      <c r="GE69" s="175"/>
      <c r="GF69" s="175"/>
      <c r="GG69" s="175"/>
      <c r="GH69" s="175"/>
      <c r="GI69" s="175"/>
      <c r="GJ69" s="175"/>
      <c r="GK69" s="175"/>
      <c r="GL69" s="175"/>
      <c r="GM69" s="175"/>
      <c r="GN69" s="175"/>
      <c r="GO69" s="175"/>
      <c r="GP69" s="175"/>
      <c r="GQ69" s="175"/>
      <c r="GR69" s="175"/>
      <c r="GS69" s="175"/>
      <c r="GT69" s="175"/>
      <c r="GU69" s="175"/>
      <c r="GV69" s="175"/>
      <c r="GW69" s="175"/>
      <c r="GX69" s="175"/>
      <c r="GY69" s="175"/>
      <c r="GZ69" s="175"/>
      <c r="HA69" s="175"/>
      <c r="HB69" s="175"/>
      <c r="HC69" s="175"/>
      <c r="HD69" s="175"/>
      <c r="HE69" s="175"/>
      <c r="HF69" s="175"/>
      <c r="HG69" s="175"/>
      <c r="HH69" s="175"/>
      <c r="HI69" s="175"/>
      <c r="HJ69" s="175"/>
      <c r="HK69" s="76"/>
      <c r="HL69" s="76"/>
      <c r="HM69" s="76"/>
      <c r="HN69" s="76"/>
      <c r="HO69" s="271"/>
      <c r="HP69" s="281"/>
      <c r="HQ69" s="281"/>
      <c r="HR69" s="281"/>
      <c r="HS69" s="281"/>
      <c r="HT69" s="281"/>
      <c r="HU69" s="281"/>
      <c r="HV69" s="281"/>
      <c r="HW69" s="281"/>
      <c r="HX69" s="281"/>
      <c r="HY69" s="281"/>
      <c r="HZ69" s="281"/>
      <c r="IA69" s="281"/>
      <c r="IB69" s="281"/>
      <c r="IC69" s="281"/>
      <c r="ID69" s="281"/>
      <c r="IE69" s="281"/>
      <c r="IF69" s="281"/>
      <c r="IG69" s="281"/>
      <c r="IH69" s="281"/>
      <c r="II69" s="281"/>
      <c r="IJ69" s="281"/>
      <c r="IK69" s="281"/>
      <c r="IL69" s="281"/>
      <c r="IM69" s="281"/>
      <c r="IN69" s="281"/>
      <c r="IO69" s="281"/>
      <c r="IP69" s="281"/>
      <c r="IQ69" s="281"/>
      <c r="IR69" s="281"/>
      <c r="IS69" s="281"/>
      <c r="IT69" s="281"/>
      <c r="IU69" s="281"/>
      <c r="IV69" s="281"/>
      <c r="IW69" s="281"/>
      <c r="IX69" s="281"/>
      <c r="IY69" s="281"/>
      <c r="IZ69" s="281"/>
      <c r="JA69" s="281"/>
      <c r="JB69" s="281"/>
      <c r="JC69" s="281"/>
      <c r="JD69" s="281"/>
      <c r="JE69" s="281"/>
      <c r="JF69" s="285"/>
      <c r="JG69" s="285"/>
      <c r="JH69" s="275"/>
      <c r="JI69" s="275"/>
      <c r="JJ69" s="275"/>
    </row>
    <row r="70" spans="1:318" s="68" customFormat="1" ht="14.65" customHeight="1" x14ac:dyDescent="0.25">
      <c r="A70" s="68" t="s">
        <v>76</v>
      </c>
      <c r="B70" s="76" t="s">
        <v>508</v>
      </c>
      <c r="C70" s="76" t="s">
        <v>509</v>
      </c>
      <c r="D70" s="76" t="s">
        <v>510</v>
      </c>
      <c r="E70" s="76" t="s">
        <v>6</v>
      </c>
      <c r="F70" s="76" t="s">
        <v>511</v>
      </c>
      <c r="G70" s="76" t="s">
        <v>8</v>
      </c>
      <c r="H70" s="76" t="s">
        <v>8</v>
      </c>
      <c r="I70" s="76" t="s">
        <v>192</v>
      </c>
      <c r="J70" s="76" t="s">
        <v>7</v>
      </c>
      <c r="K70" s="86" t="s">
        <v>8</v>
      </c>
      <c r="L70" s="86" t="s">
        <v>8</v>
      </c>
      <c r="M70" s="86" t="s">
        <v>8</v>
      </c>
      <c r="N70" s="86" t="s">
        <v>8</v>
      </c>
      <c r="O70" s="86" t="s">
        <v>8</v>
      </c>
      <c r="P70" s="86" t="s">
        <v>8</v>
      </c>
      <c r="Q70" s="76" t="s">
        <v>519</v>
      </c>
      <c r="R70" s="76" t="s">
        <v>10</v>
      </c>
      <c r="S70" s="76" t="s">
        <v>520</v>
      </c>
      <c r="T70" s="76" t="s">
        <v>521</v>
      </c>
      <c r="U70" s="77"/>
      <c r="V70" s="77">
        <v>0.05</v>
      </c>
      <c r="W70" s="77">
        <v>0.08</v>
      </c>
      <c r="X70" s="77">
        <v>0.15</v>
      </c>
      <c r="Y70" s="77">
        <v>0.2</v>
      </c>
      <c r="Z70" s="77">
        <v>0.25</v>
      </c>
      <c r="AA70" s="77">
        <v>0.37</v>
      </c>
      <c r="AB70" s="77">
        <v>0.42</v>
      </c>
      <c r="AC70" s="77">
        <v>0.57999999999999996</v>
      </c>
      <c r="AD70" s="77">
        <v>0.67</v>
      </c>
      <c r="AE70" s="77">
        <v>0.83</v>
      </c>
      <c r="AF70" s="77">
        <v>1</v>
      </c>
      <c r="AG70" s="76" t="s">
        <v>522</v>
      </c>
      <c r="AH70" s="76" t="s">
        <v>208</v>
      </c>
      <c r="AI70" s="82" t="s">
        <v>303</v>
      </c>
      <c r="AJ70" s="83" t="s">
        <v>303</v>
      </c>
      <c r="AK70" s="84">
        <v>46023</v>
      </c>
      <c r="AL70" s="84">
        <v>46387</v>
      </c>
      <c r="AM70" s="83"/>
      <c r="AN70" s="83"/>
      <c r="AO70" s="83"/>
      <c r="AP70" s="85" t="s">
        <v>9</v>
      </c>
      <c r="AQ70" s="84" cm="1">
        <f t="array" ref="AQ70">IFERROR(DATE(2026, _xlfn.AGGREGATE(15, 6, (COLUMN(CC70:CN70)-COLUMN(CC70)+1)/(CC70:CN70&lt;&gt;0), 1), 1),"N/A")</f>
        <v>46357</v>
      </c>
      <c r="AR70" s="84" cm="1">
        <f t="array" ref="AR70">IFERROR(EOMONTH(DATE(2026, _xlfn.AGGREGATE(14, 6, (COLUMN(CC70:CN70)-COLUMN(CC70)+1)/(CC70:CN70&lt;&gt;0), 1), 1), 0),"N/A")</f>
        <v>46387</v>
      </c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76" t="s">
        <v>84</v>
      </c>
      <c r="BG70" s="76" t="s">
        <v>307</v>
      </c>
      <c r="BH70" s="76" t="s">
        <v>626</v>
      </c>
      <c r="BI70" s="76" t="s">
        <v>8</v>
      </c>
      <c r="BJ70" s="82">
        <v>530702</v>
      </c>
      <c r="BK70" s="86" t="s">
        <v>191</v>
      </c>
      <c r="BL70" s="87">
        <v>7200</v>
      </c>
      <c r="BM70" s="73">
        <v>0</v>
      </c>
      <c r="BN70" s="73">
        <v>0</v>
      </c>
      <c r="BO70" s="73">
        <v>0</v>
      </c>
      <c r="BP70" s="73">
        <v>0</v>
      </c>
      <c r="BQ70" s="73">
        <v>0</v>
      </c>
      <c r="BR70" s="73">
        <v>0</v>
      </c>
      <c r="BS70" s="73">
        <v>0</v>
      </c>
      <c r="BT70" s="73">
        <v>0</v>
      </c>
      <c r="BU70" s="73">
        <v>0</v>
      </c>
      <c r="BV70" s="73">
        <v>0</v>
      </c>
      <c r="BW70" s="73">
        <v>0</v>
      </c>
      <c r="BX70" s="137">
        <v>7200</v>
      </c>
      <c r="BY70" s="137"/>
      <c r="BZ70" s="137"/>
      <c r="CA70" s="137"/>
      <c r="CB70" s="138">
        <f t="shared" ref="CB70:CB133" si="12">+BL70+BY70+BZ70+CA70</f>
        <v>7200</v>
      </c>
      <c r="CC70" s="73"/>
      <c r="CD70" s="73"/>
      <c r="CE70" s="72">
        <v>0</v>
      </c>
      <c r="CF70" s="73">
        <v>0</v>
      </c>
      <c r="CG70" s="73">
        <v>0</v>
      </c>
      <c r="CH70" s="73">
        <v>0</v>
      </c>
      <c r="CI70" s="73">
        <v>0</v>
      </c>
      <c r="CJ70" s="73">
        <v>0</v>
      </c>
      <c r="CK70" s="73">
        <v>0</v>
      </c>
      <c r="CL70" s="73">
        <v>0</v>
      </c>
      <c r="CM70" s="73">
        <v>0</v>
      </c>
      <c r="CN70" s="137">
        <v>7200</v>
      </c>
      <c r="CO70" s="137"/>
      <c r="CP70" s="137">
        <f t="shared" ref="CP70:CP133" si="13">+CB70-SUM(CC70:CO70)</f>
        <v>0</v>
      </c>
      <c r="CQ70" s="137">
        <f t="shared" ref="CQ70:CQ133" si="14">+CC70+CD70+CE70+CF70</f>
        <v>0</v>
      </c>
      <c r="CR70" s="137">
        <f>+DI70-CQ70</f>
        <v>0</v>
      </c>
      <c r="CS70" s="157">
        <v>0</v>
      </c>
      <c r="CT70" s="157">
        <v>0</v>
      </c>
      <c r="CU70" s="157">
        <v>0</v>
      </c>
      <c r="CV70" s="157">
        <v>0</v>
      </c>
      <c r="CW70" s="157">
        <v>0</v>
      </c>
      <c r="CX70" s="73">
        <v>0</v>
      </c>
      <c r="CY70" s="73">
        <v>0</v>
      </c>
      <c r="CZ70" s="73">
        <v>0</v>
      </c>
      <c r="DA70" s="73">
        <v>0</v>
      </c>
      <c r="DB70" s="73">
        <v>0</v>
      </c>
      <c r="DC70" s="73">
        <v>0</v>
      </c>
      <c r="DD70" s="73">
        <v>0</v>
      </c>
      <c r="DE70" s="73">
        <v>0</v>
      </c>
      <c r="DF70" s="73">
        <v>0</v>
      </c>
      <c r="DG70" s="73">
        <v>0</v>
      </c>
      <c r="DH70" s="73">
        <v>0</v>
      </c>
      <c r="DI70" s="157">
        <f t="shared" ref="DI70:DI133" si="15">+CU70+CY70+DC70+DF70</f>
        <v>0</v>
      </c>
      <c r="DJ70" s="157">
        <f t="shared" ref="DJ70:DJ133" si="16">+DA70+CW70+DE70+DH70</f>
        <v>0</v>
      </c>
      <c r="DK70" s="191" t="str">
        <f>IF(CZ70&gt;0,"SI","NO")</f>
        <v>NO</v>
      </c>
      <c r="DL70" s="191" t="str">
        <f>IF(DJ70&gt;0,"SI","NO")</f>
        <v>NO</v>
      </c>
      <c r="DM70" s="142">
        <v>7200</v>
      </c>
      <c r="DN70" s="142">
        <v>7200</v>
      </c>
      <c r="DO70" s="142"/>
      <c r="DP70" s="125">
        <v>3</v>
      </c>
      <c r="DQ70" s="125">
        <v>3</v>
      </c>
      <c r="DR70" s="125"/>
      <c r="DS70" s="125"/>
      <c r="DT70" s="125"/>
      <c r="DU70" s="125"/>
      <c r="DV70" s="125"/>
      <c r="DW70" s="125"/>
      <c r="DX70" s="126">
        <v>46316</v>
      </c>
      <c r="DY70" s="126">
        <v>46316</v>
      </c>
      <c r="DZ70" s="127">
        <v>3</v>
      </c>
      <c r="EA70" s="126">
        <v>46317</v>
      </c>
      <c r="EB70" s="126">
        <v>46317</v>
      </c>
      <c r="EC70" s="126">
        <v>46317</v>
      </c>
      <c r="ED70" s="126">
        <v>46318</v>
      </c>
      <c r="EE70" s="126">
        <v>46321</v>
      </c>
      <c r="EF70" s="126">
        <v>46322</v>
      </c>
      <c r="EG70" s="126">
        <v>46323</v>
      </c>
      <c r="EH70" s="126">
        <v>46324</v>
      </c>
      <c r="EI70" s="126">
        <v>46325</v>
      </c>
      <c r="EJ70" s="126">
        <v>46325</v>
      </c>
      <c r="EK70" s="127">
        <v>3</v>
      </c>
      <c r="EL70" s="126">
        <v>46328</v>
      </c>
      <c r="EM70" s="126">
        <v>46329</v>
      </c>
      <c r="EN70" s="126">
        <v>46330</v>
      </c>
      <c r="EO70" s="126">
        <v>46331</v>
      </c>
      <c r="EP70" s="126">
        <v>46331</v>
      </c>
      <c r="EQ70" s="126">
        <v>46332</v>
      </c>
      <c r="ER70" s="126">
        <v>46332</v>
      </c>
      <c r="ES70" s="127"/>
      <c r="ET70" s="127"/>
      <c r="EU70" s="127"/>
      <c r="EV70" s="127"/>
      <c r="EW70" s="126">
        <v>46335</v>
      </c>
      <c r="EX70" s="126">
        <v>46336</v>
      </c>
      <c r="EY70" s="126">
        <v>46336</v>
      </c>
      <c r="EZ70" s="126"/>
      <c r="FA70" s="126"/>
      <c r="FB70" s="126"/>
      <c r="FC70" s="126">
        <v>46336</v>
      </c>
      <c r="FD70" s="126">
        <v>46341</v>
      </c>
      <c r="FE70" s="127">
        <v>18</v>
      </c>
      <c r="FF70" s="128"/>
      <c r="FG70" s="128"/>
      <c r="FH70" s="128"/>
      <c r="FI70" s="128"/>
      <c r="FJ70" s="128"/>
      <c r="FK70" s="128"/>
      <c r="FL70" s="128"/>
      <c r="FM70" s="128"/>
      <c r="FN70" s="128"/>
      <c r="FO70" s="129"/>
      <c r="FP70" s="128">
        <v>46341</v>
      </c>
      <c r="FQ70" s="128"/>
      <c r="FR70" s="130" t="s">
        <v>579</v>
      </c>
      <c r="FS70" s="127" t="s">
        <v>621</v>
      </c>
      <c r="FT70" s="125"/>
      <c r="FU70" s="175">
        <v>46316</v>
      </c>
      <c r="FV70" s="175">
        <v>46316</v>
      </c>
      <c r="FW70" s="175">
        <v>46317</v>
      </c>
      <c r="FX70" s="175">
        <v>46317</v>
      </c>
      <c r="FY70" s="175">
        <v>46317</v>
      </c>
      <c r="FZ70" s="175">
        <v>46318</v>
      </c>
      <c r="GA70" s="175">
        <v>46321</v>
      </c>
      <c r="GB70" s="175">
        <v>46322</v>
      </c>
      <c r="GC70" s="175">
        <v>46323</v>
      </c>
      <c r="GD70" s="175">
        <v>46324</v>
      </c>
      <c r="GE70" s="175">
        <v>46325</v>
      </c>
      <c r="GF70" s="175">
        <v>46325</v>
      </c>
      <c r="GG70" s="175">
        <v>46328</v>
      </c>
      <c r="GH70" s="175">
        <v>46329</v>
      </c>
      <c r="GI70" s="175">
        <v>46330</v>
      </c>
      <c r="GJ70" s="175">
        <v>46331</v>
      </c>
      <c r="GK70" s="175">
        <v>46331</v>
      </c>
      <c r="GL70" s="175">
        <v>46332</v>
      </c>
      <c r="GM70" s="175">
        <v>46332</v>
      </c>
      <c r="GN70" s="175"/>
      <c r="GO70" s="175"/>
      <c r="GP70" s="175"/>
      <c r="GQ70" s="175"/>
      <c r="GR70" s="175">
        <v>46335</v>
      </c>
      <c r="GS70" s="175">
        <v>46336</v>
      </c>
      <c r="GT70" s="175">
        <v>46336</v>
      </c>
      <c r="GU70" s="175"/>
      <c r="GV70" s="175"/>
      <c r="GW70" s="175"/>
      <c r="GX70" s="175">
        <v>46336</v>
      </c>
      <c r="GY70" s="175">
        <v>46341</v>
      </c>
      <c r="GZ70" s="175">
        <v>18</v>
      </c>
      <c r="HA70" s="175"/>
      <c r="HB70" s="175"/>
      <c r="HC70" s="175"/>
      <c r="HD70" s="175"/>
      <c r="HE70" s="175"/>
      <c r="HF70" s="175"/>
      <c r="HG70" s="175"/>
      <c r="HH70" s="175"/>
      <c r="HI70" s="175"/>
      <c r="HJ70" s="175">
        <v>46341</v>
      </c>
      <c r="HK70" s="170"/>
      <c r="HL70" s="220" t="s">
        <v>53</v>
      </c>
      <c r="HM70" s="170" t="s">
        <v>579</v>
      </c>
      <c r="HN70" s="170" t="s">
        <v>621</v>
      </c>
      <c r="HO70" s="270"/>
      <c r="HP70" s="281">
        <v>46316</v>
      </c>
      <c r="HQ70" s="281">
        <v>46316</v>
      </c>
      <c r="HR70" s="281">
        <v>46317</v>
      </c>
      <c r="HS70" s="281">
        <v>46317</v>
      </c>
      <c r="HT70" s="281">
        <v>46317</v>
      </c>
      <c r="HU70" s="281">
        <v>46318</v>
      </c>
      <c r="HV70" s="281">
        <v>46321</v>
      </c>
      <c r="HW70" s="281">
        <v>46322</v>
      </c>
      <c r="HX70" s="281">
        <v>46323</v>
      </c>
      <c r="HY70" s="281">
        <v>46324</v>
      </c>
      <c r="HZ70" s="281">
        <v>46325</v>
      </c>
      <c r="IA70" s="281">
        <v>46325</v>
      </c>
      <c r="IB70" s="281">
        <v>46328</v>
      </c>
      <c r="IC70" s="281">
        <v>46329</v>
      </c>
      <c r="ID70" s="281">
        <v>46330</v>
      </c>
      <c r="IE70" s="281">
        <v>46331</v>
      </c>
      <c r="IF70" s="281">
        <v>46331</v>
      </c>
      <c r="IG70" s="281">
        <v>46332</v>
      </c>
      <c r="IH70" s="281">
        <v>46332</v>
      </c>
      <c r="II70" s="281"/>
      <c r="IJ70" s="281"/>
      <c r="IK70" s="281"/>
      <c r="IL70" s="281"/>
      <c r="IM70" s="281">
        <v>46335</v>
      </c>
      <c r="IN70" s="281">
        <v>46336</v>
      </c>
      <c r="IO70" s="281">
        <v>46336</v>
      </c>
      <c r="IP70" s="281"/>
      <c r="IQ70" s="281"/>
      <c r="IR70" s="281"/>
      <c r="IS70" s="281">
        <v>46336</v>
      </c>
      <c r="IT70" s="281">
        <v>46341</v>
      </c>
      <c r="IU70" s="281">
        <v>18</v>
      </c>
      <c r="IV70" s="281"/>
      <c r="IW70" s="281"/>
      <c r="IX70" s="281"/>
      <c r="IY70" s="281"/>
      <c r="IZ70" s="281"/>
      <c r="JA70" s="281"/>
      <c r="JB70" s="281"/>
      <c r="JC70" s="281"/>
      <c r="JD70" s="281"/>
      <c r="JE70" s="281">
        <v>46341</v>
      </c>
      <c r="JF70" s="282"/>
      <c r="JG70" s="282" t="s">
        <v>53</v>
      </c>
      <c r="JH70" s="277" t="s">
        <v>579</v>
      </c>
      <c r="JI70" s="277" t="s">
        <v>621</v>
      </c>
      <c r="JJ70" s="277"/>
    </row>
    <row r="71" spans="1:318" s="68" customFormat="1" ht="14.65" customHeight="1" x14ac:dyDescent="0.25">
      <c r="A71" s="68" t="s">
        <v>76</v>
      </c>
      <c r="B71" s="76" t="s">
        <v>508</v>
      </c>
      <c r="C71" s="76" t="s">
        <v>509</v>
      </c>
      <c r="D71" s="76" t="s">
        <v>510</v>
      </c>
      <c r="E71" s="76" t="s">
        <v>6</v>
      </c>
      <c r="F71" s="76" t="s">
        <v>511</v>
      </c>
      <c r="G71" s="76" t="s">
        <v>8</v>
      </c>
      <c r="H71" s="76" t="s">
        <v>8</v>
      </c>
      <c r="I71" s="76" t="s">
        <v>192</v>
      </c>
      <c r="J71" s="76" t="s">
        <v>7</v>
      </c>
      <c r="K71" s="86" t="s">
        <v>8</v>
      </c>
      <c r="L71" s="86" t="s">
        <v>8</v>
      </c>
      <c r="M71" s="86" t="s">
        <v>8</v>
      </c>
      <c r="N71" s="86" t="s">
        <v>8</v>
      </c>
      <c r="O71" s="86" t="s">
        <v>8</v>
      </c>
      <c r="P71" s="86" t="s">
        <v>8</v>
      </c>
      <c r="Q71" s="76" t="s">
        <v>519</v>
      </c>
      <c r="R71" s="76" t="s">
        <v>10</v>
      </c>
      <c r="S71" s="76" t="s">
        <v>520</v>
      </c>
      <c r="T71" s="76" t="s">
        <v>521</v>
      </c>
      <c r="U71" s="77"/>
      <c r="V71" s="77">
        <v>0.05</v>
      </c>
      <c r="W71" s="77">
        <v>0.08</v>
      </c>
      <c r="X71" s="77">
        <v>0.15</v>
      </c>
      <c r="Y71" s="77">
        <v>0.2</v>
      </c>
      <c r="Z71" s="77">
        <v>0.25</v>
      </c>
      <c r="AA71" s="77">
        <v>0.37</v>
      </c>
      <c r="AB71" s="77">
        <v>0.42</v>
      </c>
      <c r="AC71" s="77">
        <v>0.57999999999999996</v>
      </c>
      <c r="AD71" s="77">
        <v>0.67</v>
      </c>
      <c r="AE71" s="77">
        <v>0.83</v>
      </c>
      <c r="AF71" s="77">
        <v>1</v>
      </c>
      <c r="AG71" s="76" t="s">
        <v>522</v>
      </c>
      <c r="AH71" s="76" t="s">
        <v>207</v>
      </c>
      <c r="AI71" s="82" t="s">
        <v>303</v>
      </c>
      <c r="AJ71" s="83" t="s">
        <v>303</v>
      </c>
      <c r="AK71" s="84">
        <v>46023</v>
      </c>
      <c r="AL71" s="84">
        <v>46387</v>
      </c>
      <c r="AM71" s="83"/>
      <c r="AN71" s="83"/>
      <c r="AO71" s="83"/>
      <c r="AP71" s="85" t="s">
        <v>9</v>
      </c>
      <c r="AQ71" s="84" cm="1">
        <f t="array" ref="AQ71">IFERROR(DATE(2026, _xlfn.AGGREGATE(15, 6, (COLUMN(CC71:CN71)-COLUMN(CC71)+1)/(CC71:CN71&lt;&gt;0), 1), 1),"N/A")</f>
        <v>46082</v>
      </c>
      <c r="AR71" s="84" cm="1">
        <f t="array" ref="AR71">IFERROR(EOMONTH(DATE(2026, _xlfn.AGGREGATE(14, 6, (COLUMN(CC71:CN71)-COLUMN(CC71)+1)/(CC71:CN71&lt;&gt;0), 1), 1), 0),"N/A")</f>
        <v>46112</v>
      </c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331"/>
      <c r="BF71" s="68" t="s">
        <v>627</v>
      </c>
      <c r="BG71" s="76" t="s">
        <v>307</v>
      </c>
      <c r="BH71" s="76" t="s">
        <v>628</v>
      </c>
      <c r="BI71" s="76" t="s">
        <v>8</v>
      </c>
      <c r="BJ71" s="82">
        <v>530813</v>
      </c>
      <c r="BK71" s="86" t="s">
        <v>191</v>
      </c>
      <c r="BL71" s="87">
        <v>0</v>
      </c>
      <c r="BM71" s="73"/>
      <c r="BN71" s="73"/>
      <c r="BO71" s="73"/>
      <c r="BP71" s="73"/>
      <c r="BQ71" s="73"/>
      <c r="BR71" s="73"/>
      <c r="BS71" s="73"/>
      <c r="BT71" s="88"/>
      <c r="BU71" s="73"/>
      <c r="BV71" s="73"/>
      <c r="BW71" s="73"/>
      <c r="BX71" s="138"/>
      <c r="BY71" s="138">
        <v>7060</v>
      </c>
      <c r="BZ71" s="138"/>
      <c r="CA71" s="138"/>
      <c r="CB71" s="138">
        <f t="shared" si="12"/>
        <v>7060</v>
      </c>
      <c r="CC71" s="73"/>
      <c r="CD71" s="73"/>
      <c r="CE71" s="72">
        <v>7060</v>
      </c>
      <c r="CF71" s="73"/>
      <c r="CG71" s="73"/>
      <c r="CH71" s="73"/>
      <c r="CI71" s="73"/>
      <c r="CJ71" s="88"/>
      <c r="CK71" s="73"/>
      <c r="CL71" s="73"/>
      <c r="CM71" s="73"/>
      <c r="CN71" s="138"/>
      <c r="CO71" s="138"/>
      <c r="CP71" s="137">
        <f t="shared" si="13"/>
        <v>0</v>
      </c>
      <c r="CQ71" s="137">
        <f t="shared" si="14"/>
        <v>7060</v>
      </c>
      <c r="CR71" s="137">
        <f>+DI71-CQ71</f>
        <v>0</v>
      </c>
      <c r="CS71" s="157">
        <v>0</v>
      </c>
      <c r="CT71" s="157">
        <v>0</v>
      </c>
      <c r="CU71" s="157">
        <v>0</v>
      </c>
      <c r="CV71" s="157">
        <v>0</v>
      </c>
      <c r="CW71" s="157">
        <v>0</v>
      </c>
      <c r="CX71" s="73">
        <v>0</v>
      </c>
      <c r="CY71" s="73">
        <v>0</v>
      </c>
      <c r="CZ71" s="73">
        <v>0</v>
      </c>
      <c r="DA71" s="73">
        <v>7060</v>
      </c>
      <c r="DB71" s="73">
        <v>7060</v>
      </c>
      <c r="DC71" s="73">
        <v>7060</v>
      </c>
      <c r="DD71" s="73">
        <v>0</v>
      </c>
      <c r="DE71" s="73">
        <v>0</v>
      </c>
      <c r="DF71" s="73">
        <v>0</v>
      </c>
      <c r="DG71" s="73">
        <v>0</v>
      </c>
      <c r="DH71" s="73">
        <v>0</v>
      </c>
      <c r="DI71" s="157">
        <f t="shared" si="15"/>
        <v>7060</v>
      </c>
      <c r="DJ71" s="157">
        <f t="shared" si="16"/>
        <v>7060</v>
      </c>
      <c r="DK71" s="191" t="str">
        <f>IF(CZ71&gt;0,"SI","NO")</f>
        <v>NO</v>
      </c>
      <c r="DL71" s="191" t="str">
        <f>IF(DJ71&gt;0,"SI","NO")</f>
        <v>SI</v>
      </c>
      <c r="DM71" s="257"/>
      <c r="DN71" s="257"/>
      <c r="DO71" s="257"/>
      <c r="DP71" s="125"/>
      <c r="DQ71" s="125"/>
      <c r="DR71" s="125"/>
      <c r="DS71" s="125"/>
      <c r="DT71" s="125"/>
      <c r="DU71" s="125"/>
      <c r="DV71" s="125"/>
      <c r="DW71" s="125"/>
      <c r="DX71" s="126"/>
      <c r="DY71" s="126"/>
      <c r="DZ71" s="127"/>
      <c r="EA71" s="126"/>
      <c r="EB71" s="126"/>
      <c r="EC71" s="126"/>
      <c r="ED71" s="126"/>
      <c r="EE71" s="126"/>
      <c r="EF71" s="126"/>
      <c r="EG71" s="126"/>
      <c r="EH71" s="126"/>
      <c r="EI71" s="126"/>
      <c r="EJ71" s="126"/>
      <c r="EK71" s="127"/>
      <c r="EL71" s="126"/>
      <c r="EM71" s="126"/>
      <c r="EN71" s="126"/>
      <c r="EO71" s="126"/>
      <c r="EP71" s="126"/>
      <c r="EQ71" s="126"/>
      <c r="ER71" s="126"/>
      <c r="ES71" s="127"/>
      <c r="ET71" s="127"/>
      <c r="EU71" s="127"/>
      <c r="EV71" s="127"/>
      <c r="EW71" s="126"/>
      <c r="EX71" s="126"/>
      <c r="EY71" s="126"/>
      <c r="EZ71" s="126"/>
      <c r="FA71" s="126"/>
      <c r="FB71" s="126"/>
      <c r="FC71" s="126"/>
      <c r="FD71" s="128"/>
      <c r="FE71" s="127"/>
      <c r="FF71" s="129"/>
      <c r="FG71" s="129"/>
      <c r="FH71" s="129"/>
      <c r="FI71" s="129"/>
      <c r="FJ71" s="129"/>
      <c r="FK71" s="129"/>
      <c r="FL71" s="129"/>
      <c r="FM71" s="129"/>
      <c r="FN71" s="128"/>
      <c r="FO71" s="129"/>
      <c r="FP71" s="128"/>
      <c r="FQ71" s="129"/>
      <c r="FR71" s="147"/>
      <c r="FS71" s="127"/>
      <c r="FT71" s="125"/>
      <c r="FU71" s="173"/>
      <c r="FV71" s="173"/>
      <c r="FW71" s="173"/>
      <c r="FX71" s="173"/>
      <c r="FY71" s="173"/>
      <c r="FZ71" s="173"/>
      <c r="GA71" s="173"/>
      <c r="GB71" s="173"/>
      <c r="GC71" s="173"/>
      <c r="GD71" s="173"/>
      <c r="GE71" s="173"/>
      <c r="GF71" s="173"/>
      <c r="GG71" s="173"/>
      <c r="GH71" s="173"/>
      <c r="GI71" s="173"/>
      <c r="GJ71" s="173"/>
      <c r="GK71" s="173"/>
      <c r="GL71" s="173"/>
      <c r="GM71" s="173"/>
      <c r="GN71" s="173"/>
      <c r="GO71" s="173"/>
      <c r="GP71" s="173"/>
      <c r="GQ71" s="173"/>
      <c r="GR71" s="173"/>
      <c r="GS71" s="173"/>
      <c r="GT71" s="173"/>
      <c r="GU71" s="173"/>
      <c r="GV71" s="173"/>
      <c r="GW71" s="173"/>
      <c r="GX71" s="173"/>
      <c r="GY71" s="173"/>
      <c r="GZ71" s="173"/>
      <c r="HA71" s="173"/>
      <c r="HB71" s="173"/>
      <c r="HC71" s="173"/>
      <c r="HD71" s="173"/>
      <c r="HE71" s="173"/>
      <c r="HF71" s="173"/>
      <c r="HG71" s="173"/>
      <c r="HH71" s="173"/>
      <c r="HI71" s="173"/>
      <c r="HJ71" s="173"/>
      <c r="HP71" s="284" t="e">
        <v>#NUM!</v>
      </c>
      <c r="HQ71" s="284" t="e">
        <v>#NUM!</v>
      </c>
      <c r="HR71" s="284" t="e">
        <v>#NUM!</v>
      </c>
      <c r="HS71" s="284" t="e">
        <v>#NUM!</v>
      </c>
      <c r="HT71" s="284" t="e">
        <v>#NUM!</v>
      </c>
      <c r="HU71" s="284" t="e">
        <v>#NUM!</v>
      </c>
      <c r="HV71" s="284" t="e">
        <v>#NUM!</v>
      </c>
      <c r="HW71" s="284" t="e">
        <v>#NUM!</v>
      </c>
      <c r="HX71" s="284" t="e">
        <v>#NUM!</v>
      </c>
      <c r="HY71" s="284" t="e">
        <v>#NUM!</v>
      </c>
      <c r="HZ71" s="284" t="e">
        <v>#NUM!</v>
      </c>
      <c r="IA71" s="284" t="e">
        <v>#NUM!</v>
      </c>
      <c r="IB71" s="284" t="e">
        <v>#NUM!</v>
      </c>
      <c r="IC71" s="284" t="e">
        <v>#NUM!</v>
      </c>
      <c r="ID71" s="284" t="e">
        <v>#NUM!</v>
      </c>
      <c r="IE71" s="284" t="e">
        <v>#NUM!</v>
      </c>
      <c r="IF71" s="284" t="e">
        <v>#NUM!</v>
      </c>
      <c r="IG71" s="284" t="e">
        <v>#NUM!</v>
      </c>
      <c r="IH71" s="284" t="e">
        <v>#NUM!</v>
      </c>
      <c r="II71" s="284" t="e">
        <v>#NUM!</v>
      </c>
      <c r="IJ71" s="284" t="e">
        <v>#NUM!</v>
      </c>
      <c r="IK71" s="284" t="e">
        <v>#NUM!</v>
      </c>
      <c r="IL71" s="284" t="e">
        <v>#NUM!</v>
      </c>
      <c r="IM71" s="284" t="e">
        <v>#NUM!</v>
      </c>
      <c r="IN71" s="284" t="e">
        <v>#NUM!</v>
      </c>
      <c r="IO71" s="284" t="e">
        <v>#NUM!</v>
      </c>
      <c r="IP71" s="284" t="e">
        <v>#NUM!</v>
      </c>
      <c r="IQ71" s="284" t="e">
        <v>#NUM!</v>
      </c>
      <c r="IR71" s="284" t="e">
        <v>#NUM!</v>
      </c>
      <c r="IS71" s="284" t="e">
        <v>#NUM!</v>
      </c>
      <c r="IT71" s="284" t="e">
        <v>#NUM!</v>
      </c>
      <c r="IU71" s="284" t="e">
        <v>#NUM!</v>
      </c>
      <c r="IV71" s="284" t="e">
        <v>#NUM!</v>
      </c>
      <c r="IW71" s="284" t="e">
        <v>#NUM!</v>
      </c>
      <c r="IX71" s="284" t="e">
        <v>#NUM!</v>
      </c>
      <c r="IY71" s="284" t="e">
        <v>#NUM!</v>
      </c>
      <c r="IZ71" s="284" t="e">
        <v>#NUM!</v>
      </c>
      <c r="JA71" s="284" t="e">
        <v>#NUM!</v>
      </c>
      <c r="JB71" s="284" t="e">
        <v>#NUM!</v>
      </c>
      <c r="JC71" s="284" t="e">
        <v>#NUM!</v>
      </c>
      <c r="JD71" s="284" t="e">
        <v>#NUM!</v>
      </c>
      <c r="JE71" s="284" t="e">
        <v>#NUM!</v>
      </c>
      <c r="JF71" s="284" t="e">
        <v>#NUM!</v>
      </c>
      <c r="JG71" s="284" t="e">
        <v>#NUM!</v>
      </c>
      <c r="JH71" s="284" t="e">
        <v>#NUM!</v>
      </c>
      <c r="JI71" s="284" t="e">
        <v>#NUM!</v>
      </c>
      <c r="JJ71" s="284" t="e">
        <v>#NUM!</v>
      </c>
    </row>
    <row r="72" spans="1:318" s="68" customFormat="1" ht="14.65" customHeight="1" x14ac:dyDescent="0.25">
      <c r="A72" s="68" t="s">
        <v>76</v>
      </c>
      <c r="B72" s="76" t="s">
        <v>508</v>
      </c>
      <c r="C72" s="76" t="s">
        <v>509</v>
      </c>
      <c r="D72" s="76" t="s">
        <v>510</v>
      </c>
      <c r="E72" s="76" t="s">
        <v>6</v>
      </c>
      <c r="F72" s="76" t="s">
        <v>511</v>
      </c>
      <c r="G72" s="76" t="s">
        <v>8</v>
      </c>
      <c r="H72" s="76" t="s">
        <v>8</v>
      </c>
      <c r="I72" s="76" t="s">
        <v>192</v>
      </c>
      <c r="J72" s="76" t="s">
        <v>7</v>
      </c>
      <c r="K72" s="86" t="s">
        <v>8</v>
      </c>
      <c r="L72" s="86" t="s">
        <v>8</v>
      </c>
      <c r="M72" s="86" t="s">
        <v>8</v>
      </c>
      <c r="N72" s="86" t="s">
        <v>8</v>
      </c>
      <c r="O72" s="86" t="s">
        <v>8</v>
      </c>
      <c r="P72" s="86" t="s">
        <v>8</v>
      </c>
      <c r="Q72" s="76" t="s">
        <v>519</v>
      </c>
      <c r="R72" s="76" t="s">
        <v>10</v>
      </c>
      <c r="S72" s="76" t="s">
        <v>520</v>
      </c>
      <c r="T72" s="76" t="s">
        <v>521</v>
      </c>
      <c r="U72" s="77"/>
      <c r="V72" s="77">
        <v>0.05</v>
      </c>
      <c r="W72" s="77">
        <v>0.08</v>
      </c>
      <c r="X72" s="77">
        <v>0.15</v>
      </c>
      <c r="Y72" s="77">
        <v>0.2</v>
      </c>
      <c r="Z72" s="77">
        <v>0.25</v>
      </c>
      <c r="AA72" s="77">
        <v>0.37</v>
      </c>
      <c r="AB72" s="77">
        <v>0.42</v>
      </c>
      <c r="AC72" s="77">
        <v>0.57999999999999996</v>
      </c>
      <c r="AD72" s="77">
        <v>0.67</v>
      </c>
      <c r="AE72" s="77">
        <v>0.83</v>
      </c>
      <c r="AF72" s="77">
        <v>1</v>
      </c>
      <c r="AG72" s="76" t="s">
        <v>522</v>
      </c>
      <c r="AH72" s="76" t="s">
        <v>208</v>
      </c>
      <c r="AI72" s="82" t="s">
        <v>303</v>
      </c>
      <c r="AJ72" s="83" t="s">
        <v>303</v>
      </c>
      <c r="AK72" s="84">
        <v>46023</v>
      </c>
      <c r="AL72" s="84">
        <v>46387</v>
      </c>
      <c r="AM72" s="83"/>
      <c r="AN72" s="83"/>
      <c r="AO72" s="83"/>
      <c r="AP72" s="85" t="s">
        <v>9</v>
      </c>
      <c r="AQ72" s="84" cm="1">
        <f t="array" ref="AQ72">IFERROR(DATE(2026, _xlfn.AGGREGATE(15, 6, (COLUMN(CC72:CN72)-COLUMN(CC72)+1)/(CC72:CN72&lt;&gt;0), 1), 1),"N/A")</f>
        <v>46235</v>
      </c>
      <c r="AR72" s="84" cm="1">
        <f t="array" ref="AR72">IFERROR(EOMONTH(DATE(2026, _xlfn.AGGREGATE(14, 6, (COLUMN(CC72:CN72)-COLUMN(CC72)+1)/(CC72:CN72&lt;&gt;0), 1), 1), 0),"N/A")</f>
        <v>46265</v>
      </c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298" t="s">
        <v>83</v>
      </c>
      <c r="BG72" s="76" t="s">
        <v>307</v>
      </c>
      <c r="BH72" s="76" t="s">
        <v>629</v>
      </c>
      <c r="BI72" s="76" t="s">
        <v>8</v>
      </c>
      <c r="BJ72" s="82">
        <v>530702</v>
      </c>
      <c r="BK72" s="86" t="s">
        <v>191</v>
      </c>
      <c r="BL72" s="87">
        <v>7000</v>
      </c>
      <c r="BM72" s="73">
        <v>0</v>
      </c>
      <c r="BN72" s="73">
        <v>0</v>
      </c>
      <c r="BO72" s="73">
        <v>0</v>
      </c>
      <c r="BP72" s="73">
        <v>0</v>
      </c>
      <c r="BQ72" s="73">
        <v>0</v>
      </c>
      <c r="BR72" s="73">
        <v>0</v>
      </c>
      <c r="BS72" s="73">
        <v>0</v>
      </c>
      <c r="BT72" s="88">
        <v>7000</v>
      </c>
      <c r="BU72" s="73">
        <v>0</v>
      </c>
      <c r="BV72" s="73">
        <v>0</v>
      </c>
      <c r="BW72" s="73">
        <v>0</v>
      </c>
      <c r="BX72" s="138">
        <v>0</v>
      </c>
      <c r="BY72" s="138"/>
      <c r="BZ72" s="138"/>
      <c r="CA72" s="138"/>
      <c r="CB72" s="138">
        <f t="shared" si="12"/>
        <v>7000</v>
      </c>
      <c r="CC72" s="73"/>
      <c r="CD72" s="73"/>
      <c r="CE72" s="72">
        <v>0</v>
      </c>
      <c r="CF72" s="73">
        <v>0</v>
      </c>
      <c r="CG72" s="73">
        <v>0</v>
      </c>
      <c r="CH72" s="73">
        <v>0</v>
      </c>
      <c r="CI72" s="73">
        <v>0</v>
      </c>
      <c r="CJ72" s="88">
        <v>7000</v>
      </c>
      <c r="CK72" s="73">
        <v>0</v>
      </c>
      <c r="CL72" s="73">
        <v>0</v>
      </c>
      <c r="CM72" s="73">
        <v>0</v>
      </c>
      <c r="CN72" s="138">
        <v>0</v>
      </c>
      <c r="CO72" s="138"/>
      <c r="CP72" s="137">
        <f t="shared" si="13"/>
        <v>0</v>
      </c>
      <c r="CQ72" s="137">
        <f t="shared" si="14"/>
        <v>0</v>
      </c>
      <c r="CR72" s="137">
        <f>+DI72-CQ72</f>
        <v>0</v>
      </c>
      <c r="CS72" s="157">
        <v>0</v>
      </c>
      <c r="CT72" s="157">
        <v>0</v>
      </c>
      <c r="CU72" s="157">
        <v>0</v>
      </c>
      <c r="CV72" s="157">
        <v>0</v>
      </c>
      <c r="CW72" s="157">
        <v>0</v>
      </c>
      <c r="CX72" s="73">
        <v>0</v>
      </c>
      <c r="CY72" s="73">
        <v>0</v>
      </c>
      <c r="CZ72" s="73">
        <v>0</v>
      </c>
      <c r="DA72" s="73">
        <v>0</v>
      </c>
      <c r="DB72" s="73">
        <v>0</v>
      </c>
      <c r="DC72" s="73">
        <v>0</v>
      </c>
      <c r="DD72" s="73">
        <v>0</v>
      </c>
      <c r="DE72" s="73">
        <v>0</v>
      </c>
      <c r="DF72" s="73">
        <v>0</v>
      </c>
      <c r="DG72" s="73">
        <v>0</v>
      </c>
      <c r="DH72" s="73">
        <v>0</v>
      </c>
      <c r="DI72" s="157">
        <f t="shared" si="15"/>
        <v>0</v>
      </c>
      <c r="DJ72" s="157">
        <f t="shared" si="16"/>
        <v>0</v>
      </c>
      <c r="DK72" s="191" t="str">
        <f>IF(CZ72&gt;0,"SI","NO")</f>
        <v>NO</v>
      </c>
      <c r="DL72" s="191" t="str">
        <f>IF(DJ72&gt;0,"SI","NO")</f>
        <v>NO</v>
      </c>
      <c r="DM72" s="142">
        <v>7000</v>
      </c>
      <c r="DN72" s="142">
        <v>7000</v>
      </c>
      <c r="DO72" s="142"/>
      <c r="DP72" s="125">
        <v>2</v>
      </c>
      <c r="DQ72" s="125">
        <v>2</v>
      </c>
      <c r="DR72" s="125"/>
      <c r="DS72" s="125"/>
      <c r="DT72" s="125"/>
      <c r="DU72" s="125"/>
      <c r="DV72" s="125"/>
      <c r="DW72" s="125"/>
      <c r="DX72" s="126">
        <v>46188</v>
      </c>
      <c r="DY72" s="126">
        <v>46188</v>
      </c>
      <c r="DZ72" s="127">
        <v>2</v>
      </c>
      <c r="EA72" s="126">
        <v>46189</v>
      </c>
      <c r="EB72" s="126">
        <v>46189</v>
      </c>
      <c r="EC72" s="126">
        <v>46189</v>
      </c>
      <c r="ED72" s="126">
        <v>46190</v>
      </c>
      <c r="EE72" s="126">
        <v>46191</v>
      </c>
      <c r="EF72" s="126">
        <v>46192</v>
      </c>
      <c r="EG72" s="126">
        <v>46195</v>
      </c>
      <c r="EH72" s="126">
        <v>46196</v>
      </c>
      <c r="EI72" s="126">
        <v>46197</v>
      </c>
      <c r="EJ72" s="126">
        <v>46197</v>
      </c>
      <c r="EK72" s="127">
        <v>2</v>
      </c>
      <c r="EL72" s="126">
        <v>46198</v>
      </c>
      <c r="EM72" s="126">
        <v>46199</v>
      </c>
      <c r="EN72" s="126">
        <v>46202</v>
      </c>
      <c r="EO72" s="126">
        <v>46203</v>
      </c>
      <c r="EP72" s="126">
        <v>46203</v>
      </c>
      <c r="EQ72" s="126">
        <v>46204</v>
      </c>
      <c r="ER72" s="126">
        <v>46204</v>
      </c>
      <c r="ES72" s="127"/>
      <c r="ET72" s="127"/>
      <c r="EU72" s="127"/>
      <c r="EV72" s="127"/>
      <c r="EW72" s="126">
        <v>46205</v>
      </c>
      <c r="EX72" s="126">
        <v>46206</v>
      </c>
      <c r="EY72" s="126">
        <v>46206</v>
      </c>
      <c r="EZ72" s="126"/>
      <c r="FA72" s="126"/>
      <c r="FB72" s="126"/>
      <c r="FC72" s="126">
        <v>46206</v>
      </c>
      <c r="FD72" s="126">
        <v>46212</v>
      </c>
      <c r="FE72" s="127">
        <v>18</v>
      </c>
      <c r="FF72" s="128"/>
      <c r="FG72" s="128"/>
      <c r="FH72" s="128"/>
      <c r="FI72" s="128"/>
      <c r="FJ72" s="128"/>
      <c r="FK72" s="128"/>
      <c r="FL72" s="128"/>
      <c r="FM72" s="128"/>
      <c r="FN72" s="128"/>
      <c r="FO72" s="129"/>
      <c r="FP72" s="128">
        <v>46212</v>
      </c>
      <c r="FQ72" s="128"/>
      <c r="FR72" s="130" t="s">
        <v>579</v>
      </c>
      <c r="FS72" s="127" t="s">
        <v>621</v>
      </c>
      <c r="FT72" s="125"/>
      <c r="FU72" s="175">
        <v>46188</v>
      </c>
      <c r="FV72" s="175">
        <v>46188</v>
      </c>
      <c r="FW72" s="175">
        <v>46189</v>
      </c>
      <c r="FX72" s="175">
        <v>46189</v>
      </c>
      <c r="FY72" s="175">
        <v>46189</v>
      </c>
      <c r="FZ72" s="175">
        <v>46190</v>
      </c>
      <c r="GA72" s="175">
        <v>46191</v>
      </c>
      <c r="GB72" s="175">
        <v>46192</v>
      </c>
      <c r="GC72" s="175">
        <v>46195</v>
      </c>
      <c r="GD72" s="175">
        <v>46196</v>
      </c>
      <c r="GE72" s="175">
        <v>46197</v>
      </c>
      <c r="GF72" s="175">
        <v>46197</v>
      </c>
      <c r="GG72" s="175">
        <v>46198</v>
      </c>
      <c r="GH72" s="175">
        <v>46199</v>
      </c>
      <c r="GI72" s="175">
        <v>46202</v>
      </c>
      <c r="GJ72" s="175">
        <v>46203</v>
      </c>
      <c r="GK72" s="175">
        <v>46203</v>
      </c>
      <c r="GL72" s="175">
        <v>46204</v>
      </c>
      <c r="GM72" s="175">
        <v>46204</v>
      </c>
      <c r="GN72" s="175"/>
      <c r="GO72" s="175"/>
      <c r="GP72" s="175"/>
      <c r="GQ72" s="175"/>
      <c r="GR72" s="175">
        <v>46205</v>
      </c>
      <c r="GS72" s="175">
        <v>46206</v>
      </c>
      <c r="GT72" s="175">
        <v>46206</v>
      </c>
      <c r="GU72" s="175"/>
      <c r="GV72" s="175"/>
      <c r="GW72" s="175"/>
      <c r="GX72" s="175">
        <v>46206</v>
      </c>
      <c r="GY72" s="175">
        <v>46212</v>
      </c>
      <c r="GZ72" s="175">
        <v>18</v>
      </c>
      <c r="HA72" s="175"/>
      <c r="HB72" s="175"/>
      <c r="HC72" s="175"/>
      <c r="HD72" s="175"/>
      <c r="HE72" s="175"/>
      <c r="HF72" s="175"/>
      <c r="HG72" s="175"/>
      <c r="HH72" s="175"/>
      <c r="HI72" s="175"/>
      <c r="HJ72" s="175">
        <v>46212</v>
      </c>
      <c r="HK72" s="170"/>
      <c r="HL72" s="220" t="s">
        <v>53</v>
      </c>
      <c r="HM72" s="170" t="s">
        <v>579</v>
      </c>
      <c r="HN72" s="170" t="s">
        <v>621</v>
      </c>
      <c r="HO72" s="270"/>
      <c r="HP72" s="281">
        <v>46188</v>
      </c>
      <c r="HQ72" s="281">
        <v>46188</v>
      </c>
      <c r="HR72" s="281">
        <v>46189</v>
      </c>
      <c r="HS72" s="281">
        <v>46189</v>
      </c>
      <c r="HT72" s="281">
        <v>46189</v>
      </c>
      <c r="HU72" s="281">
        <v>46190</v>
      </c>
      <c r="HV72" s="281">
        <v>46191</v>
      </c>
      <c r="HW72" s="281">
        <v>46192</v>
      </c>
      <c r="HX72" s="281">
        <v>46195</v>
      </c>
      <c r="HY72" s="281">
        <v>46196</v>
      </c>
      <c r="HZ72" s="281">
        <v>46197</v>
      </c>
      <c r="IA72" s="281">
        <v>46197</v>
      </c>
      <c r="IB72" s="281">
        <v>46198</v>
      </c>
      <c r="IC72" s="281">
        <v>46199</v>
      </c>
      <c r="ID72" s="281">
        <v>46202</v>
      </c>
      <c r="IE72" s="281">
        <v>46203</v>
      </c>
      <c r="IF72" s="281">
        <v>46203</v>
      </c>
      <c r="IG72" s="281">
        <v>46204</v>
      </c>
      <c r="IH72" s="281">
        <v>46204</v>
      </c>
      <c r="II72" s="281"/>
      <c r="IJ72" s="281"/>
      <c r="IK72" s="281"/>
      <c r="IL72" s="281"/>
      <c r="IM72" s="281">
        <v>46205</v>
      </c>
      <c r="IN72" s="281">
        <v>46206</v>
      </c>
      <c r="IO72" s="281">
        <v>46206</v>
      </c>
      <c r="IP72" s="281"/>
      <c r="IQ72" s="281"/>
      <c r="IR72" s="281"/>
      <c r="IS72" s="281">
        <v>46206</v>
      </c>
      <c r="IT72" s="281">
        <v>46212</v>
      </c>
      <c r="IU72" s="281">
        <v>18</v>
      </c>
      <c r="IV72" s="281"/>
      <c r="IW72" s="281"/>
      <c r="IX72" s="281"/>
      <c r="IY72" s="281"/>
      <c r="IZ72" s="281"/>
      <c r="JA72" s="281"/>
      <c r="JB72" s="281"/>
      <c r="JC72" s="281"/>
      <c r="JD72" s="281"/>
      <c r="JE72" s="281">
        <v>46212</v>
      </c>
      <c r="JF72" s="282"/>
      <c r="JG72" s="282" t="s">
        <v>53</v>
      </c>
      <c r="JH72" s="277" t="s">
        <v>579</v>
      </c>
      <c r="JI72" s="277" t="s">
        <v>621</v>
      </c>
      <c r="JJ72" s="277"/>
    </row>
    <row r="73" spans="1:318" s="68" customFormat="1" ht="14.65" customHeight="1" x14ac:dyDescent="0.25">
      <c r="A73" s="68" t="s">
        <v>76</v>
      </c>
      <c r="B73" s="76" t="s">
        <v>508</v>
      </c>
      <c r="C73" s="76" t="s">
        <v>509</v>
      </c>
      <c r="D73" s="76" t="s">
        <v>510</v>
      </c>
      <c r="E73" s="76" t="s">
        <v>6</v>
      </c>
      <c r="F73" s="76" t="s">
        <v>511</v>
      </c>
      <c r="G73" s="76" t="s">
        <v>8</v>
      </c>
      <c r="H73" s="76" t="s">
        <v>8</v>
      </c>
      <c r="I73" s="76" t="s">
        <v>192</v>
      </c>
      <c r="J73" s="76" t="s">
        <v>7</v>
      </c>
      <c r="K73" s="86" t="s">
        <v>8</v>
      </c>
      <c r="L73" s="86" t="s">
        <v>8</v>
      </c>
      <c r="M73" s="86" t="s">
        <v>8</v>
      </c>
      <c r="N73" s="86" t="s">
        <v>8</v>
      </c>
      <c r="O73" s="86" t="s">
        <v>8</v>
      </c>
      <c r="P73" s="86" t="s">
        <v>8</v>
      </c>
      <c r="Q73" s="76" t="s">
        <v>519</v>
      </c>
      <c r="R73" s="76" t="s">
        <v>10</v>
      </c>
      <c r="S73" s="76" t="s">
        <v>520</v>
      </c>
      <c r="T73" s="76" t="s">
        <v>521</v>
      </c>
      <c r="U73" s="77"/>
      <c r="V73" s="77">
        <v>0.05</v>
      </c>
      <c r="W73" s="77">
        <v>0.08</v>
      </c>
      <c r="X73" s="77">
        <v>0.15</v>
      </c>
      <c r="Y73" s="77">
        <v>0.2</v>
      </c>
      <c r="Z73" s="77">
        <v>0.25</v>
      </c>
      <c r="AA73" s="77">
        <v>0.37</v>
      </c>
      <c r="AB73" s="77">
        <v>0.42</v>
      </c>
      <c r="AC73" s="77">
        <v>0.57999999999999996</v>
      </c>
      <c r="AD73" s="77">
        <v>0.67</v>
      </c>
      <c r="AE73" s="77">
        <v>0.83</v>
      </c>
      <c r="AF73" s="77">
        <v>1</v>
      </c>
      <c r="AG73" s="76" t="s">
        <v>522</v>
      </c>
      <c r="AH73" s="76" t="s">
        <v>208</v>
      </c>
      <c r="AI73" s="82" t="s">
        <v>303</v>
      </c>
      <c r="AJ73" s="83" t="s">
        <v>303</v>
      </c>
      <c r="AK73" s="84">
        <v>46023</v>
      </c>
      <c r="AL73" s="84">
        <v>46387</v>
      </c>
      <c r="AM73" s="83"/>
      <c r="AN73" s="83"/>
      <c r="AO73" s="83"/>
      <c r="AP73" s="85" t="s">
        <v>9</v>
      </c>
      <c r="AQ73" s="84" cm="1">
        <f t="array" ref="AQ73">IFERROR(DATE(2026, _xlfn.AGGREGATE(15, 6, (COLUMN(CC73:CN73)-COLUMN(CC73)+1)/(CC73:CN73&lt;&gt;0), 1), 1),"N/A")</f>
        <v>46266</v>
      </c>
      <c r="AR73" s="84" cm="1">
        <f t="array" ref="AR73">IFERROR(EOMONTH(DATE(2026, _xlfn.AGGREGATE(14, 6, (COLUMN(CC73:CN73)-COLUMN(CC73)+1)/(CC73:CN73&lt;&gt;0), 1), 1), 0),"N/A")</f>
        <v>46295</v>
      </c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76" t="s">
        <v>86</v>
      </c>
      <c r="BG73" s="76" t="s">
        <v>307</v>
      </c>
      <c r="BH73" s="76" t="s">
        <v>630</v>
      </c>
      <c r="BI73" s="76" t="s">
        <v>8</v>
      </c>
      <c r="BJ73" s="82">
        <v>530702</v>
      </c>
      <c r="BK73" s="86" t="s">
        <v>191</v>
      </c>
      <c r="BL73" s="87">
        <v>7000</v>
      </c>
      <c r="BM73" s="73">
        <v>0</v>
      </c>
      <c r="BN73" s="73">
        <v>0</v>
      </c>
      <c r="BO73" s="73">
        <v>0</v>
      </c>
      <c r="BP73" s="73">
        <v>0</v>
      </c>
      <c r="BQ73" s="73">
        <v>0</v>
      </c>
      <c r="BR73" s="73">
        <v>0</v>
      </c>
      <c r="BS73" s="73">
        <v>0</v>
      </c>
      <c r="BT73" s="73">
        <v>0</v>
      </c>
      <c r="BU73" s="88">
        <v>7000</v>
      </c>
      <c r="BV73" s="73">
        <v>0</v>
      </c>
      <c r="BW73" s="73">
        <v>0</v>
      </c>
      <c r="BX73" s="138">
        <v>0</v>
      </c>
      <c r="BY73" s="138"/>
      <c r="BZ73" s="138"/>
      <c r="CA73" s="138"/>
      <c r="CB73" s="138">
        <f t="shared" si="12"/>
        <v>7000</v>
      </c>
      <c r="CC73" s="73"/>
      <c r="CD73" s="73"/>
      <c r="CE73" s="72">
        <v>0</v>
      </c>
      <c r="CF73" s="73">
        <v>0</v>
      </c>
      <c r="CG73" s="73">
        <v>0</v>
      </c>
      <c r="CH73" s="73">
        <v>0</v>
      </c>
      <c r="CI73" s="73">
        <v>0</v>
      </c>
      <c r="CJ73" s="73">
        <v>0</v>
      </c>
      <c r="CK73" s="88">
        <v>7000</v>
      </c>
      <c r="CL73" s="73">
        <v>0</v>
      </c>
      <c r="CM73" s="73">
        <v>0</v>
      </c>
      <c r="CN73" s="138">
        <v>0</v>
      </c>
      <c r="CO73" s="138"/>
      <c r="CP73" s="137">
        <f t="shared" si="13"/>
        <v>0</v>
      </c>
      <c r="CQ73" s="137">
        <f t="shared" si="14"/>
        <v>0</v>
      </c>
      <c r="CR73" s="137">
        <f>+DI73-CQ73</f>
        <v>0</v>
      </c>
      <c r="CS73" s="157">
        <v>0</v>
      </c>
      <c r="CT73" s="157">
        <v>0</v>
      </c>
      <c r="CU73" s="157">
        <v>0</v>
      </c>
      <c r="CV73" s="157">
        <v>0</v>
      </c>
      <c r="CW73" s="157">
        <v>0</v>
      </c>
      <c r="CX73" s="73">
        <v>0</v>
      </c>
      <c r="CY73" s="73">
        <v>0</v>
      </c>
      <c r="CZ73" s="73">
        <v>0</v>
      </c>
      <c r="DA73" s="73">
        <v>0</v>
      </c>
      <c r="DB73" s="73">
        <v>0</v>
      </c>
      <c r="DC73" s="73">
        <v>0</v>
      </c>
      <c r="DD73" s="73">
        <v>0</v>
      </c>
      <c r="DE73" s="73">
        <v>0</v>
      </c>
      <c r="DF73" s="73">
        <v>0</v>
      </c>
      <c r="DG73" s="73">
        <v>0</v>
      </c>
      <c r="DH73" s="73">
        <v>0</v>
      </c>
      <c r="DI73" s="157">
        <f t="shared" si="15"/>
        <v>0</v>
      </c>
      <c r="DJ73" s="157">
        <f t="shared" si="16"/>
        <v>0</v>
      </c>
      <c r="DK73" s="191" t="str">
        <f>IF(CZ73&gt;0,"SI","NO")</f>
        <v>NO</v>
      </c>
      <c r="DL73" s="191" t="str">
        <f>IF(DJ73&gt;0,"SI","NO")</f>
        <v>NO</v>
      </c>
      <c r="DM73" s="142">
        <v>7000</v>
      </c>
      <c r="DN73" s="142">
        <v>7000</v>
      </c>
      <c r="DO73" s="142"/>
      <c r="DP73" s="125">
        <v>2</v>
      </c>
      <c r="DQ73" s="125">
        <v>2</v>
      </c>
      <c r="DR73" s="125"/>
      <c r="DS73" s="125"/>
      <c r="DT73" s="125"/>
      <c r="DU73" s="125"/>
      <c r="DV73" s="125"/>
      <c r="DW73" s="125"/>
      <c r="DX73" s="126">
        <v>46211</v>
      </c>
      <c r="DY73" s="126">
        <v>46211</v>
      </c>
      <c r="DZ73" s="127">
        <v>2</v>
      </c>
      <c r="EA73" s="126">
        <v>46212</v>
      </c>
      <c r="EB73" s="126">
        <v>46212</v>
      </c>
      <c r="EC73" s="126">
        <v>46212</v>
      </c>
      <c r="ED73" s="126">
        <v>46213</v>
      </c>
      <c r="EE73" s="126">
        <v>46216</v>
      </c>
      <c r="EF73" s="126">
        <v>46217</v>
      </c>
      <c r="EG73" s="126">
        <v>46218</v>
      </c>
      <c r="EH73" s="126">
        <v>46219</v>
      </c>
      <c r="EI73" s="126">
        <v>46220</v>
      </c>
      <c r="EJ73" s="126">
        <v>46220</v>
      </c>
      <c r="EK73" s="127">
        <v>2</v>
      </c>
      <c r="EL73" s="126">
        <v>46223</v>
      </c>
      <c r="EM73" s="126">
        <v>46224</v>
      </c>
      <c r="EN73" s="126">
        <v>46225</v>
      </c>
      <c r="EO73" s="126">
        <v>46226</v>
      </c>
      <c r="EP73" s="126">
        <v>46226</v>
      </c>
      <c r="EQ73" s="126">
        <v>46227</v>
      </c>
      <c r="ER73" s="126">
        <v>46227</v>
      </c>
      <c r="ES73" s="127"/>
      <c r="ET73" s="127"/>
      <c r="EU73" s="127"/>
      <c r="EV73" s="127"/>
      <c r="EW73" s="126">
        <v>46230</v>
      </c>
      <c r="EX73" s="126">
        <v>46231</v>
      </c>
      <c r="EY73" s="126">
        <v>46231</v>
      </c>
      <c r="EZ73" s="126"/>
      <c r="FA73" s="126"/>
      <c r="FB73" s="126"/>
      <c r="FC73" s="126">
        <v>46231</v>
      </c>
      <c r="FD73" s="126">
        <v>46237</v>
      </c>
      <c r="FE73" s="127">
        <v>18</v>
      </c>
      <c r="FF73" s="128"/>
      <c r="FG73" s="128"/>
      <c r="FH73" s="128"/>
      <c r="FI73" s="128"/>
      <c r="FJ73" s="128"/>
      <c r="FK73" s="128"/>
      <c r="FL73" s="128"/>
      <c r="FM73" s="128"/>
      <c r="FN73" s="128"/>
      <c r="FO73" s="129"/>
      <c r="FP73" s="128">
        <v>46237</v>
      </c>
      <c r="FQ73" s="128"/>
      <c r="FR73" s="130" t="s">
        <v>579</v>
      </c>
      <c r="FS73" s="127" t="s">
        <v>621</v>
      </c>
      <c r="FT73" s="125"/>
      <c r="FU73" s="173">
        <v>46211</v>
      </c>
      <c r="FV73" s="173">
        <v>46211</v>
      </c>
      <c r="FW73" s="173">
        <v>46212</v>
      </c>
      <c r="FX73" s="173">
        <v>46212</v>
      </c>
      <c r="FY73" s="173">
        <v>46212</v>
      </c>
      <c r="FZ73" s="173">
        <v>46213</v>
      </c>
      <c r="GA73" s="173">
        <v>46216</v>
      </c>
      <c r="GB73" s="173">
        <v>46217</v>
      </c>
      <c r="GC73" s="173">
        <v>46218</v>
      </c>
      <c r="GD73" s="173">
        <v>46219</v>
      </c>
      <c r="GE73" s="173">
        <v>46220</v>
      </c>
      <c r="GF73" s="173">
        <v>46220</v>
      </c>
      <c r="GG73" s="173">
        <v>46223</v>
      </c>
      <c r="GH73" s="173">
        <v>46224</v>
      </c>
      <c r="GI73" s="173">
        <v>46225</v>
      </c>
      <c r="GJ73" s="173">
        <v>46226</v>
      </c>
      <c r="GK73" s="173">
        <v>46226</v>
      </c>
      <c r="GL73" s="173">
        <v>46227</v>
      </c>
      <c r="GM73" s="173">
        <v>46227</v>
      </c>
      <c r="GN73" s="173"/>
      <c r="GO73" s="173"/>
      <c r="GP73" s="173"/>
      <c r="GQ73" s="173"/>
      <c r="GR73" s="173">
        <v>46230</v>
      </c>
      <c r="GS73" s="173">
        <v>46231</v>
      </c>
      <c r="GT73" s="173">
        <v>46231</v>
      </c>
      <c r="GU73" s="173"/>
      <c r="GV73" s="173"/>
      <c r="GW73" s="173"/>
      <c r="GX73" s="173">
        <v>46231</v>
      </c>
      <c r="GY73" s="173">
        <v>46237</v>
      </c>
      <c r="GZ73" s="173">
        <v>18</v>
      </c>
      <c r="HA73" s="173"/>
      <c r="HB73" s="173"/>
      <c r="HC73" s="173"/>
      <c r="HD73" s="173"/>
      <c r="HE73" s="173"/>
      <c r="HF73" s="173"/>
      <c r="HG73" s="173"/>
      <c r="HH73" s="173"/>
      <c r="HI73" s="173"/>
      <c r="HJ73" s="232">
        <v>46237</v>
      </c>
      <c r="HK73" s="169"/>
      <c r="HL73" s="169" t="s">
        <v>53</v>
      </c>
      <c r="HM73" s="169" t="s">
        <v>579</v>
      </c>
      <c r="HN73" s="169" t="s">
        <v>621</v>
      </c>
      <c r="HO73" s="169"/>
      <c r="HP73" s="281">
        <v>46211</v>
      </c>
      <c r="HQ73" s="281">
        <v>46211</v>
      </c>
      <c r="HR73" s="281">
        <v>46212</v>
      </c>
      <c r="HS73" s="281">
        <v>46212</v>
      </c>
      <c r="HT73" s="281">
        <v>46212</v>
      </c>
      <c r="HU73" s="281">
        <v>46213</v>
      </c>
      <c r="HV73" s="281">
        <v>46216</v>
      </c>
      <c r="HW73" s="281">
        <v>46217</v>
      </c>
      <c r="HX73" s="281">
        <v>46218</v>
      </c>
      <c r="HY73" s="281">
        <v>46219</v>
      </c>
      <c r="HZ73" s="281">
        <v>46220</v>
      </c>
      <c r="IA73" s="281">
        <v>46220</v>
      </c>
      <c r="IB73" s="281">
        <v>46223</v>
      </c>
      <c r="IC73" s="281">
        <v>46224</v>
      </c>
      <c r="ID73" s="281">
        <v>46225</v>
      </c>
      <c r="IE73" s="281">
        <v>46226</v>
      </c>
      <c r="IF73" s="281">
        <v>46226</v>
      </c>
      <c r="IG73" s="281">
        <v>46227</v>
      </c>
      <c r="IH73" s="281">
        <v>46227</v>
      </c>
      <c r="II73" s="281"/>
      <c r="IJ73" s="281"/>
      <c r="IK73" s="281"/>
      <c r="IL73" s="281"/>
      <c r="IM73" s="281">
        <v>46230</v>
      </c>
      <c r="IN73" s="281">
        <v>46231</v>
      </c>
      <c r="IO73" s="281">
        <v>46231</v>
      </c>
      <c r="IP73" s="281"/>
      <c r="IQ73" s="281"/>
      <c r="IR73" s="281"/>
      <c r="IS73" s="281">
        <v>46231</v>
      </c>
      <c r="IT73" s="281">
        <v>46237</v>
      </c>
      <c r="IU73" s="281">
        <v>18</v>
      </c>
      <c r="IV73" s="281"/>
      <c r="IW73" s="281"/>
      <c r="IX73" s="281"/>
      <c r="IY73" s="281"/>
      <c r="IZ73" s="281"/>
      <c r="JA73" s="281"/>
      <c r="JB73" s="281"/>
      <c r="JC73" s="281"/>
      <c r="JD73" s="281"/>
      <c r="JE73" s="281">
        <v>46237</v>
      </c>
      <c r="JF73" s="282"/>
      <c r="JG73" s="282" t="s">
        <v>53</v>
      </c>
      <c r="JH73" s="277" t="s">
        <v>579</v>
      </c>
      <c r="JI73" s="277" t="s">
        <v>621</v>
      </c>
      <c r="JJ73" s="277"/>
    </row>
    <row r="74" spans="1:318" s="68" customFormat="1" ht="14.65" customHeight="1" x14ac:dyDescent="0.25">
      <c r="A74" s="68" t="s">
        <v>76</v>
      </c>
      <c r="B74" s="76" t="s">
        <v>508</v>
      </c>
      <c r="C74" s="76" t="s">
        <v>509</v>
      </c>
      <c r="D74" s="76" t="s">
        <v>510</v>
      </c>
      <c r="E74" s="76" t="s">
        <v>6</v>
      </c>
      <c r="F74" s="76" t="s">
        <v>511</v>
      </c>
      <c r="G74" s="76" t="s">
        <v>8</v>
      </c>
      <c r="H74" s="76" t="s">
        <v>8</v>
      </c>
      <c r="I74" s="76" t="s">
        <v>192</v>
      </c>
      <c r="J74" s="76" t="s">
        <v>7</v>
      </c>
      <c r="K74" s="86" t="s">
        <v>8</v>
      </c>
      <c r="L74" s="86" t="s">
        <v>8</v>
      </c>
      <c r="M74" s="86" t="s">
        <v>8</v>
      </c>
      <c r="N74" s="86" t="s">
        <v>8</v>
      </c>
      <c r="O74" s="86" t="s">
        <v>8</v>
      </c>
      <c r="P74" s="86" t="s">
        <v>8</v>
      </c>
      <c r="Q74" s="76" t="s">
        <v>519</v>
      </c>
      <c r="R74" s="76" t="s">
        <v>10</v>
      </c>
      <c r="S74" s="76" t="s">
        <v>520</v>
      </c>
      <c r="T74" s="76" t="s">
        <v>521</v>
      </c>
      <c r="U74" s="77"/>
      <c r="V74" s="77">
        <v>0.05</v>
      </c>
      <c r="W74" s="77">
        <v>0.08</v>
      </c>
      <c r="X74" s="77">
        <v>0.15</v>
      </c>
      <c r="Y74" s="77">
        <v>0.2</v>
      </c>
      <c r="Z74" s="77">
        <v>0.25</v>
      </c>
      <c r="AA74" s="77">
        <v>0.37</v>
      </c>
      <c r="AB74" s="77">
        <v>0.42</v>
      </c>
      <c r="AC74" s="77">
        <v>0.57999999999999996</v>
      </c>
      <c r="AD74" s="77">
        <v>0.67</v>
      </c>
      <c r="AE74" s="77">
        <v>0.83</v>
      </c>
      <c r="AF74" s="77">
        <v>1</v>
      </c>
      <c r="AG74" s="76" t="s">
        <v>522</v>
      </c>
      <c r="AH74" s="76" t="s">
        <v>208</v>
      </c>
      <c r="AI74" s="82" t="s">
        <v>303</v>
      </c>
      <c r="AJ74" s="83" t="s">
        <v>303</v>
      </c>
      <c r="AK74" s="84">
        <v>46023</v>
      </c>
      <c r="AL74" s="84">
        <v>46387</v>
      </c>
      <c r="AM74" s="83"/>
      <c r="AN74" s="83"/>
      <c r="AO74" s="83"/>
      <c r="AP74" s="85" t="s">
        <v>9</v>
      </c>
      <c r="AQ74" s="84" cm="1">
        <f t="array" ref="AQ74">IFERROR(DATE(2026, _xlfn.AGGREGATE(15, 6, (COLUMN(CC74:CN74)-COLUMN(CC74)+1)/(CC74:CN74&lt;&gt;0), 1), 1),"N/A")</f>
        <v>46327</v>
      </c>
      <c r="AR74" s="84" cm="1">
        <f t="array" ref="AR74">IFERROR(EOMONTH(DATE(2026, _xlfn.AGGREGATE(14, 6, (COLUMN(CC74:CN74)-COLUMN(CC74)+1)/(CC74:CN74&lt;&gt;0), 1), 1), 0),"N/A")</f>
        <v>46356</v>
      </c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76" t="s">
        <v>87</v>
      </c>
      <c r="BG74" s="76" t="s">
        <v>307</v>
      </c>
      <c r="BH74" s="76" t="s">
        <v>631</v>
      </c>
      <c r="BI74" s="76" t="s">
        <v>8</v>
      </c>
      <c r="BJ74" s="82">
        <v>530702</v>
      </c>
      <c r="BK74" s="86" t="s">
        <v>191</v>
      </c>
      <c r="BL74" s="87">
        <v>7000</v>
      </c>
      <c r="BM74" s="73">
        <v>0</v>
      </c>
      <c r="BN74" s="73">
        <v>0</v>
      </c>
      <c r="BO74" s="73">
        <v>0</v>
      </c>
      <c r="BP74" s="73">
        <v>0</v>
      </c>
      <c r="BQ74" s="73">
        <v>0</v>
      </c>
      <c r="BR74" s="73">
        <v>0</v>
      </c>
      <c r="BS74" s="73">
        <v>0</v>
      </c>
      <c r="BT74" s="73">
        <v>0</v>
      </c>
      <c r="BU74" s="73">
        <v>0</v>
      </c>
      <c r="BV74" s="73">
        <v>0</v>
      </c>
      <c r="BW74" s="88">
        <v>7000</v>
      </c>
      <c r="BX74" s="138">
        <v>0</v>
      </c>
      <c r="BY74" s="138"/>
      <c r="BZ74" s="138"/>
      <c r="CA74" s="138"/>
      <c r="CB74" s="138">
        <f t="shared" si="12"/>
        <v>7000</v>
      </c>
      <c r="CC74" s="73"/>
      <c r="CD74" s="73"/>
      <c r="CE74" s="72">
        <v>0</v>
      </c>
      <c r="CF74" s="73">
        <v>0</v>
      </c>
      <c r="CG74" s="73">
        <v>0</v>
      </c>
      <c r="CH74" s="73">
        <v>0</v>
      </c>
      <c r="CI74" s="73">
        <v>0</v>
      </c>
      <c r="CJ74" s="73">
        <v>0</v>
      </c>
      <c r="CK74" s="73">
        <v>0</v>
      </c>
      <c r="CL74" s="73">
        <v>0</v>
      </c>
      <c r="CM74" s="88">
        <v>7000</v>
      </c>
      <c r="CN74" s="138">
        <v>0</v>
      </c>
      <c r="CO74" s="138"/>
      <c r="CP74" s="137">
        <f t="shared" si="13"/>
        <v>0</v>
      </c>
      <c r="CQ74" s="137">
        <f t="shared" si="14"/>
        <v>0</v>
      </c>
      <c r="CR74" s="137">
        <f>+DI74-CQ74</f>
        <v>0</v>
      </c>
      <c r="CS74" s="157">
        <v>0</v>
      </c>
      <c r="CT74" s="157">
        <v>0</v>
      </c>
      <c r="CU74" s="157">
        <v>0</v>
      </c>
      <c r="CV74" s="157">
        <v>0</v>
      </c>
      <c r="CW74" s="157">
        <v>0</v>
      </c>
      <c r="CX74" s="73">
        <v>0</v>
      </c>
      <c r="CY74" s="73">
        <v>0</v>
      </c>
      <c r="CZ74" s="73">
        <v>0</v>
      </c>
      <c r="DA74" s="73">
        <v>0</v>
      </c>
      <c r="DB74" s="73">
        <v>0</v>
      </c>
      <c r="DC74" s="73">
        <v>0</v>
      </c>
      <c r="DD74" s="73">
        <v>0</v>
      </c>
      <c r="DE74" s="73">
        <v>0</v>
      </c>
      <c r="DF74" s="73">
        <v>0</v>
      </c>
      <c r="DG74" s="73">
        <v>0</v>
      </c>
      <c r="DH74" s="73">
        <v>0</v>
      </c>
      <c r="DI74" s="157">
        <f t="shared" si="15"/>
        <v>0</v>
      </c>
      <c r="DJ74" s="157">
        <f t="shared" si="16"/>
        <v>0</v>
      </c>
      <c r="DK74" s="191" t="str">
        <f>IF(CZ74&gt;0,"SI","NO")</f>
        <v>NO</v>
      </c>
      <c r="DL74" s="191" t="str">
        <f>IF(DJ74&gt;0,"SI","NO")</f>
        <v>NO</v>
      </c>
      <c r="DM74" s="143">
        <v>7000</v>
      </c>
      <c r="DN74" s="143">
        <v>7000</v>
      </c>
      <c r="DO74" s="143"/>
      <c r="DP74" s="125">
        <v>3</v>
      </c>
      <c r="DQ74" s="125">
        <v>3</v>
      </c>
      <c r="DR74" s="125"/>
      <c r="DS74" s="125"/>
      <c r="DT74" s="125"/>
      <c r="DU74" s="125"/>
      <c r="DV74" s="125"/>
      <c r="DW74" s="125"/>
      <c r="DX74" s="126">
        <v>46274</v>
      </c>
      <c r="DY74" s="126">
        <v>46274</v>
      </c>
      <c r="DZ74" s="127">
        <v>3</v>
      </c>
      <c r="EA74" s="126">
        <v>46275</v>
      </c>
      <c r="EB74" s="126">
        <v>46275</v>
      </c>
      <c r="EC74" s="126">
        <v>46275</v>
      </c>
      <c r="ED74" s="126">
        <v>46276</v>
      </c>
      <c r="EE74" s="126">
        <v>46279</v>
      </c>
      <c r="EF74" s="126">
        <v>46280</v>
      </c>
      <c r="EG74" s="126">
        <v>46281</v>
      </c>
      <c r="EH74" s="126">
        <v>46282</v>
      </c>
      <c r="EI74" s="126">
        <v>46283</v>
      </c>
      <c r="EJ74" s="126">
        <v>46283</v>
      </c>
      <c r="EK74" s="127">
        <v>3</v>
      </c>
      <c r="EL74" s="126">
        <v>46286</v>
      </c>
      <c r="EM74" s="126">
        <v>46287</v>
      </c>
      <c r="EN74" s="126">
        <v>46288</v>
      </c>
      <c r="EO74" s="126">
        <v>46289</v>
      </c>
      <c r="EP74" s="126">
        <v>46289</v>
      </c>
      <c r="EQ74" s="126">
        <v>46290</v>
      </c>
      <c r="ER74" s="126">
        <v>46290</v>
      </c>
      <c r="ES74" s="127"/>
      <c r="ET74" s="127"/>
      <c r="EU74" s="127"/>
      <c r="EV74" s="127"/>
      <c r="EW74" s="126">
        <v>46293</v>
      </c>
      <c r="EX74" s="126">
        <v>46294</v>
      </c>
      <c r="EY74" s="126">
        <v>46294</v>
      </c>
      <c r="EZ74" s="126"/>
      <c r="FA74" s="126"/>
      <c r="FB74" s="126"/>
      <c r="FC74" s="126">
        <v>46294</v>
      </c>
      <c r="FD74" s="126">
        <v>46300</v>
      </c>
      <c r="FE74" s="127">
        <v>18</v>
      </c>
      <c r="FF74" s="128"/>
      <c r="FG74" s="128"/>
      <c r="FH74" s="128"/>
      <c r="FI74" s="128"/>
      <c r="FJ74" s="128"/>
      <c r="FK74" s="128"/>
      <c r="FL74" s="128"/>
      <c r="FM74" s="128"/>
      <c r="FN74" s="128"/>
      <c r="FO74" s="129"/>
      <c r="FP74" s="128">
        <v>46300</v>
      </c>
      <c r="FQ74" s="128"/>
      <c r="FR74" s="130" t="s">
        <v>579</v>
      </c>
      <c r="FS74" s="127" t="s">
        <v>621</v>
      </c>
      <c r="FT74" s="131"/>
      <c r="FU74" s="173">
        <v>46274</v>
      </c>
      <c r="FV74" s="173">
        <v>46274</v>
      </c>
      <c r="FW74" s="173">
        <v>46275</v>
      </c>
      <c r="FX74" s="173">
        <v>46275</v>
      </c>
      <c r="FY74" s="173">
        <v>46275</v>
      </c>
      <c r="FZ74" s="173">
        <v>46276</v>
      </c>
      <c r="GA74" s="173">
        <v>46279</v>
      </c>
      <c r="GB74" s="173">
        <v>46280</v>
      </c>
      <c r="GC74" s="173">
        <v>46281</v>
      </c>
      <c r="GD74" s="173">
        <v>46282</v>
      </c>
      <c r="GE74" s="173">
        <v>46283</v>
      </c>
      <c r="GF74" s="173">
        <v>46283</v>
      </c>
      <c r="GG74" s="173">
        <v>46286</v>
      </c>
      <c r="GH74" s="173">
        <v>46287</v>
      </c>
      <c r="GI74" s="173">
        <v>46288</v>
      </c>
      <c r="GJ74" s="173">
        <v>46289</v>
      </c>
      <c r="GK74" s="173">
        <v>46289</v>
      </c>
      <c r="GL74" s="173">
        <v>46290</v>
      </c>
      <c r="GM74" s="173">
        <v>46290</v>
      </c>
      <c r="GN74" s="173"/>
      <c r="GO74" s="173"/>
      <c r="GP74" s="173"/>
      <c r="GQ74" s="173"/>
      <c r="GR74" s="173">
        <v>46293</v>
      </c>
      <c r="GS74" s="173">
        <v>46294</v>
      </c>
      <c r="GT74" s="173">
        <v>46294</v>
      </c>
      <c r="GU74" s="173"/>
      <c r="GV74" s="173"/>
      <c r="GW74" s="173"/>
      <c r="GX74" s="173">
        <v>46294</v>
      </c>
      <c r="GY74" s="173">
        <v>46300</v>
      </c>
      <c r="GZ74" s="173">
        <v>18</v>
      </c>
      <c r="HA74" s="173"/>
      <c r="HB74" s="173"/>
      <c r="HC74" s="173"/>
      <c r="HD74" s="173"/>
      <c r="HE74" s="173"/>
      <c r="HF74" s="173"/>
      <c r="HG74" s="173"/>
      <c r="HH74" s="173"/>
      <c r="HI74" s="173"/>
      <c r="HJ74" s="173">
        <v>46300</v>
      </c>
      <c r="HK74" s="169"/>
      <c r="HL74" s="219" t="s">
        <v>53</v>
      </c>
      <c r="HM74" s="169" t="s">
        <v>579</v>
      </c>
      <c r="HN74" s="169" t="s">
        <v>621</v>
      </c>
      <c r="HO74" s="169"/>
      <c r="HP74" s="281">
        <v>46274</v>
      </c>
      <c r="HQ74" s="281">
        <v>46274</v>
      </c>
      <c r="HR74" s="281">
        <v>46275</v>
      </c>
      <c r="HS74" s="281">
        <v>46275</v>
      </c>
      <c r="HT74" s="281">
        <v>46275</v>
      </c>
      <c r="HU74" s="281">
        <v>46276</v>
      </c>
      <c r="HV74" s="281">
        <v>46279</v>
      </c>
      <c r="HW74" s="281">
        <v>46280</v>
      </c>
      <c r="HX74" s="281">
        <v>46281</v>
      </c>
      <c r="HY74" s="281">
        <v>46282</v>
      </c>
      <c r="HZ74" s="281">
        <v>46283</v>
      </c>
      <c r="IA74" s="281">
        <v>46283</v>
      </c>
      <c r="IB74" s="281">
        <v>46286</v>
      </c>
      <c r="IC74" s="281">
        <v>46287</v>
      </c>
      <c r="ID74" s="281">
        <v>46288</v>
      </c>
      <c r="IE74" s="281">
        <v>46289</v>
      </c>
      <c r="IF74" s="281">
        <v>46289</v>
      </c>
      <c r="IG74" s="281">
        <v>46290</v>
      </c>
      <c r="IH74" s="281">
        <v>46290</v>
      </c>
      <c r="II74" s="281"/>
      <c r="IJ74" s="281"/>
      <c r="IK74" s="281"/>
      <c r="IL74" s="281"/>
      <c r="IM74" s="281">
        <v>46293</v>
      </c>
      <c r="IN74" s="281">
        <v>46294</v>
      </c>
      <c r="IO74" s="281">
        <v>46294</v>
      </c>
      <c r="IP74" s="281"/>
      <c r="IQ74" s="281"/>
      <c r="IR74" s="281"/>
      <c r="IS74" s="281">
        <v>46294</v>
      </c>
      <c r="IT74" s="281">
        <v>46300</v>
      </c>
      <c r="IU74" s="281">
        <v>18</v>
      </c>
      <c r="IV74" s="281"/>
      <c r="IW74" s="281"/>
      <c r="IX74" s="281"/>
      <c r="IY74" s="281"/>
      <c r="IZ74" s="281"/>
      <c r="JA74" s="281"/>
      <c r="JB74" s="281"/>
      <c r="JC74" s="281"/>
      <c r="JD74" s="281"/>
      <c r="JE74" s="281">
        <v>46300</v>
      </c>
      <c r="JF74" s="282"/>
      <c r="JG74" s="282" t="s">
        <v>53</v>
      </c>
      <c r="JH74" s="277" t="s">
        <v>579</v>
      </c>
      <c r="JI74" s="277" t="s">
        <v>621</v>
      </c>
      <c r="JJ74" s="277"/>
    </row>
    <row r="75" spans="1:318" s="68" customFormat="1" ht="14.65" customHeight="1" x14ac:dyDescent="0.25">
      <c r="A75" s="68" t="s">
        <v>54</v>
      </c>
      <c r="B75" s="76" t="s">
        <v>508</v>
      </c>
      <c r="C75" s="76" t="s">
        <v>509</v>
      </c>
      <c r="D75" s="76" t="s">
        <v>510</v>
      </c>
      <c r="E75" s="76" t="s">
        <v>6</v>
      </c>
      <c r="F75" s="76" t="s">
        <v>511</v>
      </c>
      <c r="G75" s="76" t="s">
        <v>8</v>
      </c>
      <c r="H75" s="76" t="s">
        <v>8</v>
      </c>
      <c r="I75" s="76" t="s">
        <v>192</v>
      </c>
      <c r="J75" s="76" t="s">
        <v>7</v>
      </c>
      <c r="K75" s="86" t="s">
        <v>8</v>
      </c>
      <c r="L75" s="86" t="s">
        <v>8</v>
      </c>
      <c r="M75" s="86" t="s">
        <v>8</v>
      </c>
      <c r="N75" s="86" t="s">
        <v>8</v>
      </c>
      <c r="O75" s="86" t="s">
        <v>8</v>
      </c>
      <c r="P75" s="86" t="s">
        <v>8</v>
      </c>
      <c r="Q75" s="76" t="s">
        <v>519</v>
      </c>
      <c r="R75" s="76" t="s">
        <v>10</v>
      </c>
      <c r="S75" s="76" t="s">
        <v>520</v>
      </c>
      <c r="T75" s="76" t="s">
        <v>521</v>
      </c>
      <c r="U75" s="77"/>
      <c r="V75" s="77">
        <v>0.05</v>
      </c>
      <c r="W75" s="77">
        <v>0.08</v>
      </c>
      <c r="X75" s="77">
        <v>0.15</v>
      </c>
      <c r="Y75" s="77">
        <v>0.2</v>
      </c>
      <c r="Z75" s="77">
        <v>0.25</v>
      </c>
      <c r="AA75" s="77">
        <v>0.37</v>
      </c>
      <c r="AB75" s="77">
        <v>0.42</v>
      </c>
      <c r="AC75" s="77">
        <v>0.57999999999999996</v>
      </c>
      <c r="AD75" s="77">
        <v>0.67</v>
      </c>
      <c r="AE75" s="77">
        <v>0.83</v>
      </c>
      <c r="AF75" s="77">
        <v>1</v>
      </c>
      <c r="AG75" s="76" t="s">
        <v>522</v>
      </c>
      <c r="AH75" s="76" t="s">
        <v>208</v>
      </c>
      <c r="AI75" s="82" t="s">
        <v>303</v>
      </c>
      <c r="AJ75" s="83" t="s">
        <v>303</v>
      </c>
      <c r="AK75" s="84">
        <v>46023</v>
      </c>
      <c r="AL75" s="84">
        <v>46387</v>
      </c>
      <c r="AM75" s="83"/>
      <c r="AN75" s="83"/>
      <c r="AO75" s="83"/>
      <c r="AP75" s="85" t="s">
        <v>9</v>
      </c>
      <c r="AQ75" s="84" cm="1">
        <f t="array" ref="AQ75">IFERROR(DATE(2026, _xlfn.AGGREGATE(15, 6, (COLUMN(CC75:CN75)-COLUMN(CC75)+1)/(CC75:CN75&lt;&gt;0), 1), 1),"N/A")</f>
        <v>46143</v>
      </c>
      <c r="AR75" s="84" cm="1">
        <f t="array" ref="AR75">IFERROR(EOMONTH(DATE(2026, _xlfn.AGGREGATE(14, 6, (COLUMN(CC75:CN75)-COLUMN(CC75)+1)/(CC75:CN75&lt;&gt;0), 1), 1), 0),"N/A")</f>
        <v>46173</v>
      </c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298" t="s">
        <v>632</v>
      </c>
      <c r="BG75" s="76"/>
      <c r="BH75" s="76" t="s">
        <v>633</v>
      </c>
      <c r="BI75" s="76" t="s">
        <v>8</v>
      </c>
      <c r="BJ75" s="82">
        <v>530602</v>
      </c>
      <c r="BK75" s="86" t="s">
        <v>191</v>
      </c>
      <c r="BL75" s="87">
        <v>0</v>
      </c>
      <c r="BM75" s="73"/>
      <c r="BN75" s="73"/>
      <c r="BO75" s="73"/>
      <c r="BP75" s="73"/>
      <c r="BQ75" s="73"/>
      <c r="BR75" s="73"/>
      <c r="BS75" s="73"/>
      <c r="BT75" s="73"/>
      <c r="BU75" s="88"/>
      <c r="BV75" s="73"/>
      <c r="BW75" s="73"/>
      <c r="BX75" s="138"/>
      <c r="BY75" s="138"/>
      <c r="BZ75" s="138"/>
      <c r="CA75" s="138">
        <v>6600</v>
      </c>
      <c r="CB75" s="138">
        <f t="shared" si="12"/>
        <v>6600</v>
      </c>
      <c r="CC75" s="73"/>
      <c r="CD75" s="73"/>
      <c r="CE75" s="72"/>
      <c r="CF75" s="73"/>
      <c r="CG75" s="73">
        <v>6600</v>
      </c>
      <c r="CH75" s="73"/>
      <c r="CI75" s="73"/>
      <c r="CJ75" s="73"/>
      <c r="CK75" s="88"/>
      <c r="CL75" s="73"/>
      <c r="CM75" s="73"/>
      <c r="CN75" s="138"/>
      <c r="CO75" s="138"/>
      <c r="CP75" s="137">
        <f t="shared" si="13"/>
        <v>0</v>
      </c>
      <c r="CQ75" s="137">
        <f t="shared" si="14"/>
        <v>0</v>
      </c>
      <c r="CR75" s="137"/>
      <c r="CS75" s="157"/>
      <c r="CT75" s="157"/>
      <c r="CU75" s="157">
        <v>0</v>
      </c>
      <c r="CV75" s="157"/>
      <c r="CW75" s="157"/>
      <c r="CX75" s="73"/>
      <c r="CY75" s="73"/>
      <c r="CZ75" s="73"/>
      <c r="DA75" s="73"/>
      <c r="DB75" s="73"/>
      <c r="DC75" s="73">
        <v>0</v>
      </c>
      <c r="DD75" s="73"/>
      <c r="DE75" s="73"/>
      <c r="DF75" s="73">
        <v>0</v>
      </c>
      <c r="DG75" s="73">
        <v>0</v>
      </c>
      <c r="DH75" s="73">
        <v>0</v>
      </c>
      <c r="DI75" s="157">
        <f t="shared" si="15"/>
        <v>0</v>
      </c>
      <c r="DJ75" s="157">
        <f t="shared" si="16"/>
        <v>0</v>
      </c>
      <c r="DK75" s="191"/>
      <c r="DL75" s="191"/>
      <c r="DM75" s="142"/>
      <c r="DN75" s="142"/>
      <c r="DO75" s="142"/>
      <c r="DP75" s="125"/>
      <c r="DQ75" s="125"/>
      <c r="DR75" s="125"/>
      <c r="DS75" s="125"/>
      <c r="DT75" s="125"/>
      <c r="DU75" s="125"/>
      <c r="DV75" s="125"/>
      <c r="DW75" s="125"/>
      <c r="DX75" s="125"/>
      <c r="DY75" s="125"/>
      <c r="DZ75" s="125"/>
      <c r="EA75" s="125"/>
      <c r="EB75" s="125"/>
      <c r="EC75" s="125"/>
      <c r="ED75" s="125"/>
      <c r="EE75" s="125"/>
      <c r="EF75" s="125"/>
      <c r="EG75" s="125"/>
      <c r="EH75" s="125"/>
      <c r="EI75" s="125"/>
      <c r="EJ75" s="125"/>
      <c r="EK75" s="125"/>
      <c r="EL75" s="125"/>
      <c r="EM75" s="125"/>
      <c r="EN75" s="125"/>
      <c r="EO75" s="125"/>
      <c r="EP75" s="125"/>
      <c r="EQ75" s="125"/>
      <c r="ER75" s="125"/>
      <c r="ES75" s="125"/>
      <c r="ET75" s="125"/>
      <c r="EU75" s="125"/>
      <c r="EV75" s="125"/>
      <c r="EW75" s="125"/>
      <c r="EX75" s="125"/>
      <c r="EY75" s="125"/>
      <c r="EZ75" s="125"/>
      <c r="FA75" s="125"/>
      <c r="FB75" s="125"/>
      <c r="FC75" s="125"/>
      <c r="FD75" s="125"/>
      <c r="FE75" s="125"/>
      <c r="FF75" s="125"/>
      <c r="FG75" s="125"/>
      <c r="FH75" s="125"/>
      <c r="FI75" s="125"/>
      <c r="FJ75" s="125"/>
      <c r="FK75" s="125"/>
      <c r="FL75" s="125"/>
      <c r="FM75" s="125"/>
      <c r="FN75" s="125"/>
      <c r="FO75" s="125"/>
      <c r="FP75" s="125"/>
      <c r="FQ75" s="125"/>
      <c r="FR75" s="125"/>
      <c r="FS75" s="125"/>
      <c r="FT75" s="125"/>
      <c r="FU75" s="173"/>
      <c r="FV75" s="173"/>
      <c r="FW75" s="173"/>
      <c r="FX75" s="173"/>
      <c r="FY75" s="173"/>
      <c r="FZ75" s="173"/>
      <c r="GA75" s="173"/>
      <c r="GB75" s="173"/>
      <c r="GC75" s="173"/>
      <c r="GD75" s="173"/>
      <c r="GE75" s="173"/>
      <c r="GF75" s="173"/>
      <c r="GG75" s="173"/>
      <c r="GH75" s="173"/>
      <c r="GI75" s="173"/>
      <c r="GJ75" s="173"/>
      <c r="GK75" s="173"/>
      <c r="GL75" s="173"/>
      <c r="GM75" s="173"/>
      <c r="GN75" s="173"/>
      <c r="GO75" s="173"/>
      <c r="GP75" s="173"/>
      <c r="GQ75" s="173"/>
      <c r="GR75" s="173"/>
      <c r="GS75" s="173"/>
      <c r="GT75" s="173"/>
      <c r="GU75" s="173"/>
      <c r="GV75" s="173"/>
      <c r="GW75" s="173"/>
      <c r="GX75" s="173"/>
      <c r="GY75" s="173"/>
      <c r="GZ75" s="173"/>
      <c r="HA75" s="173"/>
      <c r="HB75" s="173"/>
      <c r="HC75" s="173"/>
      <c r="HD75" s="173"/>
      <c r="HE75" s="173"/>
      <c r="HF75" s="173"/>
      <c r="HG75" s="173"/>
      <c r="HH75" s="173"/>
      <c r="HI75" s="173"/>
      <c r="HJ75" s="173"/>
      <c r="HP75" s="281">
        <v>46120</v>
      </c>
      <c r="HQ75" s="281">
        <v>46120</v>
      </c>
      <c r="HR75" s="281">
        <v>46121</v>
      </c>
      <c r="HS75" s="281">
        <v>46121</v>
      </c>
      <c r="HT75" s="281">
        <v>46121</v>
      </c>
      <c r="HU75" s="281">
        <v>46122</v>
      </c>
      <c r="HV75" s="281">
        <v>46125</v>
      </c>
      <c r="HW75" s="281">
        <v>46126</v>
      </c>
      <c r="HX75" s="281">
        <v>46127</v>
      </c>
      <c r="HY75" s="281">
        <v>46128</v>
      </c>
      <c r="HZ75" s="281">
        <v>46129</v>
      </c>
      <c r="IA75" s="281">
        <v>46129</v>
      </c>
      <c r="IB75" s="281">
        <v>46132</v>
      </c>
      <c r="IC75" s="281">
        <v>46133</v>
      </c>
      <c r="ID75" s="281">
        <v>46134</v>
      </c>
      <c r="IE75" s="281">
        <v>46135</v>
      </c>
      <c r="IF75" s="281">
        <v>46135</v>
      </c>
      <c r="IG75" s="281">
        <v>46136</v>
      </c>
      <c r="IH75" s="281">
        <v>46136</v>
      </c>
      <c r="II75" s="281"/>
      <c r="IJ75" s="281"/>
      <c r="IK75" s="281"/>
      <c r="IL75" s="281"/>
      <c r="IM75" s="281">
        <v>46139</v>
      </c>
      <c r="IN75" s="281">
        <v>46140</v>
      </c>
      <c r="IO75" s="281">
        <v>46140</v>
      </c>
      <c r="IP75" s="281"/>
      <c r="IQ75" s="281"/>
      <c r="IR75" s="281"/>
      <c r="IS75" s="281">
        <v>46140</v>
      </c>
      <c r="IT75" s="281">
        <v>46146</v>
      </c>
      <c r="IU75" s="285">
        <v>18</v>
      </c>
      <c r="IV75" s="281"/>
      <c r="IW75" s="281"/>
      <c r="IX75" s="281"/>
      <c r="IY75" s="281"/>
      <c r="IZ75" s="281"/>
      <c r="JA75" s="281"/>
      <c r="JB75" s="281"/>
      <c r="JC75" s="281"/>
      <c r="JD75" s="281"/>
      <c r="JE75" s="281">
        <v>46146</v>
      </c>
      <c r="JF75" s="282"/>
      <c r="JG75" s="282" t="s">
        <v>53</v>
      </c>
      <c r="JH75" s="277" t="s">
        <v>579</v>
      </c>
      <c r="JI75" s="277" t="s">
        <v>634</v>
      </c>
      <c r="JJ75" s="277"/>
    </row>
    <row r="76" spans="1:318" s="68" customFormat="1" ht="14.65" customHeight="1" x14ac:dyDescent="0.25">
      <c r="A76" s="68" t="s">
        <v>76</v>
      </c>
      <c r="B76" s="76" t="s">
        <v>508</v>
      </c>
      <c r="C76" s="76" t="s">
        <v>509</v>
      </c>
      <c r="D76" s="76" t="s">
        <v>510</v>
      </c>
      <c r="E76" s="76" t="s">
        <v>6</v>
      </c>
      <c r="F76" s="76" t="s">
        <v>511</v>
      </c>
      <c r="G76" s="76" t="s">
        <v>8</v>
      </c>
      <c r="H76" s="76" t="s">
        <v>8</v>
      </c>
      <c r="I76" s="76" t="s">
        <v>192</v>
      </c>
      <c r="J76" s="76" t="s">
        <v>7</v>
      </c>
      <c r="K76" s="86" t="s">
        <v>8</v>
      </c>
      <c r="L76" s="86" t="s">
        <v>8</v>
      </c>
      <c r="M76" s="86" t="s">
        <v>8</v>
      </c>
      <c r="N76" s="86" t="s">
        <v>8</v>
      </c>
      <c r="O76" s="86" t="s">
        <v>8</v>
      </c>
      <c r="P76" s="86" t="s">
        <v>8</v>
      </c>
      <c r="Q76" s="76" t="s">
        <v>519</v>
      </c>
      <c r="R76" s="76" t="s">
        <v>10</v>
      </c>
      <c r="S76" s="76" t="s">
        <v>520</v>
      </c>
      <c r="T76" s="76" t="s">
        <v>521</v>
      </c>
      <c r="U76" s="77"/>
      <c r="V76" s="77">
        <v>0.05</v>
      </c>
      <c r="W76" s="77">
        <v>0.08</v>
      </c>
      <c r="X76" s="77">
        <v>0.15</v>
      </c>
      <c r="Y76" s="77">
        <v>0.2</v>
      </c>
      <c r="Z76" s="77">
        <v>0.25</v>
      </c>
      <c r="AA76" s="77">
        <v>0.37</v>
      </c>
      <c r="AB76" s="77">
        <v>0.42</v>
      </c>
      <c r="AC76" s="77">
        <v>0.57999999999999996</v>
      </c>
      <c r="AD76" s="77">
        <v>0.67</v>
      </c>
      <c r="AE76" s="77">
        <v>0.83</v>
      </c>
      <c r="AF76" s="77">
        <v>1</v>
      </c>
      <c r="AG76" s="76" t="s">
        <v>522</v>
      </c>
      <c r="AH76" s="76" t="s">
        <v>208</v>
      </c>
      <c r="AI76" s="82" t="s">
        <v>303</v>
      </c>
      <c r="AJ76" s="83" t="s">
        <v>303</v>
      </c>
      <c r="AK76" s="84">
        <v>46023</v>
      </c>
      <c r="AL76" s="84">
        <v>46387</v>
      </c>
      <c r="AM76" s="83"/>
      <c r="AN76" s="83"/>
      <c r="AO76" s="83"/>
      <c r="AP76" s="85" t="s">
        <v>9</v>
      </c>
      <c r="AQ76" s="84" cm="1">
        <f t="array" ref="AQ76">IFERROR(DATE(2026, _xlfn.AGGREGATE(15, 6, (COLUMN(CC76:CN76)-COLUMN(CC76)+1)/(CC76:CN76&lt;&gt;0), 1), 1),"N/A")</f>
        <v>46113</v>
      </c>
      <c r="AR76" s="84" cm="1">
        <f t="array" ref="AR76">IFERROR(EOMONTH(DATE(2026, _xlfn.AGGREGATE(14, 6, (COLUMN(CC76:CN76)-COLUMN(CC76)+1)/(CC76:CN76&lt;&gt;0), 1), 1), 0),"N/A")</f>
        <v>46265</v>
      </c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76" t="s">
        <v>82</v>
      </c>
      <c r="BG76" s="76" t="s">
        <v>307</v>
      </c>
      <c r="BH76" s="76" t="s">
        <v>635</v>
      </c>
      <c r="BI76" s="76" t="s">
        <v>8</v>
      </c>
      <c r="BJ76" s="82">
        <v>530702</v>
      </c>
      <c r="BK76" s="86" t="s">
        <v>191</v>
      </c>
      <c r="BL76" s="87">
        <v>6600</v>
      </c>
      <c r="BM76" s="73">
        <v>0</v>
      </c>
      <c r="BN76" s="73">
        <v>0</v>
      </c>
      <c r="BO76" s="73">
        <v>0</v>
      </c>
      <c r="BP76" s="72">
        <v>3000</v>
      </c>
      <c r="BQ76" s="73">
        <v>0</v>
      </c>
      <c r="BR76" s="73">
        <v>0</v>
      </c>
      <c r="BS76" s="73">
        <v>0</v>
      </c>
      <c r="BT76" s="88">
        <v>3600</v>
      </c>
      <c r="BU76" s="73">
        <v>0</v>
      </c>
      <c r="BV76" s="73">
        <v>0</v>
      </c>
      <c r="BW76" s="73">
        <v>0</v>
      </c>
      <c r="BX76" s="138">
        <v>0</v>
      </c>
      <c r="BY76" s="138"/>
      <c r="BZ76" s="138"/>
      <c r="CA76" s="138"/>
      <c r="CB76" s="138">
        <f t="shared" si="12"/>
        <v>6600</v>
      </c>
      <c r="CC76" s="73"/>
      <c r="CD76" s="73"/>
      <c r="CE76" s="72">
        <v>0</v>
      </c>
      <c r="CF76" s="72">
        <v>3000</v>
      </c>
      <c r="CG76" s="73">
        <v>0</v>
      </c>
      <c r="CH76" s="73">
        <v>0</v>
      </c>
      <c r="CI76" s="73">
        <v>0</v>
      </c>
      <c r="CJ76" s="88">
        <v>3600</v>
      </c>
      <c r="CK76" s="73">
        <v>0</v>
      </c>
      <c r="CL76" s="73">
        <v>0</v>
      </c>
      <c r="CM76" s="73">
        <v>0</v>
      </c>
      <c r="CN76" s="73">
        <v>0</v>
      </c>
      <c r="CO76" s="138"/>
      <c r="CP76" s="137">
        <f t="shared" si="13"/>
        <v>0</v>
      </c>
      <c r="CQ76" s="137">
        <f t="shared" si="14"/>
        <v>3000</v>
      </c>
      <c r="CR76" s="137">
        <f>+DI76-CQ76</f>
        <v>-3000</v>
      </c>
      <c r="CS76" s="157">
        <v>0</v>
      </c>
      <c r="CT76" s="157">
        <v>0</v>
      </c>
      <c r="CU76" s="157">
        <v>0</v>
      </c>
      <c r="CV76" s="157">
        <v>0</v>
      </c>
      <c r="CW76" s="157">
        <v>0</v>
      </c>
      <c r="CX76" s="73">
        <v>0</v>
      </c>
      <c r="CY76" s="73">
        <v>0</v>
      </c>
      <c r="CZ76" s="73">
        <v>0</v>
      </c>
      <c r="DA76" s="73">
        <v>0</v>
      </c>
      <c r="DB76" s="73">
        <v>0</v>
      </c>
      <c r="DC76" s="73">
        <v>0</v>
      </c>
      <c r="DD76" s="73">
        <v>0</v>
      </c>
      <c r="DE76" s="73">
        <v>0</v>
      </c>
      <c r="DF76" s="73">
        <v>0</v>
      </c>
      <c r="DG76" s="73">
        <v>1920</v>
      </c>
      <c r="DH76" s="73">
        <v>0</v>
      </c>
      <c r="DI76" s="157">
        <f t="shared" si="15"/>
        <v>0</v>
      </c>
      <c r="DJ76" s="157">
        <f t="shared" si="16"/>
        <v>0</v>
      </c>
      <c r="DK76" s="191" t="str">
        <f>IF(CZ76&gt;0,"SI","NO")</f>
        <v>NO</v>
      </c>
      <c r="DL76" s="191" t="str">
        <f>IF(DJ76&gt;0,"SI","NO")</f>
        <v>NO</v>
      </c>
      <c r="DM76" s="142">
        <v>6600</v>
      </c>
      <c r="DN76" s="142">
        <v>6600</v>
      </c>
      <c r="DO76" s="142"/>
      <c r="DP76" s="125">
        <v>1</v>
      </c>
      <c r="DQ76" s="125">
        <v>1</v>
      </c>
      <c r="DR76" s="125"/>
      <c r="DS76" s="125"/>
      <c r="DT76" s="125"/>
      <c r="DU76" s="125"/>
      <c r="DV76" s="125"/>
      <c r="DW76" s="125"/>
      <c r="DX76" s="126">
        <v>46071</v>
      </c>
      <c r="DY76" s="126">
        <v>46071</v>
      </c>
      <c r="DZ76" s="127">
        <v>1</v>
      </c>
      <c r="EA76" s="126">
        <v>46072</v>
      </c>
      <c r="EB76" s="126">
        <v>46072</v>
      </c>
      <c r="EC76" s="126">
        <v>46072</v>
      </c>
      <c r="ED76" s="126">
        <v>46073</v>
      </c>
      <c r="EE76" s="126">
        <v>46076</v>
      </c>
      <c r="EF76" s="126">
        <v>46077</v>
      </c>
      <c r="EG76" s="126">
        <v>46078</v>
      </c>
      <c r="EH76" s="126">
        <v>46079</v>
      </c>
      <c r="EI76" s="126">
        <v>46080</v>
      </c>
      <c r="EJ76" s="126">
        <v>46080</v>
      </c>
      <c r="EK76" s="127">
        <v>1</v>
      </c>
      <c r="EL76" s="126">
        <v>46083</v>
      </c>
      <c r="EM76" s="126">
        <v>46084</v>
      </c>
      <c r="EN76" s="126">
        <v>46085</v>
      </c>
      <c r="EO76" s="126">
        <v>46086</v>
      </c>
      <c r="EP76" s="126">
        <v>46086</v>
      </c>
      <c r="EQ76" s="126">
        <v>46087</v>
      </c>
      <c r="ER76" s="126">
        <v>46087</v>
      </c>
      <c r="ES76" s="127"/>
      <c r="ET76" s="127"/>
      <c r="EU76" s="127"/>
      <c r="EV76" s="127"/>
      <c r="EW76" s="126">
        <v>46090</v>
      </c>
      <c r="EX76" s="126">
        <v>46091</v>
      </c>
      <c r="EY76" s="126">
        <v>46091</v>
      </c>
      <c r="EZ76" s="126"/>
      <c r="FA76" s="126"/>
      <c r="FB76" s="126"/>
      <c r="FC76" s="126">
        <v>46091</v>
      </c>
      <c r="FD76" s="126">
        <v>46096</v>
      </c>
      <c r="FE76" s="127">
        <v>18</v>
      </c>
      <c r="FF76" s="128"/>
      <c r="FG76" s="128"/>
      <c r="FH76" s="128"/>
      <c r="FI76" s="128"/>
      <c r="FJ76" s="128"/>
      <c r="FK76" s="128"/>
      <c r="FL76" s="128"/>
      <c r="FM76" s="128"/>
      <c r="FN76" s="128"/>
      <c r="FO76" s="129"/>
      <c r="FP76" s="128">
        <v>46096</v>
      </c>
      <c r="FQ76" s="128"/>
      <c r="FR76" s="130" t="s">
        <v>579</v>
      </c>
      <c r="FS76" s="127" t="s">
        <v>621</v>
      </c>
      <c r="FT76" s="125"/>
      <c r="FU76" s="173">
        <v>46071</v>
      </c>
      <c r="FV76" s="173">
        <v>46071</v>
      </c>
      <c r="FW76" s="173">
        <v>46072</v>
      </c>
      <c r="FX76" s="173">
        <v>46072</v>
      </c>
      <c r="FY76" s="173">
        <v>46072</v>
      </c>
      <c r="FZ76" s="173">
        <v>46073</v>
      </c>
      <c r="GA76" s="173">
        <v>46076</v>
      </c>
      <c r="GB76" s="173">
        <v>46077</v>
      </c>
      <c r="GC76" s="173">
        <v>46078</v>
      </c>
      <c r="GD76" s="173">
        <v>46079</v>
      </c>
      <c r="GE76" s="173">
        <v>46080</v>
      </c>
      <c r="GF76" s="173">
        <v>46080</v>
      </c>
      <c r="GG76" s="173">
        <v>46083</v>
      </c>
      <c r="GH76" s="173">
        <v>46084</v>
      </c>
      <c r="GI76" s="173">
        <v>46085</v>
      </c>
      <c r="GJ76" s="173">
        <v>46086</v>
      </c>
      <c r="GK76" s="173">
        <v>46086</v>
      </c>
      <c r="GL76" s="173">
        <v>46087</v>
      </c>
      <c r="GM76" s="173">
        <v>46087</v>
      </c>
      <c r="GN76" s="173"/>
      <c r="GO76" s="173"/>
      <c r="GP76" s="173"/>
      <c r="GQ76" s="173"/>
      <c r="GR76" s="173">
        <v>46090</v>
      </c>
      <c r="GS76" s="173">
        <v>46091</v>
      </c>
      <c r="GT76" s="173">
        <v>46091</v>
      </c>
      <c r="GU76" s="173"/>
      <c r="GV76" s="173"/>
      <c r="GW76" s="173"/>
      <c r="GX76" s="173">
        <v>46091</v>
      </c>
      <c r="GY76" s="173">
        <v>46096</v>
      </c>
      <c r="GZ76" s="173">
        <v>18</v>
      </c>
      <c r="HA76" s="173"/>
      <c r="HB76" s="173"/>
      <c r="HC76" s="173"/>
      <c r="HD76" s="173"/>
      <c r="HE76" s="173"/>
      <c r="HF76" s="173"/>
      <c r="HG76" s="173"/>
      <c r="HH76" s="173"/>
      <c r="HI76" s="173"/>
      <c r="HJ76" s="173">
        <v>46096</v>
      </c>
      <c r="HK76" s="169"/>
      <c r="HL76" s="219" t="s">
        <v>53</v>
      </c>
      <c r="HM76" s="169" t="s">
        <v>579</v>
      </c>
      <c r="HN76" s="169" t="s">
        <v>621</v>
      </c>
      <c r="HO76" s="234" t="s">
        <v>636</v>
      </c>
      <c r="HP76" s="284" t="e">
        <v>#NUM!</v>
      </c>
      <c r="HQ76" s="284" t="e">
        <v>#NUM!</v>
      </c>
      <c r="HR76" s="284" t="e">
        <v>#NUM!</v>
      </c>
      <c r="HS76" s="284" t="e">
        <v>#NUM!</v>
      </c>
      <c r="HT76" s="284" t="e">
        <v>#NUM!</v>
      </c>
      <c r="HU76" s="284" t="e">
        <v>#NUM!</v>
      </c>
      <c r="HV76" s="284" t="e">
        <v>#NUM!</v>
      </c>
      <c r="HW76" s="284" t="e">
        <v>#NUM!</v>
      </c>
      <c r="HX76" s="284" t="e">
        <v>#NUM!</v>
      </c>
      <c r="HY76" s="284" t="e">
        <v>#NUM!</v>
      </c>
      <c r="HZ76" s="284" t="e">
        <v>#NUM!</v>
      </c>
      <c r="IA76" s="284" t="e">
        <v>#NUM!</v>
      </c>
      <c r="IB76" s="284" t="e">
        <v>#NUM!</v>
      </c>
      <c r="IC76" s="284" t="e">
        <v>#NUM!</v>
      </c>
      <c r="ID76" s="284" t="e">
        <v>#NUM!</v>
      </c>
      <c r="IE76" s="284" t="e">
        <v>#NUM!</v>
      </c>
      <c r="IF76" s="284" t="e">
        <v>#NUM!</v>
      </c>
      <c r="IG76" s="284" t="e">
        <v>#NUM!</v>
      </c>
      <c r="IH76" s="284" t="e">
        <v>#NUM!</v>
      </c>
      <c r="II76" s="284" t="e">
        <v>#NUM!</v>
      </c>
      <c r="IJ76" s="284" t="e">
        <v>#NUM!</v>
      </c>
      <c r="IK76" s="284" t="e">
        <v>#NUM!</v>
      </c>
      <c r="IL76" s="284" t="e">
        <v>#NUM!</v>
      </c>
      <c r="IM76" s="284" t="e">
        <v>#NUM!</v>
      </c>
      <c r="IN76" s="284" t="e">
        <v>#NUM!</v>
      </c>
      <c r="IO76" s="284" t="e">
        <v>#NUM!</v>
      </c>
      <c r="IP76" s="284" t="e">
        <v>#NUM!</v>
      </c>
      <c r="IQ76" s="284" t="e">
        <v>#NUM!</v>
      </c>
      <c r="IR76" s="284" t="e">
        <v>#NUM!</v>
      </c>
      <c r="IS76" s="284" t="e">
        <v>#NUM!</v>
      </c>
      <c r="IT76" s="284" t="e">
        <v>#NUM!</v>
      </c>
      <c r="IU76" s="284" t="e">
        <v>#NUM!</v>
      </c>
      <c r="IV76" s="284" t="e">
        <v>#NUM!</v>
      </c>
      <c r="IW76" s="284" t="e">
        <v>#NUM!</v>
      </c>
      <c r="IX76" s="284" t="e">
        <v>#NUM!</v>
      </c>
      <c r="IY76" s="284" t="e">
        <v>#NUM!</v>
      </c>
      <c r="IZ76" s="284" t="e">
        <v>#NUM!</v>
      </c>
      <c r="JA76" s="284" t="e">
        <v>#NUM!</v>
      </c>
      <c r="JB76" s="284" t="e">
        <v>#NUM!</v>
      </c>
      <c r="JC76" s="284" t="e">
        <v>#NUM!</v>
      </c>
      <c r="JD76" s="284" t="e">
        <v>#NUM!</v>
      </c>
      <c r="JE76" s="284" t="e">
        <v>#NUM!</v>
      </c>
      <c r="JF76" s="284" t="e">
        <v>#NUM!</v>
      </c>
      <c r="JG76" s="284" t="e">
        <v>#NUM!</v>
      </c>
      <c r="JH76" s="278" t="e">
        <v>#NUM!</v>
      </c>
      <c r="JI76" s="278" t="e">
        <v>#NUM!</v>
      </c>
      <c r="JJ76" s="279"/>
    </row>
    <row r="77" spans="1:318" s="68" customFormat="1" ht="14.65" customHeight="1" x14ac:dyDescent="0.25">
      <c r="A77" s="68" t="s">
        <v>65</v>
      </c>
      <c r="B77" s="76" t="s">
        <v>508</v>
      </c>
      <c r="C77" s="76" t="s">
        <v>509</v>
      </c>
      <c r="D77" s="89" t="s">
        <v>510</v>
      </c>
      <c r="E77" s="76" t="s">
        <v>6</v>
      </c>
      <c r="F77" s="76" t="s">
        <v>511</v>
      </c>
      <c r="G77" s="76" t="s">
        <v>8</v>
      </c>
      <c r="H77" s="76" t="s">
        <v>8</v>
      </c>
      <c r="I77" s="76" t="s">
        <v>192</v>
      </c>
      <c r="J77" s="76" t="s">
        <v>11</v>
      </c>
      <c r="K77" s="86" t="s">
        <v>8</v>
      </c>
      <c r="L77" s="86" t="s">
        <v>8</v>
      </c>
      <c r="M77" s="86" t="s">
        <v>8</v>
      </c>
      <c r="N77" s="86" t="s">
        <v>8</v>
      </c>
      <c r="O77" s="86" t="s">
        <v>8</v>
      </c>
      <c r="P77" s="86" t="s">
        <v>8</v>
      </c>
      <c r="Q77" s="76" t="s">
        <v>512</v>
      </c>
      <c r="R77" s="76" t="s">
        <v>13</v>
      </c>
      <c r="S77" s="76" t="s">
        <v>513</v>
      </c>
      <c r="T77" s="76" t="s">
        <v>514</v>
      </c>
      <c r="U77" s="77">
        <v>0.95</v>
      </c>
      <c r="V77" s="77">
        <v>0.95</v>
      </c>
      <c r="W77" s="77">
        <v>0.95</v>
      </c>
      <c r="X77" s="77">
        <v>0.95</v>
      </c>
      <c r="Y77" s="77">
        <v>0.95</v>
      </c>
      <c r="Z77" s="77">
        <v>0.95</v>
      </c>
      <c r="AA77" s="77">
        <v>0.95</v>
      </c>
      <c r="AB77" s="77">
        <v>0.95</v>
      </c>
      <c r="AC77" s="77">
        <v>0.95</v>
      </c>
      <c r="AD77" s="77">
        <v>0.95</v>
      </c>
      <c r="AE77" s="77">
        <v>0.95</v>
      </c>
      <c r="AF77" s="77">
        <v>0.95</v>
      </c>
      <c r="AG77" s="76" t="s">
        <v>223</v>
      </c>
      <c r="AH77" s="76" t="s">
        <v>208</v>
      </c>
      <c r="AI77" s="82" t="s">
        <v>303</v>
      </c>
      <c r="AJ77" s="83" t="s">
        <v>303</v>
      </c>
      <c r="AK77" s="84">
        <v>46023</v>
      </c>
      <c r="AL77" s="84">
        <v>46387</v>
      </c>
      <c r="AM77" s="83"/>
      <c r="AN77" s="83"/>
      <c r="AO77" s="83"/>
      <c r="AP77" s="85" t="s">
        <v>14</v>
      </c>
      <c r="AQ77" s="84" cm="1">
        <f t="array" ref="AQ77">IFERROR(DATE(2026, _xlfn.AGGREGATE(15, 6, (COLUMN(CC77:CN77)-COLUMN(CC77)+1)/(CC77:CN77&lt;&gt;0), 1), 1),"N/A")</f>
        <v>46143</v>
      </c>
      <c r="AR77" s="84" cm="1">
        <f t="array" ref="AR77">IFERROR(EOMONTH(DATE(2026, _xlfn.AGGREGATE(14, 6, (COLUMN(CC77:CN77)-COLUMN(CC77)+1)/(CC77:CN77&lt;&gt;0), 1), 1), 0),"N/A")</f>
        <v>46173</v>
      </c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298" t="s">
        <v>66</v>
      </c>
      <c r="BG77" s="76"/>
      <c r="BH77" s="76" t="s">
        <v>637</v>
      </c>
      <c r="BI77" s="76" t="s">
        <v>8</v>
      </c>
      <c r="BJ77" s="82">
        <v>630602</v>
      </c>
      <c r="BK77" s="86" t="s">
        <v>191</v>
      </c>
      <c r="BL77" s="87">
        <v>6600</v>
      </c>
      <c r="BM77" s="88" t="s">
        <v>530</v>
      </c>
      <c r="BN77" s="88" t="s">
        <v>530</v>
      </c>
      <c r="BO77" s="88" t="s">
        <v>530</v>
      </c>
      <c r="BP77" s="72" t="s">
        <v>530</v>
      </c>
      <c r="BQ77" s="88">
        <v>6600</v>
      </c>
      <c r="BR77" s="88" t="s">
        <v>530</v>
      </c>
      <c r="BS77" s="88" t="s">
        <v>530</v>
      </c>
      <c r="BT77" s="88" t="s">
        <v>530</v>
      </c>
      <c r="BU77" s="88" t="s">
        <v>530</v>
      </c>
      <c r="BV77" s="88" t="s">
        <v>530</v>
      </c>
      <c r="BW77" s="88" t="s">
        <v>530</v>
      </c>
      <c r="BX77" s="137" t="s">
        <v>530</v>
      </c>
      <c r="BY77" s="137"/>
      <c r="BZ77" s="137"/>
      <c r="CA77" s="137"/>
      <c r="CB77" s="138">
        <f t="shared" si="12"/>
        <v>6600</v>
      </c>
      <c r="CC77" s="88"/>
      <c r="CD77" s="88"/>
      <c r="CE77" s="88"/>
      <c r="CF77" s="72"/>
      <c r="CG77" s="88">
        <v>6600</v>
      </c>
      <c r="CH77" s="88"/>
      <c r="CI77" s="88"/>
      <c r="CJ77" s="88"/>
      <c r="CK77" s="88"/>
      <c r="CL77" s="88"/>
      <c r="CM77" s="88"/>
      <c r="CN77" s="137"/>
      <c r="CO77" s="137"/>
      <c r="CP77" s="137">
        <f t="shared" si="13"/>
        <v>0</v>
      </c>
      <c r="CQ77" s="137">
        <f t="shared" si="14"/>
        <v>0</v>
      </c>
      <c r="CR77" s="137">
        <f>+DI77-CQ77</f>
        <v>0</v>
      </c>
      <c r="CS77" s="157">
        <v>0</v>
      </c>
      <c r="CT77" s="157">
        <v>0</v>
      </c>
      <c r="CU77" s="157">
        <v>0</v>
      </c>
      <c r="CV77" s="157">
        <v>0</v>
      </c>
      <c r="CW77" s="157">
        <v>0</v>
      </c>
      <c r="CX77" s="73">
        <v>0</v>
      </c>
      <c r="CY77" s="73">
        <v>0</v>
      </c>
      <c r="CZ77" s="73">
        <v>0</v>
      </c>
      <c r="DA77" s="73">
        <v>0</v>
      </c>
      <c r="DB77" s="73">
        <v>0</v>
      </c>
      <c r="DC77" s="73">
        <v>0</v>
      </c>
      <c r="DD77" s="73">
        <v>0</v>
      </c>
      <c r="DE77" s="73">
        <v>0</v>
      </c>
      <c r="DF77" s="73">
        <v>0</v>
      </c>
      <c r="DG77" s="73">
        <v>0</v>
      </c>
      <c r="DH77" s="73">
        <v>0</v>
      </c>
      <c r="DI77" s="157">
        <f t="shared" si="15"/>
        <v>0</v>
      </c>
      <c r="DJ77" s="157">
        <f t="shared" si="16"/>
        <v>0</v>
      </c>
      <c r="DK77" s="191" t="str">
        <f>IF(CZ77&gt;0,"SI","NO")</f>
        <v>NO</v>
      </c>
      <c r="DL77" s="191" t="str">
        <f>IF(DJ77&gt;0,"SI","NO")</f>
        <v>NO</v>
      </c>
      <c r="DM77" s="143">
        <v>6600</v>
      </c>
      <c r="DN77" s="143">
        <v>6600</v>
      </c>
      <c r="DO77" s="143"/>
      <c r="DP77" s="125">
        <v>1</v>
      </c>
      <c r="DQ77" s="125">
        <v>1</v>
      </c>
      <c r="DR77" s="125"/>
      <c r="DS77" s="125"/>
      <c r="DT77" s="125"/>
      <c r="DU77" s="125"/>
      <c r="DV77" s="125"/>
      <c r="DW77" s="125"/>
      <c r="DX77" s="178">
        <v>46120</v>
      </c>
      <c r="DY77" s="178">
        <v>46120</v>
      </c>
      <c r="DZ77" s="181">
        <v>1</v>
      </c>
      <c r="EA77" s="178">
        <v>46121</v>
      </c>
      <c r="EB77" s="178">
        <v>46121</v>
      </c>
      <c r="EC77" s="178">
        <v>46121</v>
      </c>
      <c r="ED77" s="178">
        <v>46122</v>
      </c>
      <c r="EE77" s="178">
        <v>46125</v>
      </c>
      <c r="EF77" s="178">
        <v>46126</v>
      </c>
      <c r="EG77" s="178">
        <v>46127</v>
      </c>
      <c r="EH77" s="178">
        <v>46128</v>
      </c>
      <c r="EI77" s="178">
        <v>46129</v>
      </c>
      <c r="EJ77" s="178">
        <v>46129</v>
      </c>
      <c r="EK77" s="178">
        <v>1</v>
      </c>
      <c r="EL77" s="178">
        <v>46132</v>
      </c>
      <c r="EM77" s="178">
        <v>46133</v>
      </c>
      <c r="EN77" s="178">
        <v>46134</v>
      </c>
      <c r="EO77" s="178">
        <v>46135</v>
      </c>
      <c r="EP77" s="178">
        <v>46135</v>
      </c>
      <c r="EQ77" s="178">
        <v>46136</v>
      </c>
      <c r="ER77" s="178">
        <v>46136</v>
      </c>
      <c r="ES77" s="178"/>
      <c r="ET77" s="178"/>
      <c r="EU77" s="178"/>
      <c r="EV77" s="178"/>
      <c r="EW77" s="178">
        <v>46139</v>
      </c>
      <c r="EX77" s="178">
        <v>46140</v>
      </c>
      <c r="EY77" s="178">
        <v>46140</v>
      </c>
      <c r="EZ77" s="178"/>
      <c r="FA77" s="178"/>
      <c r="FB77" s="178"/>
      <c r="FC77" s="178">
        <v>46140</v>
      </c>
      <c r="FD77" s="178">
        <v>46146</v>
      </c>
      <c r="FE77" s="178">
        <v>18</v>
      </c>
      <c r="FF77" s="179"/>
      <c r="FG77" s="179"/>
      <c r="FH77" s="179"/>
      <c r="FI77" s="179"/>
      <c r="FJ77" s="179"/>
      <c r="FK77" s="179"/>
      <c r="FL77" s="179"/>
      <c r="FM77" s="179"/>
      <c r="FN77" s="179"/>
      <c r="FO77" s="179"/>
      <c r="FP77" s="179">
        <v>46146</v>
      </c>
      <c r="FQ77" s="179"/>
      <c r="FR77" s="180" t="s">
        <v>579</v>
      </c>
      <c r="FS77" s="178" t="s">
        <v>638</v>
      </c>
      <c r="FT77" s="177"/>
      <c r="FU77" s="173">
        <v>46120</v>
      </c>
      <c r="FV77" s="173">
        <v>46120</v>
      </c>
      <c r="FW77" s="173">
        <v>46121</v>
      </c>
      <c r="FX77" s="173">
        <v>46121</v>
      </c>
      <c r="FY77" s="173">
        <v>46121</v>
      </c>
      <c r="FZ77" s="173">
        <v>46122</v>
      </c>
      <c r="GA77" s="173">
        <v>46125</v>
      </c>
      <c r="GB77" s="173">
        <v>46126</v>
      </c>
      <c r="GC77" s="173">
        <v>46127</v>
      </c>
      <c r="GD77" s="173">
        <v>46128</v>
      </c>
      <c r="GE77" s="173">
        <v>46129</v>
      </c>
      <c r="GF77" s="173">
        <v>46129</v>
      </c>
      <c r="GG77" s="173">
        <v>46132</v>
      </c>
      <c r="GH77" s="173">
        <v>46133</v>
      </c>
      <c r="GI77" s="173">
        <v>46134</v>
      </c>
      <c r="GJ77" s="173">
        <v>46135</v>
      </c>
      <c r="GK77" s="173">
        <v>46135</v>
      </c>
      <c r="GL77" s="173">
        <v>46136</v>
      </c>
      <c r="GM77" s="173">
        <v>46136</v>
      </c>
      <c r="GN77" s="173"/>
      <c r="GO77" s="173"/>
      <c r="GP77" s="173"/>
      <c r="GQ77" s="173"/>
      <c r="GR77" s="173">
        <v>46139</v>
      </c>
      <c r="GS77" s="173">
        <v>46140</v>
      </c>
      <c r="GT77" s="173">
        <v>46140</v>
      </c>
      <c r="GU77" s="173"/>
      <c r="GV77" s="173"/>
      <c r="GW77" s="173"/>
      <c r="GX77" s="173">
        <v>46140</v>
      </c>
      <c r="GY77" s="173">
        <v>46146</v>
      </c>
      <c r="GZ77" s="173">
        <v>18</v>
      </c>
      <c r="HA77" s="173"/>
      <c r="HB77" s="173"/>
      <c r="HC77" s="173"/>
      <c r="HD77" s="173"/>
      <c r="HE77" s="173"/>
      <c r="HF77" s="173"/>
      <c r="HG77" s="173"/>
      <c r="HH77" s="173"/>
      <c r="HI77" s="173"/>
      <c r="HJ77" s="173">
        <v>46146</v>
      </c>
      <c r="HK77" s="169"/>
      <c r="HL77" s="169" t="s">
        <v>53</v>
      </c>
      <c r="HM77" s="169" t="s">
        <v>579</v>
      </c>
      <c r="HN77" s="169" t="s">
        <v>638</v>
      </c>
      <c r="HO77" s="169" t="s">
        <v>553</v>
      </c>
      <c r="HP77" s="281">
        <v>46120</v>
      </c>
      <c r="HQ77" s="281">
        <v>46120</v>
      </c>
      <c r="HR77" s="281">
        <v>46121</v>
      </c>
      <c r="HS77" s="281">
        <v>46121</v>
      </c>
      <c r="HT77" s="281">
        <v>46121</v>
      </c>
      <c r="HU77" s="281">
        <v>46122</v>
      </c>
      <c r="HV77" s="281">
        <v>46125</v>
      </c>
      <c r="HW77" s="281">
        <v>46126</v>
      </c>
      <c r="HX77" s="281">
        <v>46127</v>
      </c>
      <c r="HY77" s="281">
        <v>46128</v>
      </c>
      <c r="HZ77" s="281">
        <v>46129</v>
      </c>
      <c r="IA77" s="281">
        <v>46129</v>
      </c>
      <c r="IB77" s="281">
        <v>46132</v>
      </c>
      <c r="IC77" s="281">
        <v>46133</v>
      </c>
      <c r="ID77" s="281">
        <v>46134</v>
      </c>
      <c r="IE77" s="281">
        <v>46135</v>
      </c>
      <c r="IF77" s="281">
        <v>46135</v>
      </c>
      <c r="IG77" s="281">
        <v>46136</v>
      </c>
      <c r="IH77" s="281">
        <v>46136</v>
      </c>
      <c r="II77" s="281"/>
      <c r="IJ77" s="281"/>
      <c r="IK77" s="281"/>
      <c r="IL77" s="281"/>
      <c r="IM77" s="281">
        <v>46139</v>
      </c>
      <c r="IN77" s="281">
        <v>46140</v>
      </c>
      <c r="IO77" s="281">
        <v>46140</v>
      </c>
      <c r="IP77" s="281"/>
      <c r="IQ77" s="281"/>
      <c r="IR77" s="281"/>
      <c r="IS77" s="281">
        <v>46140</v>
      </c>
      <c r="IT77" s="281">
        <v>46146</v>
      </c>
      <c r="IU77" s="281">
        <v>18</v>
      </c>
      <c r="IV77" s="281"/>
      <c r="IW77" s="281"/>
      <c r="IX77" s="281"/>
      <c r="IY77" s="281"/>
      <c r="IZ77" s="281"/>
      <c r="JA77" s="281"/>
      <c r="JB77" s="281"/>
      <c r="JC77" s="281"/>
      <c r="JD77" s="281"/>
      <c r="JE77" s="281">
        <v>46146</v>
      </c>
      <c r="JF77" s="282"/>
      <c r="JG77" s="282" t="s">
        <v>53</v>
      </c>
      <c r="JH77" s="277" t="s">
        <v>579</v>
      </c>
      <c r="JI77" s="277" t="s">
        <v>638</v>
      </c>
      <c r="JJ77" s="277" t="s">
        <v>553</v>
      </c>
    </row>
    <row r="78" spans="1:318" s="68" customFormat="1" ht="14.65" customHeight="1" x14ac:dyDescent="0.25">
      <c r="A78" s="68" t="s">
        <v>103</v>
      </c>
      <c r="B78" s="76" t="s">
        <v>508</v>
      </c>
      <c r="C78" s="76" t="s">
        <v>509</v>
      </c>
      <c r="D78" s="76" t="s">
        <v>510</v>
      </c>
      <c r="E78" s="76" t="s">
        <v>6</v>
      </c>
      <c r="F78" s="76" t="s">
        <v>511</v>
      </c>
      <c r="G78" s="76" t="s">
        <v>8</v>
      </c>
      <c r="H78" s="76" t="s">
        <v>8</v>
      </c>
      <c r="I78" s="76" t="s">
        <v>192</v>
      </c>
      <c r="J78" s="76" t="s">
        <v>7</v>
      </c>
      <c r="K78" s="86" t="s">
        <v>8</v>
      </c>
      <c r="L78" s="86" t="s">
        <v>8</v>
      </c>
      <c r="M78" s="86" t="s">
        <v>8</v>
      </c>
      <c r="N78" s="86" t="s">
        <v>8</v>
      </c>
      <c r="O78" s="86" t="s">
        <v>8</v>
      </c>
      <c r="P78" s="86" t="s">
        <v>8</v>
      </c>
      <c r="Q78" s="76" t="s">
        <v>519</v>
      </c>
      <c r="R78" s="76" t="s">
        <v>10</v>
      </c>
      <c r="S78" s="76" t="s">
        <v>520</v>
      </c>
      <c r="T78" s="76" t="s">
        <v>521</v>
      </c>
      <c r="U78" s="77"/>
      <c r="V78" s="77">
        <v>0.05</v>
      </c>
      <c r="W78" s="77">
        <v>0.08</v>
      </c>
      <c r="X78" s="77">
        <v>0.15</v>
      </c>
      <c r="Y78" s="77">
        <v>0.2</v>
      </c>
      <c r="Z78" s="77">
        <v>0.25</v>
      </c>
      <c r="AA78" s="77">
        <v>0.37</v>
      </c>
      <c r="AB78" s="77">
        <v>0.42</v>
      </c>
      <c r="AC78" s="77">
        <v>0.57999999999999996</v>
      </c>
      <c r="AD78" s="77">
        <v>0.67</v>
      </c>
      <c r="AE78" s="77">
        <v>0.83</v>
      </c>
      <c r="AF78" s="77">
        <v>1</v>
      </c>
      <c r="AG78" s="76" t="s">
        <v>522</v>
      </c>
      <c r="AH78" s="76" t="s">
        <v>208</v>
      </c>
      <c r="AI78" s="82" t="s">
        <v>303</v>
      </c>
      <c r="AJ78" s="83" t="s">
        <v>303</v>
      </c>
      <c r="AK78" s="84">
        <v>46023</v>
      </c>
      <c r="AL78" s="84">
        <v>46387</v>
      </c>
      <c r="AM78" s="83"/>
      <c r="AN78" s="83"/>
      <c r="AO78" s="83"/>
      <c r="AP78" s="85" t="s">
        <v>9</v>
      </c>
      <c r="AQ78" s="84" cm="1">
        <f t="array" ref="AQ78">IFERROR(DATE(2026, _xlfn.AGGREGATE(15, 6, (COLUMN(CC78:CN78)-COLUMN(CC78)+1)/(CC78:CN78&lt;&gt;0), 1), 1),"N/A")</f>
        <v>46143</v>
      </c>
      <c r="AR78" s="84" cm="1">
        <f t="array" ref="AR78">IFERROR(EOMONTH(DATE(2026, _xlfn.AGGREGATE(14, 6, (COLUMN(CC78:CN78)-COLUMN(CC78)+1)/(CC78:CN78&lt;&gt;0), 1), 1), 0),"N/A")</f>
        <v>46265</v>
      </c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76" t="s">
        <v>639</v>
      </c>
      <c r="BG78" s="76"/>
      <c r="BH78" s="76" t="s">
        <v>640</v>
      </c>
      <c r="BI78" s="76" t="s">
        <v>8</v>
      </c>
      <c r="BJ78" s="82">
        <v>530606</v>
      </c>
      <c r="BK78" s="86" t="s">
        <v>191</v>
      </c>
      <c r="BL78" s="87">
        <v>0</v>
      </c>
      <c r="BM78" s="73"/>
      <c r="BN78" s="73"/>
      <c r="BO78" s="73"/>
      <c r="BP78" s="73"/>
      <c r="BQ78" s="73"/>
      <c r="BR78" s="88"/>
      <c r="BS78" s="73"/>
      <c r="BT78" s="73"/>
      <c r="BU78" s="73"/>
      <c r="BV78" s="73"/>
      <c r="BW78" s="73"/>
      <c r="BX78" s="138"/>
      <c r="BY78" s="138"/>
      <c r="BZ78" s="138"/>
      <c r="CA78" s="138">
        <v>6448</v>
      </c>
      <c r="CB78" s="138">
        <f t="shared" si="12"/>
        <v>6448</v>
      </c>
      <c r="CC78" s="73"/>
      <c r="CD78" s="73"/>
      <c r="CE78" s="72"/>
      <c r="CF78" s="73"/>
      <c r="CG78" s="73">
        <v>1612</v>
      </c>
      <c r="CH78" s="73">
        <v>1612</v>
      </c>
      <c r="CI78" s="73">
        <v>1612</v>
      </c>
      <c r="CJ78" s="73">
        <v>1612</v>
      </c>
      <c r="CK78" s="73"/>
      <c r="CL78" s="73"/>
      <c r="CM78" s="73"/>
      <c r="CN78" s="138"/>
      <c r="CO78" s="138"/>
      <c r="CP78" s="137">
        <f t="shared" si="13"/>
        <v>0</v>
      </c>
      <c r="CQ78" s="137">
        <f t="shared" si="14"/>
        <v>0</v>
      </c>
      <c r="CR78" s="137"/>
      <c r="CS78" s="157"/>
      <c r="CT78" s="157"/>
      <c r="CU78" s="157">
        <v>0</v>
      </c>
      <c r="CV78" s="157"/>
      <c r="CW78" s="157"/>
      <c r="CX78" s="73"/>
      <c r="CY78" s="73"/>
      <c r="CZ78" s="73"/>
      <c r="DA78" s="73"/>
      <c r="DB78" s="73"/>
      <c r="DC78" s="73">
        <v>0</v>
      </c>
      <c r="DD78" s="73"/>
      <c r="DE78" s="73"/>
      <c r="DF78" s="73">
        <v>0</v>
      </c>
      <c r="DG78" s="73">
        <v>0</v>
      </c>
      <c r="DH78" s="73">
        <v>0</v>
      </c>
      <c r="DI78" s="157">
        <f t="shared" si="15"/>
        <v>0</v>
      </c>
      <c r="DJ78" s="157">
        <f t="shared" si="16"/>
        <v>0</v>
      </c>
      <c r="DK78" s="191"/>
      <c r="DL78" s="191"/>
      <c r="DM78" s="143"/>
      <c r="DN78" s="143"/>
      <c r="DO78" s="143"/>
      <c r="DP78" s="125"/>
      <c r="DQ78" s="125"/>
      <c r="DR78" s="125"/>
      <c r="DS78" s="125"/>
      <c r="DT78" s="125"/>
      <c r="DU78" s="125"/>
      <c r="DV78" s="125"/>
      <c r="DW78" s="125"/>
      <c r="DX78" s="126"/>
      <c r="DY78" s="126"/>
      <c r="DZ78" s="127"/>
      <c r="EA78" s="126"/>
      <c r="EB78" s="126"/>
      <c r="EC78" s="126"/>
      <c r="ED78" s="126"/>
      <c r="EE78" s="126"/>
      <c r="EF78" s="126"/>
      <c r="EG78" s="126"/>
      <c r="EH78" s="126"/>
      <c r="EI78" s="126"/>
      <c r="EJ78" s="126"/>
      <c r="EK78" s="127"/>
      <c r="EL78" s="126"/>
      <c r="EM78" s="126"/>
      <c r="EN78" s="126"/>
      <c r="EO78" s="126"/>
      <c r="EP78" s="126"/>
      <c r="EQ78" s="126"/>
      <c r="ER78" s="126"/>
      <c r="ES78" s="127"/>
      <c r="ET78" s="127"/>
      <c r="EU78" s="127"/>
      <c r="EV78" s="127"/>
      <c r="EW78" s="126"/>
      <c r="EX78" s="126"/>
      <c r="EY78" s="126"/>
      <c r="EZ78" s="126"/>
      <c r="FA78" s="126"/>
      <c r="FB78" s="126"/>
      <c r="FC78" s="126"/>
      <c r="FD78" s="126"/>
      <c r="FE78" s="128"/>
      <c r="FF78" s="128"/>
      <c r="FG78" s="128"/>
      <c r="FH78" s="128"/>
      <c r="FI78" s="128"/>
      <c r="FJ78" s="128"/>
      <c r="FK78" s="128"/>
      <c r="FL78" s="128"/>
      <c r="FM78" s="128"/>
      <c r="FN78" s="129"/>
      <c r="FO78" s="128"/>
      <c r="FP78" s="128"/>
      <c r="FQ78" s="130"/>
      <c r="FR78" s="127"/>
      <c r="FS78" s="131"/>
      <c r="FT78" s="125"/>
      <c r="FU78" s="173"/>
      <c r="FV78" s="173"/>
      <c r="FW78" s="173"/>
      <c r="FX78" s="173"/>
      <c r="FY78" s="173"/>
      <c r="FZ78" s="173"/>
      <c r="GA78" s="173"/>
      <c r="GB78" s="173"/>
      <c r="GC78" s="173"/>
      <c r="GD78" s="173"/>
      <c r="GE78" s="173"/>
      <c r="GF78" s="173"/>
      <c r="GG78" s="173"/>
      <c r="GH78" s="173"/>
      <c r="GI78" s="173"/>
      <c r="GJ78" s="173"/>
      <c r="GK78" s="173"/>
      <c r="GL78" s="173"/>
      <c r="GM78" s="173"/>
      <c r="GN78" s="173"/>
      <c r="GO78" s="173"/>
      <c r="GP78" s="173"/>
      <c r="GQ78" s="173"/>
      <c r="GR78" s="173"/>
      <c r="GS78" s="173"/>
      <c r="GT78" s="173"/>
      <c r="GU78" s="173"/>
      <c r="GV78" s="173"/>
      <c r="GW78" s="173"/>
      <c r="GX78" s="173"/>
      <c r="GY78" s="173"/>
      <c r="GZ78" s="173"/>
      <c r="HA78" s="173"/>
      <c r="HB78" s="173"/>
      <c r="HC78" s="173"/>
      <c r="HD78" s="173"/>
      <c r="HE78" s="173"/>
      <c r="HF78" s="173"/>
      <c r="HG78" s="173"/>
      <c r="HH78" s="173"/>
      <c r="HI78" s="173"/>
      <c r="HJ78" s="173"/>
      <c r="HP78" s="281"/>
      <c r="HQ78" s="281"/>
      <c r="HR78" s="281"/>
      <c r="HS78" s="281"/>
      <c r="HT78" s="281"/>
      <c r="HU78" s="281"/>
      <c r="HV78" s="281"/>
      <c r="HW78" s="281"/>
      <c r="HX78" s="281"/>
      <c r="HY78" s="281"/>
      <c r="HZ78" s="281"/>
      <c r="IA78" s="281"/>
      <c r="IB78" s="281"/>
      <c r="IC78" s="281"/>
      <c r="ID78" s="281"/>
      <c r="IE78" s="281"/>
      <c r="IF78" s="281"/>
      <c r="IG78" s="281"/>
      <c r="IH78" s="281"/>
      <c r="II78" s="281"/>
      <c r="IJ78" s="281"/>
      <c r="IK78" s="281"/>
      <c r="IL78" s="281"/>
      <c r="IM78" s="281"/>
      <c r="IN78" s="281"/>
      <c r="IO78" s="281"/>
      <c r="IP78" s="281"/>
      <c r="IQ78" s="281"/>
      <c r="IR78" s="281"/>
      <c r="IS78" s="281"/>
      <c r="IT78" s="281"/>
      <c r="IU78" s="281"/>
      <c r="IV78" s="281"/>
      <c r="IW78" s="281"/>
      <c r="IX78" s="281"/>
      <c r="IY78" s="281"/>
      <c r="IZ78" s="281"/>
      <c r="JA78" s="281"/>
      <c r="JB78" s="281"/>
      <c r="JC78" s="281"/>
      <c r="JD78" s="281"/>
      <c r="JE78" s="281"/>
      <c r="JF78" s="285"/>
      <c r="JG78" s="285"/>
      <c r="JH78" s="275"/>
      <c r="JI78" s="275"/>
      <c r="JJ78" s="275"/>
    </row>
    <row r="79" spans="1:318" s="68" customFormat="1" ht="14.65" customHeight="1" x14ac:dyDescent="0.25">
      <c r="A79" s="68" t="s">
        <v>103</v>
      </c>
      <c r="B79" s="76" t="s">
        <v>508</v>
      </c>
      <c r="C79" s="76" t="s">
        <v>509</v>
      </c>
      <c r="D79" s="76" t="s">
        <v>510</v>
      </c>
      <c r="E79" s="76" t="s">
        <v>6</v>
      </c>
      <c r="F79" s="76" t="s">
        <v>511</v>
      </c>
      <c r="G79" s="76" t="s">
        <v>8</v>
      </c>
      <c r="H79" s="76" t="s">
        <v>8</v>
      </c>
      <c r="I79" s="76" t="s">
        <v>192</v>
      </c>
      <c r="J79" s="76" t="s">
        <v>7</v>
      </c>
      <c r="K79" s="86" t="s">
        <v>8</v>
      </c>
      <c r="L79" s="86" t="s">
        <v>8</v>
      </c>
      <c r="M79" s="86" t="s">
        <v>8</v>
      </c>
      <c r="N79" s="86" t="s">
        <v>8</v>
      </c>
      <c r="O79" s="86" t="s">
        <v>8</v>
      </c>
      <c r="P79" s="86" t="s">
        <v>8</v>
      </c>
      <c r="Q79" s="76" t="s">
        <v>519</v>
      </c>
      <c r="R79" s="76" t="s">
        <v>10</v>
      </c>
      <c r="S79" s="76" t="s">
        <v>520</v>
      </c>
      <c r="T79" s="76" t="s">
        <v>521</v>
      </c>
      <c r="U79" s="77"/>
      <c r="V79" s="77">
        <v>0.05</v>
      </c>
      <c r="W79" s="77">
        <v>0.08</v>
      </c>
      <c r="X79" s="77">
        <v>0.15</v>
      </c>
      <c r="Y79" s="77">
        <v>0.2</v>
      </c>
      <c r="Z79" s="77">
        <v>0.25</v>
      </c>
      <c r="AA79" s="77">
        <v>0.37</v>
      </c>
      <c r="AB79" s="77">
        <v>0.42</v>
      </c>
      <c r="AC79" s="77">
        <v>0.57999999999999996</v>
      </c>
      <c r="AD79" s="77">
        <v>0.67</v>
      </c>
      <c r="AE79" s="77">
        <v>0.83</v>
      </c>
      <c r="AF79" s="77">
        <v>1</v>
      </c>
      <c r="AG79" s="76" t="s">
        <v>522</v>
      </c>
      <c r="AH79" s="76" t="s">
        <v>208</v>
      </c>
      <c r="AI79" s="82" t="s">
        <v>303</v>
      </c>
      <c r="AJ79" s="83" t="s">
        <v>303</v>
      </c>
      <c r="AK79" s="84">
        <v>46023</v>
      </c>
      <c r="AL79" s="84">
        <v>46387</v>
      </c>
      <c r="AM79" s="83"/>
      <c r="AN79" s="83"/>
      <c r="AO79" s="83"/>
      <c r="AP79" s="85" t="s">
        <v>9</v>
      </c>
      <c r="AQ79" s="84" cm="1">
        <f t="array" ref="AQ79">IFERROR(DATE(2026, _xlfn.AGGREGATE(15, 6, (COLUMN(CC79:CN79)-COLUMN(CC79)+1)/(CC79:CN79&lt;&gt;0), 1), 1),"N/A")</f>
        <v>46023</v>
      </c>
      <c r="AR79" s="84" cm="1">
        <f t="array" ref="AR79">IFERROR(EOMONTH(DATE(2026, _xlfn.AGGREGATE(14, 6, (COLUMN(CC79:CN79)-COLUMN(CC79)+1)/(CC79:CN79&lt;&gt;0), 1), 1), 0),"N/A")</f>
        <v>46387</v>
      </c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76" t="s">
        <v>165</v>
      </c>
      <c r="BG79" s="76"/>
      <c r="BH79" s="76" t="s">
        <v>641</v>
      </c>
      <c r="BI79" s="76" t="s">
        <v>8</v>
      </c>
      <c r="BJ79" s="82">
        <v>530210</v>
      </c>
      <c r="BK79" s="86" t="s">
        <v>191</v>
      </c>
      <c r="BL79" s="87">
        <v>7800</v>
      </c>
      <c r="BM79" s="88">
        <v>650</v>
      </c>
      <c r="BN79" s="88">
        <v>650</v>
      </c>
      <c r="BO79" s="88">
        <v>650</v>
      </c>
      <c r="BP79" s="72">
        <v>650</v>
      </c>
      <c r="BQ79" s="88">
        <v>650</v>
      </c>
      <c r="BR79" s="88">
        <v>650</v>
      </c>
      <c r="BS79" s="88">
        <v>650</v>
      </c>
      <c r="BT79" s="88">
        <v>650</v>
      </c>
      <c r="BU79" s="88">
        <v>650</v>
      </c>
      <c r="BV79" s="88">
        <v>650</v>
      </c>
      <c r="BW79" s="88">
        <v>650</v>
      </c>
      <c r="BX79" s="137">
        <v>650</v>
      </c>
      <c r="BY79" s="137"/>
      <c r="BZ79" s="137"/>
      <c r="CA79" s="137">
        <v>-1729.68</v>
      </c>
      <c r="CB79" s="138">
        <f t="shared" si="12"/>
        <v>6070.32</v>
      </c>
      <c r="CC79" s="88">
        <v>431.16</v>
      </c>
      <c r="CD79" s="88">
        <v>448.08</v>
      </c>
      <c r="CE79" s="88">
        <v>448.08</v>
      </c>
      <c r="CF79" s="72">
        <v>465</v>
      </c>
      <c r="CG79" s="88">
        <v>465</v>
      </c>
      <c r="CH79" s="88">
        <v>465</v>
      </c>
      <c r="CI79" s="88">
        <v>558</v>
      </c>
      <c r="CJ79" s="88">
        <v>558</v>
      </c>
      <c r="CK79" s="88">
        <v>558</v>
      </c>
      <c r="CL79" s="88">
        <v>558</v>
      </c>
      <c r="CM79" s="88">
        <v>558</v>
      </c>
      <c r="CN79" s="88">
        <v>558</v>
      </c>
      <c r="CO79" s="137"/>
      <c r="CP79" s="137">
        <f t="shared" si="13"/>
        <v>0</v>
      </c>
      <c r="CQ79" s="137">
        <f t="shared" si="14"/>
        <v>1792.32</v>
      </c>
      <c r="CR79" s="137">
        <f t="shared" ref="CR79:CR99" si="17">+DI79-CQ79</f>
        <v>-109.92000000000007</v>
      </c>
      <c r="CS79" s="157">
        <v>431.16</v>
      </c>
      <c r="CT79" s="157">
        <v>431.16</v>
      </c>
      <c r="CU79" s="157">
        <v>431.16</v>
      </c>
      <c r="CV79" s="157">
        <v>7368.84</v>
      </c>
      <c r="CW79" s="157">
        <v>431.16</v>
      </c>
      <c r="CX79" s="73">
        <v>448.08</v>
      </c>
      <c r="CY79" s="73">
        <v>448.08</v>
      </c>
      <c r="CZ79" s="73">
        <v>6920.76</v>
      </c>
      <c r="DA79" s="73">
        <v>448.08</v>
      </c>
      <c r="DB79" s="73">
        <v>448.08</v>
      </c>
      <c r="DC79" s="73">
        <v>448.08</v>
      </c>
      <c r="DD79" s="73">
        <v>6472.68</v>
      </c>
      <c r="DE79" s="73">
        <v>448.08</v>
      </c>
      <c r="DF79" s="73">
        <v>355.08</v>
      </c>
      <c r="DG79" s="73">
        <v>4743</v>
      </c>
      <c r="DH79" s="73">
        <v>355.08</v>
      </c>
      <c r="DI79" s="157">
        <f t="shared" si="15"/>
        <v>1682.3999999999999</v>
      </c>
      <c r="DJ79" s="157">
        <f t="shared" si="16"/>
        <v>1682.3999999999999</v>
      </c>
      <c r="DK79" s="191" t="str">
        <f>IF(CZ79&gt;0,"SI","NO")</f>
        <v>SI</v>
      </c>
      <c r="DL79" s="191" t="str">
        <f>IF(DJ79&gt;0,"SI","NO")</f>
        <v>SI</v>
      </c>
      <c r="DM79" s="142"/>
      <c r="DN79" s="142"/>
      <c r="DO79" s="142"/>
      <c r="DP79" s="125"/>
      <c r="DQ79" s="125"/>
      <c r="DR79" s="125"/>
      <c r="DS79" s="125"/>
      <c r="DT79" s="125"/>
      <c r="DU79" s="125"/>
      <c r="DV79" s="125"/>
      <c r="DW79" s="125"/>
      <c r="DX79" s="125"/>
      <c r="DY79" s="125"/>
      <c r="DZ79" s="125"/>
      <c r="EA79" s="125"/>
      <c r="EB79" s="125"/>
      <c r="EC79" s="125"/>
      <c r="ED79" s="125"/>
      <c r="EE79" s="125"/>
      <c r="EF79" s="125"/>
      <c r="EG79" s="125"/>
      <c r="EH79" s="125"/>
      <c r="EI79" s="125"/>
      <c r="EJ79" s="125"/>
      <c r="EK79" s="125"/>
      <c r="EL79" s="125"/>
      <c r="EM79" s="125"/>
      <c r="EN79" s="125"/>
      <c r="EO79" s="125"/>
      <c r="EP79" s="125"/>
      <c r="EQ79" s="125"/>
      <c r="ER79" s="125"/>
      <c r="ES79" s="125"/>
      <c r="ET79" s="125"/>
      <c r="EU79" s="125"/>
      <c r="EV79" s="125"/>
      <c r="EW79" s="125"/>
      <c r="EX79" s="125"/>
      <c r="EY79" s="125"/>
      <c r="EZ79" s="125"/>
      <c r="FA79" s="125"/>
      <c r="FB79" s="125"/>
      <c r="FC79" s="125"/>
      <c r="FD79" s="125"/>
      <c r="FE79" s="125"/>
      <c r="FF79" s="125"/>
      <c r="FG79" s="125"/>
      <c r="FH79" s="125"/>
      <c r="FI79" s="125"/>
      <c r="FJ79" s="125"/>
      <c r="FK79" s="125"/>
      <c r="FL79" s="125"/>
      <c r="FM79" s="125"/>
      <c r="FN79" s="125"/>
      <c r="FO79" s="125"/>
      <c r="FP79" s="125"/>
      <c r="FQ79" s="125"/>
      <c r="FR79" s="125"/>
      <c r="FS79" s="125"/>
      <c r="FT79" s="125"/>
      <c r="FU79" s="175"/>
      <c r="FV79" s="175"/>
      <c r="FW79" s="175"/>
      <c r="FX79" s="175"/>
      <c r="FY79" s="175"/>
      <c r="FZ79" s="175"/>
      <c r="GA79" s="175"/>
      <c r="GB79" s="175"/>
      <c r="GC79" s="175"/>
      <c r="GD79" s="175"/>
      <c r="GE79" s="175"/>
      <c r="GF79" s="175"/>
      <c r="GG79" s="175"/>
      <c r="GH79" s="175"/>
      <c r="GI79" s="175"/>
      <c r="GJ79" s="175"/>
      <c r="GK79" s="175"/>
      <c r="GL79" s="175"/>
      <c r="GM79" s="175"/>
      <c r="GN79" s="175"/>
      <c r="GO79" s="175"/>
      <c r="GP79" s="175"/>
      <c r="GQ79" s="175"/>
      <c r="GR79" s="175"/>
      <c r="GS79" s="175"/>
      <c r="GT79" s="175"/>
      <c r="GU79" s="175"/>
      <c r="GV79" s="175"/>
      <c r="GW79" s="175"/>
      <c r="GX79" s="175"/>
      <c r="GY79" s="175"/>
      <c r="GZ79" s="175"/>
      <c r="HA79" s="175"/>
      <c r="HB79" s="175"/>
      <c r="HC79" s="175"/>
      <c r="HD79" s="175"/>
      <c r="HE79" s="175"/>
      <c r="HF79" s="175"/>
      <c r="HG79" s="175"/>
      <c r="HH79" s="175"/>
      <c r="HI79" s="175"/>
      <c r="HJ79" s="175"/>
      <c r="HK79" s="76"/>
      <c r="HL79" s="76"/>
      <c r="HM79" s="76"/>
      <c r="HN79" s="76"/>
      <c r="HO79" s="271"/>
      <c r="HP79" s="284" t="e">
        <v>#NUM!</v>
      </c>
      <c r="HQ79" s="284" t="e">
        <v>#NUM!</v>
      </c>
      <c r="HR79" s="284" t="e">
        <v>#NUM!</v>
      </c>
      <c r="HS79" s="284" t="e">
        <v>#NUM!</v>
      </c>
      <c r="HT79" s="284" t="e">
        <v>#NUM!</v>
      </c>
      <c r="HU79" s="284" t="e">
        <v>#NUM!</v>
      </c>
      <c r="HV79" s="284" t="e">
        <v>#NUM!</v>
      </c>
      <c r="HW79" s="284" t="e">
        <v>#NUM!</v>
      </c>
      <c r="HX79" s="284" t="e">
        <v>#NUM!</v>
      </c>
      <c r="HY79" s="284" t="e">
        <v>#NUM!</v>
      </c>
      <c r="HZ79" s="284" t="e">
        <v>#NUM!</v>
      </c>
      <c r="IA79" s="284" t="e">
        <v>#NUM!</v>
      </c>
      <c r="IB79" s="284" t="e">
        <v>#NUM!</v>
      </c>
      <c r="IC79" s="284" t="e">
        <v>#NUM!</v>
      </c>
      <c r="ID79" s="284" t="e">
        <v>#NUM!</v>
      </c>
      <c r="IE79" s="284" t="e">
        <v>#NUM!</v>
      </c>
      <c r="IF79" s="284" t="e">
        <v>#NUM!</v>
      </c>
      <c r="IG79" s="284" t="e">
        <v>#NUM!</v>
      </c>
      <c r="IH79" s="284" t="e">
        <v>#NUM!</v>
      </c>
      <c r="II79" s="284" t="e">
        <v>#NUM!</v>
      </c>
      <c r="IJ79" s="284" t="e">
        <v>#NUM!</v>
      </c>
      <c r="IK79" s="284" t="e">
        <v>#NUM!</v>
      </c>
      <c r="IL79" s="284" t="e">
        <v>#NUM!</v>
      </c>
      <c r="IM79" s="284" t="e">
        <v>#NUM!</v>
      </c>
      <c r="IN79" s="284" t="e">
        <v>#NUM!</v>
      </c>
      <c r="IO79" s="284" t="e">
        <v>#NUM!</v>
      </c>
      <c r="IP79" s="284" t="e">
        <v>#NUM!</v>
      </c>
      <c r="IQ79" s="284" t="e">
        <v>#NUM!</v>
      </c>
      <c r="IR79" s="284" t="e">
        <v>#NUM!</v>
      </c>
      <c r="IS79" s="284" t="e">
        <v>#NUM!</v>
      </c>
      <c r="IT79" s="284" t="e">
        <v>#NUM!</v>
      </c>
      <c r="IU79" s="284" t="e">
        <v>#NUM!</v>
      </c>
      <c r="IV79" s="284" t="e">
        <v>#NUM!</v>
      </c>
      <c r="IW79" s="284" t="e">
        <v>#NUM!</v>
      </c>
      <c r="IX79" s="284" t="e">
        <v>#NUM!</v>
      </c>
      <c r="IY79" s="284" t="e">
        <v>#NUM!</v>
      </c>
      <c r="IZ79" s="284" t="e">
        <v>#NUM!</v>
      </c>
      <c r="JA79" s="284" t="e">
        <v>#NUM!</v>
      </c>
      <c r="JB79" s="284" t="e">
        <v>#NUM!</v>
      </c>
      <c r="JC79" s="284" t="e">
        <v>#NUM!</v>
      </c>
      <c r="JD79" s="284" t="e">
        <v>#NUM!</v>
      </c>
      <c r="JE79" s="284" t="e">
        <v>#NUM!</v>
      </c>
      <c r="JF79" s="284" t="e">
        <v>#NUM!</v>
      </c>
      <c r="JG79" s="284" t="e">
        <v>#NUM!</v>
      </c>
      <c r="JH79" s="278" t="e">
        <v>#NUM!</v>
      </c>
      <c r="JI79" s="278" t="e">
        <v>#NUM!</v>
      </c>
      <c r="JJ79" s="279" t="s">
        <v>546</v>
      </c>
    </row>
    <row r="80" spans="1:318" s="68" customFormat="1" ht="14.65" customHeight="1" x14ac:dyDescent="0.25">
      <c r="A80" s="68" t="s">
        <v>54</v>
      </c>
      <c r="B80" s="76" t="s">
        <v>508</v>
      </c>
      <c r="C80" s="76" t="s">
        <v>509</v>
      </c>
      <c r="D80" s="76" t="s">
        <v>510</v>
      </c>
      <c r="E80" s="76" t="s">
        <v>6</v>
      </c>
      <c r="F80" s="76" t="s">
        <v>511</v>
      </c>
      <c r="G80" s="76" t="s">
        <v>8</v>
      </c>
      <c r="H80" s="76" t="s">
        <v>8</v>
      </c>
      <c r="I80" s="76" t="s">
        <v>192</v>
      </c>
      <c r="J80" s="76" t="s">
        <v>7</v>
      </c>
      <c r="K80" s="86" t="s">
        <v>8</v>
      </c>
      <c r="L80" s="86" t="s">
        <v>8</v>
      </c>
      <c r="M80" s="86" t="s">
        <v>8</v>
      </c>
      <c r="N80" s="86" t="s">
        <v>8</v>
      </c>
      <c r="O80" s="86" t="s">
        <v>8</v>
      </c>
      <c r="P80" s="86" t="s">
        <v>8</v>
      </c>
      <c r="Q80" s="76" t="s">
        <v>519</v>
      </c>
      <c r="R80" s="76" t="s">
        <v>10</v>
      </c>
      <c r="S80" s="76" t="s">
        <v>520</v>
      </c>
      <c r="T80" s="76" t="s">
        <v>521</v>
      </c>
      <c r="U80" s="77"/>
      <c r="V80" s="77">
        <v>0.05</v>
      </c>
      <c r="W80" s="77">
        <v>0.08</v>
      </c>
      <c r="X80" s="77">
        <v>0.15</v>
      </c>
      <c r="Y80" s="77">
        <v>0.2</v>
      </c>
      <c r="Z80" s="77">
        <v>0.25</v>
      </c>
      <c r="AA80" s="77">
        <v>0.37</v>
      </c>
      <c r="AB80" s="77">
        <v>0.42</v>
      </c>
      <c r="AC80" s="77">
        <v>0.57999999999999996</v>
      </c>
      <c r="AD80" s="77">
        <v>0.67</v>
      </c>
      <c r="AE80" s="77">
        <v>0.83</v>
      </c>
      <c r="AF80" s="77">
        <v>1</v>
      </c>
      <c r="AG80" s="76" t="s">
        <v>522</v>
      </c>
      <c r="AH80" s="76" t="s">
        <v>208</v>
      </c>
      <c r="AI80" s="82" t="s">
        <v>303</v>
      </c>
      <c r="AJ80" s="83" t="s">
        <v>303</v>
      </c>
      <c r="AK80" s="84">
        <v>46023</v>
      </c>
      <c r="AL80" s="84">
        <v>46387</v>
      </c>
      <c r="AM80" s="83"/>
      <c r="AN80" s="83"/>
      <c r="AO80" s="83"/>
      <c r="AP80" s="85" t="s">
        <v>9</v>
      </c>
      <c r="AQ80" s="84" cm="1">
        <f t="array" ref="AQ80">IFERROR(DATE(2026, _xlfn.AGGREGATE(15, 6, (COLUMN(CC80:CN80)-COLUMN(CC80)+1)/(CC80:CN80&lt;&gt;0), 1), 1),"N/A")</f>
        <v>46023</v>
      </c>
      <c r="AR80" s="84" cm="1">
        <f t="array" ref="AR80">IFERROR(EOMONTH(DATE(2026, _xlfn.AGGREGATE(14, 6, (COLUMN(CC80:CN80)-COLUMN(CC80)+1)/(CC80:CN80&lt;&gt;0), 1), 1), 0),"N/A")</f>
        <v>46387</v>
      </c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76" t="s">
        <v>155</v>
      </c>
      <c r="BG80" s="76"/>
      <c r="BH80" s="76" t="s">
        <v>642</v>
      </c>
      <c r="BI80" s="76" t="s">
        <v>8</v>
      </c>
      <c r="BJ80" s="82">
        <v>530105</v>
      </c>
      <c r="BK80" s="86" t="s">
        <v>191</v>
      </c>
      <c r="BL80" s="87">
        <v>6000</v>
      </c>
      <c r="BM80" s="88">
        <v>500</v>
      </c>
      <c r="BN80" s="88">
        <v>500</v>
      </c>
      <c r="BO80" s="88">
        <v>500</v>
      </c>
      <c r="BP80" s="72">
        <v>500</v>
      </c>
      <c r="BQ80" s="88">
        <v>500</v>
      </c>
      <c r="BR80" s="88">
        <v>500</v>
      </c>
      <c r="BS80" s="88">
        <v>500</v>
      </c>
      <c r="BT80" s="88">
        <v>500</v>
      </c>
      <c r="BU80" s="88">
        <v>500</v>
      </c>
      <c r="BV80" s="88">
        <v>500</v>
      </c>
      <c r="BW80" s="88">
        <v>500</v>
      </c>
      <c r="BX80" s="137">
        <v>500</v>
      </c>
      <c r="BY80" s="137"/>
      <c r="BZ80" s="137"/>
      <c r="CA80" s="137"/>
      <c r="CB80" s="138">
        <f t="shared" si="12"/>
        <v>6000</v>
      </c>
      <c r="CC80" s="88">
        <v>500</v>
      </c>
      <c r="CD80" s="88">
        <v>500</v>
      </c>
      <c r="CE80" s="88">
        <v>500</v>
      </c>
      <c r="CF80" s="72">
        <v>500</v>
      </c>
      <c r="CG80" s="88">
        <v>500</v>
      </c>
      <c r="CH80" s="88">
        <v>500</v>
      </c>
      <c r="CI80" s="88">
        <v>500</v>
      </c>
      <c r="CJ80" s="88">
        <v>500</v>
      </c>
      <c r="CK80" s="88">
        <v>500</v>
      </c>
      <c r="CL80" s="88">
        <v>500</v>
      </c>
      <c r="CM80" s="88">
        <v>500</v>
      </c>
      <c r="CN80" s="88">
        <v>500</v>
      </c>
      <c r="CO80" s="137"/>
      <c r="CP80" s="137">
        <f t="shared" si="13"/>
        <v>0</v>
      </c>
      <c r="CQ80" s="137">
        <f t="shared" si="14"/>
        <v>2000</v>
      </c>
      <c r="CR80" s="137">
        <f t="shared" si="17"/>
        <v>-745.75</v>
      </c>
      <c r="CS80" s="157">
        <v>315.24</v>
      </c>
      <c r="CT80" s="157">
        <v>315.24</v>
      </c>
      <c r="CU80" s="157">
        <v>315.24</v>
      </c>
      <c r="CV80" s="157">
        <v>0</v>
      </c>
      <c r="CW80" s="157">
        <v>6000</v>
      </c>
      <c r="CX80" s="73">
        <v>312.48</v>
      </c>
      <c r="CY80" s="73">
        <v>312.48</v>
      </c>
      <c r="CZ80" s="73">
        <v>0</v>
      </c>
      <c r="DA80" s="73">
        <v>0</v>
      </c>
      <c r="DB80" s="73">
        <v>312.08</v>
      </c>
      <c r="DC80" s="73">
        <v>312.08</v>
      </c>
      <c r="DD80" s="73">
        <v>0</v>
      </c>
      <c r="DE80" s="73">
        <v>0</v>
      </c>
      <c r="DF80" s="73">
        <v>314.45</v>
      </c>
      <c r="DG80" s="73">
        <v>0</v>
      </c>
      <c r="DH80" s="73">
        <v>0</v>
      </c>
      <c r="DI80" s="157">
        <f t="shared" si="15"/>
        <v>1254.25</v>
      </c>
      <c r="DJ80" s="157">
        <f t="shared" si="16"/>
        <v>6000</v>
      </c>
      <c r="DK80" s="191" t="str">
        <f>IF(CZ80&gt;0,"SI","NO")</f>
        <v>NO</v>
      </c>
      <c r="DL80" s="191" t="str">
        <f>IF(DJ80&gt;0,"SI","NO")</f>
        <v>SI</v>
      </c>
      <c r="DM80" s="142"/>
      <c r="DN80" s="142"/>
      <c r="DO80" s="142"/>
      <c r="DP80" s="125"/>
      <c r="DQ80" s="125"/>
      <c r="DR80" s="125"/>
      <c r="DS80" s="125"/>
      <c r="DT80" s="125"/>
      <c r="DU80" s="125"/>
      <c r="DV80" s="125"/>
      <c r="DW80" s="125"/>
      <c r="DX80" s="125"/>
      <c r="DY80" s="125"/>
      <c r="DZ80" s="125"/>
      <c r="EA80" s="125"/>
      <c r="EB80" s="125"/>
      <c r="EC80" s="125"/>
      <c r="ED80" s="125"/>
      <c r="EE80" s="125"/>
      <c r="EF80" s="125"/>
      <c r="EG80" s="125"/>
      <c r="EH80" s="125"/>
      <c r="EI80" s="125"/>
      <c r="EJ80" s="125"/>
      <c r="EK80" s="125"/>
      <c r="EL80" s="125"/>
      <c r="EM80" s="125"/>
      <c r="EN80" s="125"/>
      <c r="EO80" s="125"/>
      <c r="EP80" s="125"/>
      <c r="EQ80" s="125"/>
      <c r="ER80" s="125"/>
      <c r="ES80" s="125"/>
      <c r="ET80" s="125"/>
      <c r="EU80" s="125"/>
      <c r="EV80" s="125"/>
      <c r="EW80" s="125"/>
      <c r="EX80" s="125"/>
      <c r="EY80" s="125"/>
      <c r="EZ80" s="125"/>
      <c r="FA80" s="125"/>
      <c r="FB80" s="125"/>
      <c r="FC80" s="125"/>
      <c r="FD80" s="125"/>
      <c r="FE80" s="125"/>
      <c r="FF80" s="125"/>
      <c r="FG80" s="125"/>
      <c r="FH80" s="125"/>
      <c r="FI80" s="125"/>
      <c r="FJ80" s="125"/>
      <c r="FK80" s="125"/>
      <c r="FL80" s="125"/>
      <c r="FM80" s="125"/>
      <c r="FN80" s="125"/>
      <c r="FO80" s="125"/>
      <c r="FP80" s="125"/>
      <c r="FQ80" s="125"/>
      <c r="FR80" s="125"/>
      <c r="FS80" s="125"/>
      <c r="FT80" s="125"/>
      <c r="FU80" s="175"/>
      <c r="FV80" s="175"/>
      <c r="FW80" s="175"/>
      <c r="FX80" s="175"/>
      <c r="FY80" s="175"/>
      <c r="FZ80" s="175"/>
      <c r="GA80" s="175"/>
      <c r="GB80" s="175"/>
      <c r="GC80" s="175"/>
      <c r="GD80" s="175"/>
      <c r="GE80" s="175"/>
      <c r="GF80" s="175"/>
      <c r="GG80" s="175"/>
      <c r="GH80" s="175"/>
      <c r="GI80" s="175"/>
      <c r="GJ80" s="175"/>
      <c r="GK80" s="175"/>
      <c r="GL80" s="175"/>
      <c r="GM80" s="175"/>
      <c r="GN80" s="175"/>
      <c r="GO80" s="175"/>
      <c r="GP80" s="175"/>
      <c r="GQ80" s="175"/>
      <c r="GR80" s="175"/>
      <c r="GS80" s="175"/>
      <c r="GT80" s="175"/>
      <c r="GU80" s="175"/>
      <c r="GV80" s="175"/>
      <c r="GW80" s="175"/>
      <c r="GX80" s="175"/>
      <c r="GY80" s="175"/>
      <c r="GZ80" s="175"/>
      <c r="HA80" s="175"/>
      <c r="HB80" s="175"/>
      <c r="HC80" s="175"/>
      <c r="HD80" s="175"/>
      <c r="HE80" s="175"/>
      <c r="HF80" s="175"/>
      <c r="HG80" s="175"/>
      <c r="HH80" s="175"/>
      <c r="HI80" s="175"/>
      <c r="HJ80" s="175"/>
      <c r="HK80" s="76"/>
      <c r="HL80" s="76"/>
      <c r="HM80" s="76"/>
      <c r="HN80" s="76"/>
      <c r="HO80" s="271"/>
      <c r="HP80" s="284" t="e">
        <v>#NUM!</v>
      </c>
      <c r="HQ80" s="284" t="e">
        <v>#NUM!</v>
      </c>
      <c r="HR80" s="284" t="e">
        <v>#NUM!</v>
      </c>
      <c r="HS80" s="284" t="e">
        <v>#NUM!</v>
      </c>
      <c r="HT80" s="284" t="e">
        <v>#NUM!</v>
      </c>
      <c r="HU80" s="284" t="e">
        <v>#NUM!</v>
      </c>
      <c r="HV80" s="284" t="e">
        <v>#NUM!</v>
      </c>
      <c r="HW80" s="284" t="e">
        <v>#NUM!</v>
      </c>
      <c r="HX80" s="284" t="e">
        <v>#NUM!</v>
      </c>
      <c r="HY80" s="284" t="e">
        <v>#NUM!</v>
      </c>
      <c r="HZ80" s="284" t="e">
        <v>#NUM!</v>
      </c>
      <c r="IA80" s="284" t="e">
        <v>#NUM!</v>
      </c>
      <c r="IB80" s="284" t="e">
        <v>#NUM!</v>
      </c>
      <c r="IC80" s="284" t="e">
        <v>#NUM!</v>
      </c>
      <c r="ID80" s="284" t="e">
        <v>#NUM!</v>
      </c>
      <c r="IE80" s="284" t="e">
        <v>#NUM!</v>
      </c>
      <c r="IF80" s="284" t="e">
        <v>#NUM!</v>
      </c>
      <c r="IG80" s="284" t="e">
        <v>#NUM!</v>
      </c>
      <c r="IH80" s="284" t="e">
        <v>#NUM!</v>
      </c>
      <c r="II80" s="284" t="e">
        <v>#NUM!</v>
      </c>
      <c r="IJ80" s="284" t="e">
        <v>#NUM!</v>
      </c>
      <c r="IK80" s="284" t="e">
        <v>#NUM!</v>
      </c>
      <c r="IL80" s="284" t="e">
        <v>#NUM!</v>
      </c>
      <c r="IM80" s="284" t="e">
        <v>#NUM!</v>
      </c>
      <c r="IN80" s="284" t="e">
        <v>#NUM!</v>
      </c>
      <c r="IO80" s="284" t="e">
        <v>#NUM!</v>
      </c>
      <c r="IP80" s="284" t="e">
        <v>#NUM!</v>
      </c>
      <c r="IQ80" s="284" t="e">
        <v>#NUM!</v>
      </c>
      <c r="IR80" s="284" t="e">
        <v>#NUM!</v>
      </c>
      <c r="IS80" s="284" t="e">
        <v>#NUM!</v>
      </c>
      <c r="IT80" s="284" t="e">
        <v>#NUM!</v>
      </c>
      <c r="IU80" s="284" t="e">
        <v>#NUM!</v>
      </c>
      <c r="IV80" s="284" t="e">
        <v>#NUM!</v>
      </c>
      <c r="IW80" s="284" t="e">
        <v>#NUM!</v>
      </c>
      <c r="IX80" s="284" t="e">
        <v>#NUM!</v>
      </c>
      <c r="IY80" s="284" t="e">
        <v>#NUM!</v>
      </c>
      <c r="IZ80" s="284" t="e">
        <v>#NUM!</v>
      </c>
      <c r="JA80" s="284" t="e">
        <v>#NUM!</v>
      </c>
      <c r="JB80" s="284" t="e">
        <v>#NUM!</v>
      </c>
      <c r="JC80" s="284" t="e">
        <v>#NUM!</v>
      </c>
      <c r="JD80" s="284" t="e">
        <v>#NUM!</v>
      </c>
      <c r="JE80" s="284" t="e">
        <v>#NUM!</v>
      </c>
      <c r="JF80" s="284" t="e">
        <v>#NUM!</v>
      </c>
      <c r="JG80" s="284" t="e">
        <v>#NUM!</v>
      </c>
      <c r="JH80" s="278" t="e">
        <v>#NUM!</v>
      </c>
      <c r="JI80" s="278" t="e">
        <v>#NUM!</v>
      </c>
      <c r="JJ80" s="279" t="s">
        <v>546</v>
      </c>
    </row>
    <row r="81" spans="1:318" s="68" customFormat="1" ht="14.65" customHeight="1" x14ac:dyDescent="0.25">
      <c r="A81" s="68" t="s">
        <v>76</v>
      </c>
      <c r="B81" s="76" t="s">
        <v>508</v>
      </c>
      <c r="C81" s="76" t="s">
        <v>509</v>
      </c>
      <c r="D81" s="76" t="s">
        <v>510</v>
      </c>
      <c r="E81" s="76" t="s">
        <v>6</v>
      </c>
      <c r="F81" s="76" t="s">
        <v>511</v>
      </c>
      <c r="G81" s="76" t="s">
        <v>8</v>
      </c>
      <c r="H81" s="76" t="s">
        <v>8</v>
      </c>
      <c r="I81" s="76" t="s">
        <v>192</v>
      </c>
      <c r="J81" s="76" t="s">
        <v>7</v>
      </c>
      <c r="K81" s="86" t="s">
        <v>8</v>
      </c>
      <c r="L81" s="86" t="s">
        <v>8</v>
      </c>
      <c r="M81" s="86" t="s">
        <v>8</v>
      </c>
      <c r="N81" s="86" t="s">
        <v>8</v>
      </c>
      <c r="O81" s="86" t="s">
        <v>8</v>
      </c>
      <c r="P81" s="86" t="s">
        <v>8</v>
      </c>
      <c r="Q81" s="76" t="s">
        <v>519</v>
      </c>
      <c r="R81" s="76" t="s">
        <v>10</v>
      </c>
      <c r="S81" s="76" t="s">
        <v>520</v>
      </c>
      <c r="T81" s="76" t="s">
        <v>521</v>
      </c>
      <c r="U81" s="77"/>
      <c r="V81" s="77">
        <v>0.05</v>
      </c>
      <c r="W81" s="77">
        <v>0.08</v>
      </c>
      <c r="X81" s="77">
        <v>0.15</v>
      </c>
      <c r="Y81" s="77">
        <v>0.2</v>
      </c>
      <c r="Z81" s="77">
        <v>0.25</v>
      </c>
      <c r="AA81" s="77">
        <v>0.37</v>
      </c>
      <c r="AB81" s="77">
        <v>0.42</v>
      </c>
      <c r="AC81" s="77">
        <v>0.57999999999999996</v>
      </c>
      <c r="AD81" s="77">
        <v>0.67</v>
      </c>
      <c r="AE81" s="77">
        <v>0.83</v>
      </c>
      <c r="AF81" s="77">
        <v>1</v>
      </c>
      <c r="AG81" s="76" t="s">
        <v>541</v>
      </c>
      <c r="AH81" s="76" t="s">
        <v>209</v>
      </c>
      <c r="AI81" s="82" t="s">
        <v>303</v>
      </c>
      <c r="AJ81" s="83" t="s">
        <v>303</v>
      </c>
      <c r="AK81" s="84">
        <v>46023</v>
      </c>
      <c r="AL81" s="84">
        <v>46387</v>
      </c>
      <c r="AM81" s="83"/>
      <c r="AN81" s="83"/>
      <c r="AO81" s="83"/>
      <c r="AP81" s="85" t="s">
        <v>9</v>
      </c>
      <c r="AQ81" s="84" cm="1">
        <f t="array" ref="AQ81">IFERROR(DATE(2026, _xlfn.AGGREGATE(15, 6, (COLUMN(CC81:CN81)-COLUMN(CC81)+1)/(CC81:CN81&lt;&gt;0), 1), 1),"N/A")</f>
        <v>46296</v>
      </c>
      <c r="AR81" s="84" cm="1">
        <f t="array" ref="AR81">IFERROR(EOMONTH(DATE(2026, _xlfn.AGGREGATE(14, 6, (COLUMN(CC81:CN81)-COLUMN(CC81)+1)/(CC81:CN81&lt;&gt;0), 1), 1), 0),"N/A")</f>
        <v>46387</v>
      </c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76" t="s">
        <v>643</v>
      </c>
      <c r="BG81" s="76" t="s">
        <v>307</v>
      </c>
      <c r="BH81" s="76" t="s">
        <v>644</v>
      </c>
      <c r="BI81" s="76" t="s">
        <v>8</v>
      </c>
      <c r="BJ81" s="82">
        <v>530606</v>
      </c>
      <c r="BK81" s="86" t="s">
        <v>191</v>
      </c>
      <c r="BL81" s="87">
        <v>6000</v>
      </c>
      <c r="BM81" s="88">
        <v>2000</v>
      </c>
      <c r="BN81" s="88">
        <v>2000</v>
      </c>
      <c r="BO81" s="88">
        <v>2000</v>
      </c>
      <c r="BP81" s="73">
        <v>0</v>
      </c>
      <c r="BQ81" s="73">
        <v>0</v>
      </c>
      <c r="BR81" s="73">
        <v>0</v>
      </c>
      <c r="BS81" s="73">
        <v>0</v>
      </c>
      <c r="BT81" s="73">
        <v>0</v>
      </c>
      <c r="BU81" s="73">
        <v>0</v>
      </c>
      <c r="BV81" s="73">
        <v>0</v>
      </c>
      <c r="BW81" s="73">
        <v>0</v>
      </c>
      <c r="BX81" s="138">
        <v>0</v>
      </c>
      <c r="BY81" s="138">
        <v>18000</v>
      </c>
      <c r="BZ81" s="138"/>
      <c r="CA81" s="138">
        <v>-18000</v>
      </c>
      <c r="CB81" s="138">
        <f t="shared" si="12"/>
        <v>6000</v>
      </c>
      <c r="CC81" s="157"/>
      <c r="CD81" s="157"/>
      <c r="CE81" s="157"/>
      <c r="CF81" s="157"/>
      <c r="CG81" s="88"/>
      <c r="CH81" s="88"/>
      <c r="CI81" s="88"/>
      <c r="CJ81" s="88"/>
      <c r="CK81" s="88"/>
      <c r="CL81" s="88">
        <v>2000</v>
      </c>
      <c r="CM81" s="88">
        <v>2000</v>
      </c>
      <c r="CN81" s="137">
        <v>2000</v>
      </c>
      <c r="CO81" s="137"/>
      <c r="CP81" s="137">
        <f t="shared" si="13"/>
        <v>0</v>
      </c>
      <c r="CQ81" s="137">
        <f t="shared" si="14"/>
        <v>0</v>
      </c>
      <c r="CR81" s="137">
        <f t="shared" si="17"/>
        <v>4000</v>
      </c>
      <c r="CS81" s="157">
        <v>0</v>
      </c>
      <c r="CT81" s="157">
        <v>0</v>
      </c>
      <c r="CU81" s="157">
        <v>0</v>
      </c>
      <c r="CV81" s="157">
        <v>5000</v>
      </c>
      <c r="CW81" s="157">
        <v>0</v>
      </c>
      <c r="CX81" s="73">
        <v>0</v>
      </c>
      <c r="CY81" s="73">
        <v>0</v>
      </c>
      <c r="CZ81" s="73">
        <v>1000</v>
      </c>
      <c r="DA81" s="73">
        <v>4000</v>
      </c>
      <c r="DB81" s="73">
        <v>2000</v>
      </c>
      <c r="DC81" s="73">
        <v>2000</v>
      </c>
      <c r="DD81" s="73">
        <v>1000</v>
      </c>
      <c r="DE81" s="73">
        <v>0</v>
      </c>
      <c r="DF81" s="73">
        <v>2000</v>
      </c>
      <c r="DG81" s="73">
        <v>1000</v>
      </c>
      <c r="DH81" s="73">
        <v>0</v>
      </c>
      <c r="DI81" s="157">
        <f t="shared" si="15"/>
        <v>4000</v>
      </c>
      <c r="DJ81" s="157">
        <f t="shared" si="16"/>
        <v>4000</v>
      </c>
      <c r="DK81" s="191" t="str">
        <f>IF(CZ81&gt;0,"SI","NO")</f>
        <v>SI</v>
      </c>
      <c r="DL81" s="191" t="str">
        <f>IF(DJ81&gt;0,"SI","NO")</f>
        <v>SI</v>
      </c>
      <c r="DM81" s="142"/>
      <c r="DN81" s="142"/>
      <c r="DO81" s="142"/>
      <c r="DP81" s="125"/>
      <c r="DQ81" s="125"/>
      <c r="DR81" s="125"/>
      <c r="DS81" s="125"/>
      <c r="DT81" s="125"/>
      <c r="DU81" s="125"/>
      <c r="DV81" s="125"/>
      <c r="DW81" s="125" t="s">
        <v>556</v>
      </c>
      <c r="DX81" s="125"/>
      <c r="DY81" s="125"/>
      <c r="DZ81" s="125"/>
      <c r="EA81" s="125"/>
      <c r="EB81" s="125"/>
      <c r="EC81" s="125"/>
      <c r="ED81" s="125"/>
      <c r="EE81" s="125"/>
      <c r="EF81" s="125"/>
      <c r="EG81" s="125"/>
      <c r="EH81" s="125"/>
      <c r="EI81" s="125"/>
      <c r="EJ81" s="125"/>
      <c r="EK81" s="125"/>
      <c r="EL81" s="125"/>
      <c r="EM81" s="125"/>
      <c r="EN81" s="125"/>
      <c r="EO81" s="125"/>
      <c r="EP81" s="125"/>
      <c r="EQ81" s="125"/>
      <c r="ER81" s="125"/>
      <c r="ES81" s="125"/>
      <c r="ET81" s="125"/>
      <c r="EU81" s="125"/>
      <c r="EV81" s="125"/>
      <c r="EW81" s="125"/>
      <c r="EX81" s="125"/>
      <c r="EY81" s="125"/>
      <c r="EZ81" s="125"/>
      <c r="FA81" s="125"/>
      <c r="FB81" s="125"/>
      <c r="FC81" s="125"/>
      <c r="FD81" s="125"/>
      <c r="FE81" s="125"/>
      <c r="FF81" s="125"/>
      <c r="FG81" s="125"/>
      <c r="FH81" s="125"/>
      <c r="FI81" s="125"/>
      <c r="FJ81" s="125"/>
      <c r="FK81" s="125"/>
      <c r="FL81" s="125"/>
      <c r="FM81" s="125"/>
      <c r="FN81" s="125"/>
      <c r="FO81" s="125"/>
      <c r="FP81" s="125"/>
      <c r="FQ81" s="125"/>
      <c r="FR81" s="125"/>
      <c r="FS81" s="125"/>
      <c r="FT81" s="125"/>
      <c r="FU81" s="173"/>
      <c r="FV81" s="173"/>
      <c r="FW81" s="173"/>
      <c r="FX81" s="173"/>
      <c r="FY81" s="173"/>
      <c r="FZ81" s="173"/>
      <c r="GA81" s="173"/>
      <c r="GB81" s="173"/>
      <c r="GC81" s="173"/>
      <c r="GD81" s="173"/>
      <c r="GE81" s="173"/>
      <c r="GF81" s="173"/>
      <c r="GG81" s="173"/>
      <c r="GH81" s="173"/>
      <c r="GI81" s="173"/>
      <c r="GJ81" s="173"/>
      <c r="GK81" s="173"/>
      <c r="GL81" s="173"/>
      <c r="GM81" s="173"/>
      <c r="GN81" s="173"/>
      <c r="GO81" s="173"/>
      <c r="GP81" s="173"/>
      <c r="GQ81" s="173"/>
      <c r="GR81" s="173"/>
      <c r="GS81" s="173"/>
      <c r="GT81" s="173"/>
      <c r="GU81" s="173"/>
      <c r="GV81" s="173"/>
      <c r="GW81" s="173"/>
      <c r="GX81" s="173"/>
      <c r="GY81" s="173"/>
      <c r="GZ81" s="173"/>
      <c r="HA81" s="173"/>
      <c r="HB81" s="173"/>
      <c r="HC81" s="173"/>
      <c r="HD81" s="173"/>
      <c r="HE81" s="173"/>
      <c r="HF81" s="173"/>
      <c r="HG81" s="173"/>
      <c r="HH81" s="173"/>
      <c r="HI81" s="173"/>
      <c r="HJ81" s="173"/>
      <c r="HP81" s="284" t="e">
        <v>#NUM!</v>
      </c>
      <c r="HQ81" s="284" t="e">
        <v>#NUM!</v>
      </c>
      <c r="HR81" s="284" t="e">
        <v>#NUM!</v>
      </c>
      <c r="HS81" s="284" t="e">
        <v>#NUM!</v>
      </c>
      <c r="HT81" s="284" t="e">
        <v>#NUM!</v>
      </c>
      <c r="HU81" s="284" t="e">
        <v>#NUM!</v>
      </c>
      <c r="HV81" s="284" t="e">
        <v>#NUM!</v>
      </c>
      <c r="HW81" s="284" t="e">
        <v>#NUM!</v>
      </c>
      <c r="HX81" s="284" t="e">
        <v>#NUM!</v>
      </c>
      <c r="HY81" s="284" t="e">
        <v>#NUM!</v>
      </c>
      <c r="HZ81" s="284" t="e">
        <v>#NUM!</v>
      </c>
      <c r="IA81" s="284" t="e">
        <v>#NUM!</v>
      </c>
      <c r="IB81" s="284" t="e">
        <v>#NUM!</v>
      </c>
      <c r="IC81" s="284" t="e">
        <v>#NUM!</v>
      </c>
      <c r="ID81" s="284" t="e">
        <v>#NUM!</v>
      </c>
      <c r="IE81" s="284" t="e">
        <v>#NUM!</v>
      </c>
      <c r="IF81" s="284" t="e">
        <v>#NUM!</v>
      </c>
      <c r="IG81" s="284" t="e">
        <v>#NUM!</v>
      </c>
      <c r="IH81" s="284" t="e">
        <v>#NUM!</v>
      </c>
      <c r="II81" s="284"/>
      <c r="IJ81" s="284"/>
      <c r="IK81" s="284"/>
      <c r="IL81" s="284"/>
      <c r="IM81" s="284" t="e">
        <v>#NUM!</v>
      </c>
      <c r="IN81" s="284" t="e">
        <v>#NUM!</v>
      </c>
      <c r="IO81" s="284" t="e">
        <v>#NUM!</v>
      </c>
      <c r="IP81" s="284" t="e">
        <v>#NUM!</v>
      </c>
      <c r="IQ81" s="284" t="e">
        <v>#NUM!</v>
      </c>
      <c r="IR81" s="284" t="e">
        <v>#NUM!</v>
      </c>
      <c r="IS81" s="284" t="e">
        <v>#NUM!</v>
      </c>
      <c r="IT81" s="284"/>
      <c r="IU81" s="284">
        <v>18</v>
      </c>
      <c r="IV81" s="284">
        <v>3</v>
      </c>
      <c r="IW81" s="284">
        <v>5</v>
      </c>
      <c r="IX81" s="284">
        <v>9</v>
      </c>
      <c r="IY81" s="284">
        <v>10</v>
      </c>
      <c r="IZ81" s="284">
        <v>11</v>
      </c>
      <c r="JA81" s="284">
        <v>13</v>
      </c>
      <c r="JB81" s="284">
        <v>16</v>
      </c>
      <c r="JC81" s="284">
        <v>18</v>
      </c>
      <c r="JD81" s="284">
        <v>23</v>
      </c>
      <c r="JE81" s="284"/>
      <c r="JF81" s="286"/>
      <c r="JG81" s="286"/>
      <c r="JH81" s="276"/>
      <c r="JI81" s="276"/>
      <c r="JJ81" s="276"/>
    </row>
    <row r="82" spans="1:318" s="68" customFormat="1" ht="14.65" customHeight="1" x14ac:dyDescent="0.25">
      <c r="A82" s="68" t="s">
        <v>65</v>
      </c>
      <c r="B82" s="76" t="s">
        <v>508</v>
      </c>
      <c r="C82" s="76" t="s">
        <v>509</v>
      </c>
      <c r="D82" s="89" t="s">
        <v>510</v>
      </c>
      <c r="E82" s="76" t="s">
        <v>6</v>
      </c>
      <c r="F82" s="76" t="s">
        <v>511</v>
      </c>
      <c r="G82" s="76" t="s">
        <v>8</v>
      </c>
      <c r="H82" s="76" t="s">
        <v>8</v>
      </c>
      <c r="I82" s="76" t="s">
        <v>192</v>
      </c>
      <c r="J82" s="76" t="s">
        <v>11</v>
      </c>
      <c r="K82" s="86" t="s">
        <v>8</v>
      </c>
      <c r="L82" s="86" t="s">
        <v>8</v>
      </c>
      <c r="M82" s="86" t="s">
        <v>8</v>
      </c>
      <c r="N82" s="86" t="s">
        <v>8</v>
      </c>
      <c r="O82" s="86" t="s">
        <v>8</v>
      </c>
      <c r="P82" s="86" t="s">
        <v>8</v>
      </c>
      <c r="Q82" s="76" t="s">
        <v>512</v>
      </c>
      <c r="R82" s="76" t="s">
        <v>13</v>
      </c>
      <c r="S82" s="76" t="s">
        <v>513</v>
      </c>
      <c r="T82" s="76" t="s">
        <v>514</v>
      </c>
      <c r="U82" s="77">
        <v>0.95</v>
      </c>
      <c r="V82" s="77">
        <v>0.95</v>
      </c>
      <c r="W82" s="77">
        <v>0.95</v>
      </c>
      <c r="X82" s="77">
        <v>0.95</v>
      </c>
      <c r="Y82" s="77">
        <v>0.95</v>
      </c>
      <c r="Z82" s="77">
        <v>0.95</v>
      </c>
      <c r="AA82" s="77">
        <v>0.95</v>
      </c>
      <c r="AB82" s="77">
        <v>0.95</v>
      </c>
      <c r="AC82" s="77">
        <v>0.95</v>
      </c>
      <c r="AD82" s="77">
        <v>0.95</v>
      </c>
      <c r="AE82" s="77">
        <v>0.95</v>
      </c>
      <c r="AF82" s="77">
        <v>0.95</v>
      </c>
      <c r="AG82" s="76" t="s">
        <v>223</v>
      </c>
      <c r="AH82" s="76" t="s">
        <v>208</v>
      </c>
      <c r="AI82" s="82" t="s">
        <v>303</v>
      </c>
      <c r="AJ82" s="83" t="s">
        <v>303</v>
      </c>
      <c r="AK82" s="84">
        <v>46023</v>
      </c>
      <c r="AL82" s="84">
        <v>46387</v>
      </c>
      <c r="AM82" s="83"/>
      <c r="AN82" s="83"/>
      <c r="AO82" s="83"/>
      <c r="AP82" s="85" t="s">
        <v>12</v>
      </c>
      <c r="AQ82" s="84" cm="1">
        <f t="array" ref="AQ82">IFERROR(DATE(2026, _xlfn.AGGREGATE(15, 6, (COLUMN(CC82:CN82)-COLUMN(CC82)+1)/(CC82:CN82&lt;&gt;0), 1), 1),"N/A")</f>
        <v>46235</v>
      </c>
      <c r="AR82" s="84" cm="1">
        <f t="array" ref="AR82">IFERROR(EOMONTH(DATE(2026, _xlfn.AGGREGATE(14, 6, (COLUMN(CC82:CN82)-COLUMN(CC82)+1)/(CC82:CN82&lt;&gt;0), 1), 1), 0),"N/A")</f>
        <v>46265</v>
      </c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331"/>
      <c r="BF82" s="68" t="s">
        <v>331</v>
      </c>
      <c r="BG82" s="76"/>
      <c r="BH82" s="76" t="s">
        <v>333</v>
      </c>
      <c r="BI82" s="76" t="s">
        <v>516</v>
      </c>
      <c r="BJ82" s="82">
        <v>530402</v>
      </c>
      <c r="BK82" s="86" t="s">
        <v>191</v>
      </c>
      <c r="BL82" s="87">
        <v>0</v>
      </c>
      <c r="BM82" s="73"/>
      <c r="BN82" s="73"/>
      <c r="BO82" s="73"/>
      <c r="BP82" s="73"/>
      <c r="BQ82" s="73"/>
      <c r="BR82" s="73"/>
      <c r="BS82" s="88"/>
      <c r="BT82" s="88"/>
      <c r="BU82" s="73"/>
      <c r="BV82" s="73"/>
      <c r="BW82" s="73"/>
      <c r="BX82" s="138"/>
      <c r="BY82" s="138"/>
      <c r="BZ82" s="138"/>
      <c r="CA82" s="138">
        <v>6000</v>
      </c>
      <c r="CB82" s="138">
        <f t="shared" si="12"/>
        <v>6000</v>
      </c>
      <c r="CC82" s="73"/>
      <c r="CD82" s="73"/>
      <c r="CE82" s="72"/>
      <c r="CF82" s="73"/>
      <c r="CG82" s="73"/>
      <c r="CH82" s="73"/>
      <c r="CI82" s="88"/>
      <c r="CJ82" s="88">
        <v>6000</v>
      </c>
      <c r="CK82" s="73"/>
      <c r="CL82" s="73"/>
      <c r="CM82" s="73"/>
      <c r="CN82" s="138"/>
      <c r="CO82" s="138"/>
      <c r="CP82" s="137">
        <f t="shared" si="13"/>
        <v>0</v>
      </c>
      <c r="CQ82" s="137">
        <f t="shared" si="14"/>
        <v>0</v>
      </c>
      <c r="CR82" s="137">
        <f t="shared" si="17"/>
        <v>0</v>
      </c>
      <c r="CS82" s="157"/>
      <c r="CT82" s="157"/>
      <c r="CU82" s="157">
        <v>0</v>
      </c>
      <c r="CV82" s="157"/>
      <c r="CW82" s="157"/>
      <c r="CX82" s="73"/>
      <c r="CY82" s="73"/>
      <c r="CZ82" s="73"/>
      <c r="DA82" s="73"/>
      <c r="DB82" s="73"/>
      <c r="DC82" s="73">
        <v>0</v>
      </c>
      <c r="DD82" s="73"/>
      <c r="DE82" s="73"/>
      <c r="DF82" s="73">
        <v>0</v>
      </c>
      <c r="DG82" s="73">
        <v>0</v>
      </c>
      <c r="DH82" s="73">
        <v>0</v>
      </c>
      <c r="DI82" s="157">
        <f t="shared" si="15"/>
        <v>0</v>
      </c>
      <c r="DJ82" s="157">
        <f t="shared" si="16"/>
        <v>0</v>
      </c>
      <c r="DK82" s="191"/>
      <c r="DL82" s="191"/>
      <c r="DM82" s="142"/>
      <c r="DN82" s="142"/>
      <c r="DO82" s="360">
        <v>12500</v>
      </c>
      <c r="DP82" s="125"/>
      <c r="DQ82" s="125"/>
      <c r="DR82" s="359">
        <v>2</v>
      </c>
      <c r="DS82" s="373" t="s">
        <v>303</v>
      </c>
      <c r="DT82" s="365" t="s">
        <v>304</v>
      </c>
      <c r="DU82" s="365" t="s">
        <v>305</v>
      </c>
      <c r="DV82" s="365" t="s">
        <v>306</v>
      </c>
      <c r="DW82" s="125"/>
      <c r="DX82" s="125"/>
      <c r="DY82" s="125"/>
      <c r="DZ82" s="125"/>
      <c r="EA82" s="125"/>
      <c r="EB82" s="125"/>
      <c r="EC82" s="125"/>
      <c r="ED82" s="125"/>
      <c r="EE82" s="125"/>
      <c r="EF82" s="125"/>
      <c r="EG82" s="125"/>
      <c r="EH82" s="125"/>
      <c r="EI82" s="125"/>
      <c r="EJ82" s="125"/>
      <c r="EK82" s="125"/>
      <c r="EL82" s="125"/>
      <c r="EM82" s="125"/>
      <c r="EN82" s="125"/>
      <c r="EO82" s="125"/>
      <c r="EP82" s="125"/>
      <c r="EQ82" s="125"/>
      <c r="ER82" s="125"/>
      <c r="ES82" s="125"/>
      <c r="ET82" s="125"/>
      <c r="EU82" s="125"/>
      <c r="EV82" s="125"/>
      <c r="EW82" s="125"/>
      <c r="EX82" s="125"/>
      <c r="EY82" s="125"/>
      <c r="EZ82" s="125"/>
      <c r="FA82" s="125"/>
      <c r="FB82" s="125"/>
      <c r="FC82" s="125"/>
      <c r="FD82" s="125"/>
      <c r="FE82" s="125"/>
      <c r="FF82" s="125"/>
      <c r="FG82" s="125"/>
      <c r="FH82" s="125"/>
      <c r="FI82" s="125"/>
      <c r="FJ82" s="125"/>
      <c r="FK82" s="125"/>
      <c r="FL82" s="125"/>
      <c r="FM82" s="125"/>
      <c r="FN82" s="125"/>
      <c r="FO82" s="125"/>
      <c r="FP82" s="125"/>
      <c r="FQ82" s="125"/>
      <c r="FR82" s="125"/>
      <c r="FS82" s="125"/>
      <c r="FT82" s="125"/>
      <c r="FU82" s="175"/>
      <c r="FV82" s="175"/>
      <c r="FW82" s="175"/>
      <c r="FX82" s="175"/>
      <c r="FY82" s="175"/>
      <c r="FZ82" s="175"/>
      <c r="GA82" s="175"/>
      <c r="GB82" s="175"/>
      <c r="GC82" s="175"/>
      <c r="GD82" s="175"/>
      <c r="GE82" s="175"/>
      <c r="GF82" s="175"/>
      <c r="GG82" s="175"/>
      <c r="GH82" s="175"/>
      <c r="GI82" s="175"/>
      <c r="GJ82" s="175"/>
      <c r="GK82" s="175"/>
      <c r="GL82" s="175"/>
      <c r="GM82" s="175"/>
      <c r="GN82" s="175"/>
      <c r="GO82" s="175"/>
      <c r="GP82" s="175"/>
      <c r="GQ82" s="175"/>
      <c r="GR82" s="175"/>
      <c r="GS82" s="175"/>
      <c r="GT82" s="175"/>
      <c r="GU82" s="175"/>
      <c r="GV82" s="175"/>
      <c r="GW82" s="175"/>
      <c r="GX82" s="175"/>
      <c r="GY82" s="175"/>
      <c r="GZ82" s="175"/>
      <c r="HA82" s="175"/>
      <c r="HB82" s="175"/>
      <c r="HC82" s="175"/>
      <c r="HD82" s="175"/>
      <c r="HE82" s="175"/>
      <c r="HF82" s="175"/>
      <c r="HG82" s="175"/>
      <c r="HH82" s="175"/>
      <c r="HI82" s="175"/>
      <c r="HJ82" s="175"/>
      <c r="HK82" s="76"/>
      <c r="HL82" s="76"/>
      <c r="HM82" s="76"/>
      <c r="HN82" s="76"/>
      <c r="HO82" s="271"/>
      <c r="HP82" s="281"/>
      <c r="HQ82" s="281"/>
      <c r="HR82" s="281"/>
      <c r="HS82" s="281"/>
      <c r="HT82" s="281"/>
      <c r="HU82" s="281"/>
      <c r="HV82" s="281"/>
      <c r="HW82" s="281"/>
      <c r="HX82" s="281"/>
      <c r="HY82" s="281"/>
      <c r="HZ82" s="281"/>
      <c r="IA82" s="281"/>
      <c r="IB82" s="281"/>
      <c r="IC82" s="281"/>
      <c r="ID82" s="281"/>
      <c r="IE82" s="281"/>
      <c r="IF82" s="281"/>
      <c r="IG82" s="281"/>
      <c r="IH82" s="281"/>
      <c r="II82" s="281"/>
      <c r="IJ82" s="281"/>
      <c r="IK82" s="281"/>
      <c r="IL82" s="281"/>
      <c r="IM82" s="281"/>
      <c r="IN82" s="281"/>
      <c r="IO82" s="281"/>
      <c r="IP82" s="281"/>
      <c r="IQ82" s="281"/>
      <c r="IR82" s="281"/>
      <c r="IS82" s="281"/>
      <c r="IT82" s="281"/>
      <c r="IU82" s="281"/>
      <c r="IV82" s="281"/>
      <c r="IW82" s="281"/>
      <c r="IX82" s="281"/>
      <c r="IY82" s="281"/>
      <c r="IZ82" s="281"/>
      <c r="JA82" s="281"/>
      <c r="JB82" s="281"/>
      <c r="JC82" s="281"/>
      <c r="JD82" s="281"/>
      <c r="JE82" s="281"/>
      <c r="JF82" s="285"/>
      <c r="JG82" s="285"/>
      <c r="JH82" s="275"/>
      <c r="JI82" s="275"/>
      <c r="JJ82" s="275"/>
      <c r="LF82" s="76" t="s">
        <v>530</v>
      </c>
    </row>
    <row r="83" spans="1:318" s="68" customFormat="1" ht="14.65" customHeight="1" x14ac:dyDescent="0.25">
      <c r="A83" s="68" t="s">
        <v>63</v>
      </c>
      <c r="B83" s="76" t="s">
        <v>508</v>
      </c>
      <c r="C83" s="76" t="s">
        <v>509</v>
      </c>
      <c r="D83" s="76" t="s">
        <v>510</v>
      </c>
      <c r="E83" s="76" t="s">
        <v>6</v>
      </c>
      <c r="F83" s="76" t="s">
        <v>511</v>
      </c>
      <c r="G83" s="76" t="s">
        <v>8</v>
      </c>
      <c r="H83" s="76" t="s">
        <v>8</v>
      </c>
      <c r="I83" s="76" t="s">
        <v>192</v>
      </c>
      <c r="J83" s="76" t="s">
        <v>7</v>
      </c>
      <c r="K83" s="86" t="s">
        <v>8</v>
      </c>
      <c r="L83" s="86" t="s">
        <v>8</v>
      </c>
      <c r="M83" s="86" t="s">
        <v>8</v>
      </c>
      <c r="N83" s="86" t="s">
        <v>8</v>
      </c>
      <c r="O83" s="86" t="s">
        <v>8</v>
      </c>
      <c r="P83" s="86" t="s">
        <v>8</v>
      </c>
      <c r="Q83" s="76" t="s">
        <v>519</v>
      </c>
      <c r="R83" s="76" t="s">
        <v>10</v>
      </c>
      <c r="S83" s="76" t="s">
        <v>520</v>
      </c>
      <c r="T83" s="76" t="s">
        <v>521</v>
      </c>
      <c r="U83" s="77"/>
      <c r="V83" s="77">
        <v>0.05</v>
      </c>
      <c r="W83" s="77">
        <v>0.08</v>
      </c>
      <c r="X83" s="77">
        <v>0.15</v>
      </c>
      <c r="Y83" s="77">
        <v>0.2</v>
      </c>
      <c r="Z83" s="77">
        <v>0.25</v>
      </c>
      <c r="AA83" s="77">
        <v>0.37</v>
      </c>
      <c r="AB83" s="77">
        <v>0.42</v>
      </c>
      <c r="AC83" s="77">
        <v>0.57999999999999996</v>
      </c>
      <c r="AD83" s="77">
        <v>0.67</v>
      </c>
      <c r="AE83" s="77">
        <v>0.83</v>
      </c>
      <c r="AF83" s="77">
        <v>1</v>
      </c>
      <c r="AG83" s="76" t="s">
        <v>522</v>
      </c>
      <c r="AH83" s="76" t="s">
        <v>208</v>
      </c>
      <c r="AI83" s="82" t="s">
        <v>303</v>
      </c>
      <c r="AJ83" s="83" t="s">
        <v>303</v>
      </c>
      <c r="AK83" s="84">
        <v>46023</v>
      </c>
      <c r="AL83" s="84">
        <v>46387</v>
      </c>
      <c r="AM83" s="83"/>
      <c r="AN83" s="83"/>
      <c r="AO83" s="83"/>
      <c r="AP83" s="85" t="s">
        <v>9</v>
      </c>
      <c r="AQ83" s="84" cm="1">
        <f t="array" ref="AQ83">IFERROR(DATE(2026, _xlfn.AGGREGATE(15, 6, (COLUMN(CC83:CN83)-COLUMN(CC83)+1)/(CC83:CN83&lt;&gt;0), 1), 1),"N/A")</f>
        <v>46023</v>
      </c>
      <c r="AR83" s="84" cm="1">
        <f t="array" ref="AR83">IFERROR(EOMONTH(DATE(2026, _xlfn.AGGREGATE(14, 6, (COLUMN(CC83:CN83)-COLUMN(CC83)+1)/(CC83:CN83&lt;&gt;0), 1), 1), 0),"N/A")</f>
        <v>46387</v>
      </c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76" t="s">
        <v>173</v>
      </c>
      <c r="BG83" s="76"/>
      <c r="BH83" s="76" t="s">
        <v>645</v>
      </c>
      <c r="BI83" s="76" t="s">
        <v>8</v>
      </c>
      <c r="BJ83" s="82">
        <v>570203</v>
      </c>
      <c r="BK83" s="86" t="s">
        <v>191</v>
      </c>
      <c r="BL83" s="87">
        <v>5700</v>
      </c>
      <c r="BM83" s="88">
        <v>466.66</v>
      </c>
      <c r="BN83" s="88">
        <v>466.66</v>
      </c>
      <c r="BO83" s="88">
        <v>466.66</v>
      </c>
      <c r="BP83" s="72">
        <v>466.66</v>
      </c>
      <c r="BQ83" s="88">
        <v>466.66</v>
      </c>
      <c r="BR83" s="88">
        <v>466.66</v>
      </c>
      <c r="BS83" s="88">
        <v>566.66</v>
      </c>
      <c r="BT83" s="88">
        <v>466.66</v>
      </c>
      <c r="BU83" s="88">
        <v>466.66</v>
      </c>
      <c r="BV83" s="88">
        <v>466.66</v>
      </c>
      <c r="BW83" s="88">
        <v>466.66</v>
      </c>
      <c r="BX83" s="137">
        <v>466.74</v>
      </c>
      <c r="BY83" s="137"/>
      <c r="BZ83" s="137"/>
      <c r="CA83" s="137"/>
      <c r="CB83" s="138">
        <f t="shared" si="12"/>
        <v>5700</v>
      </c>
      <c r="CC83" s="88">
        <v>466.66</v>
      </c>
      <c r="CD83" s="88">
        <v>466.66</v>
      </c>
      <c r="CE83" s="88">
        <v>466.66</v>
      </c>
      <c r="CF83" s="72">
        <v>466.66</v>
      </c>
      <c r="CG83" s="88">
        <v>466.66</v>
      </c>
      <c r="CH83" s="88">
        <v>466.66</v>
      </c>
      <c r="CI83" s="88">
        <v>566.66</v>
      </c>
      <c r="CJ83" s="88">
        <v>466.66</v>
      </c>
      <c r="CK83" s="88">
        <v>466.66</v>
      </c>
      <c r="CL83" s="88">
        <v>466.66</v>
      </c>
      <c r="CM83" s="88">
        <v>466.66</v>
      </c>
      <c r="CN83" s="137">
        <v>466.74</v>
      </c>
      <c r="CO83" s="137"/>
      <c r="CP83" s="137">
        <f t="shared" si="13"/>
        <v>0</v>
      </c>
      <c r="CQ83" s="137">
        <f t="shared" si="14"/>
        <v>1866.64</v>
      </c>
      <c r="CR83" s="137">
        <f t="shared" si="17"/>
        <v>-66.120000000000118</v>
      </c>
      <c r="CS83" s="157">
        <v>0</v>
      </c>
      <c r="CT83" s="157">
        <v>0</v>
      </c>
      <c r="CU83" s="157">
        <v>0</v>
      </c>
      <c r="CV83" s="157">
        <v>0</v>
      </c>
      <c r="CW83" s="157">
        <v>5401.56</v>
      </c>
      <c r="CX83" s="73">
        <v>900.26</v>
      </c>
      <c r="CY83" s="73">
        <v>900.26</v>
      </c>
      <c r="CZ83" s="73">
        <v>0</v>
      </c>
      <c r="DA83" s="73">
        <v>0</v>
      </c>
      <c r="DB83" s="73">
        <v>450.13</v>
      </c>
      <c r="DC83" s="73">
        <v>450.13</v>
      </c>
      <c r="DD83" s="73">
        <v>0</v>
      </c>
      <c r="DE83" s="73">
        <v>0</v>
      </c>
      <c r="DF83" s="73">
        <v>450.13</v>
      </c>
      <c r="DG83" s="73">
        <v>0</v>
      </c>
      <c r="DH83" s="73">
        <v>0</v>
      </c>
      <c r="DI83" s="157">
        <f t="shared" si="15"/>
        <v>1800.52</v>
      </c>
      <c r="DJ83" s="157">
        <f t="shared" si="16"/>
        <v>5401.56</v>
      </c>
      <c r="DK83" s="191" t="str">
        <f>IF(CZ83&gt;0,"SI","NO")</f>
        <v>NO</v>
      </c>
      <c r="DL83" s="191" t="str">
        <f>IF(DJ83&gt;0,"SI","NO")</f>
        <v>SI</v>
      </c>
      <c r="DM83" s="142"/>
      <c r="DN83" s="142"/>
      <c r="DO83" s="142"/>
      <c r="DP83" s="125"/>
      <c r="DQ83" s="125"/>
      <c r="DR83" s="125"/>
      <c r="DS83" s="125"/>
      <c r="DT83" s="125"/>
      <c r="DU83" s="125"/>
      <c r="DV83" s="125"/>
      <c r="DW83" s="125"/>
      <c r="DX83" s="125"/>
      <c r="DY83" s="125"/>
      <c r="DZ83" s="125"/>
      <c r="EA83" s="125"/>
      <c r="EB83" s="125"/>
      <c r="EC83" s="125"/>
      <c r="ED83" s="125"/>
      <c r="EE83" s="125"/>
      <c r="EF83" s="125"/>
      <c r="EG83" s="125"/>
      <c r="EH83" s="125"/>
      <c r="EI83" s="125"/>
      <c r="EJ83" s="125"/>
      <c r="EK83" s="125"/>
      <c r="EL83" s="125"/>
      <c r="EM83" s="125"/>
      <c r="EN83" s="125"/>
      <c r="EO83" s="125"/>
      <c r="EP83" s="125"/>
      <c r="EQ83" s="125"/>
      <c r="ER83" s="125"/>
      <c r="ES83" s="125"/>
      <c r="ET83" s="125"/>
      <c r="EU83" s="125"/>
      <c r="EV83" s="125"/>
      <c r="EW83" s="125"/>
      <c r="EX83" s="125"/>
      <c r="EY83" s="125"/>
      <c r="EZ83" s="125"/>
      <c r="FA83" s="125"/>
      <c r="FB83" s="125"/>
      <c r="FC83" s="125"/>
      <c r="FD83" s="125"/>
      <c r="FE83" s="125"/>
      <c r="FF83" s="125"/>
      <c r="FG83" s="125"/>
      <c r="FH83" s="125"/>
      <c r="FI83" s="125"/>
      <c r="FJ83" s="125"/>
      <c r="FK83" s="125"/>
      <c r="FL83" s="125"/>
      <c r="FM83" s="125"/>
      <c r="FN83" s="125"/>
      <c r="FO83" s="125"/>
      <c r="FP83" s="125"/>
      <c r="FQ83" s="125"/>
      <c r="FR83" s="125"/>
      <c r="FS83" s="125"/>
      <c r="FT83" s="125"/>
      <c r="FU83" s="173"/>
      <c r="FV83" s="173"/>
      <c r="FW83" s="173"/>
      <c r="FX83" s="173"/>
      <c r="FY83" s="173"/>
      <c r="FZ83" s="173"/>
      <c r="GA83" s="173"/>
      <c r="GB83" s="173"/>
      <c r="GC83" s="173"/>
      <c r="GD83" s="173"/>
      <c r="GE83" s="173"/>
      <c r="GF83" s="173"/>
      <c r="GG83" s="173"/>
      <c r="GH83" s="173"/>
      <c r="GI83" s="173"/>
      <c r="GJ83" s="173"/>
      <c r="GK83" s="173"/>
      <c r="GL83" s="173"/>
      <c r="GM83" s="173"/>
      <c r="GN83" s="173"/>
      <c r="GO83" s="173"/>
      <c r="GP83" s="173"/>
      <c r="GQ83" s="173"/>
      <c r="GR83" s="173"/>
      <c r="GS83" s="173"/>
      <c r="GT83" s="173"/>
      <c r="GU83" s="173"/>
      <c r="GV83" s="173"/>
      <c r="GW83" s="173"/>
      <c r="GX83" s="173"/>
      <c r="GY83" s="173"/>
      <c r="GZ83" s="173"/>
      <c r="HA83" s="173"/>
      <c r="HB83" s="173"/>
      <c r="HC83" s="173"/>
      <c r="HD83" s="173"/>
      <c r="HE83" s="173"/>
      <c r="HF83" s="173"/>
      <c r="HG83" s="173"/>
      <c r="HH83" s="173"/>
      <c r="HI83" s="173"/>
      <c r="HJ83" s="173"/>
      <c r="HP83" s="284" t="e">
        <v>#NUM!</v>
      </c>
      <c r="HQ83" s="284" t="e">
        <v>#NUM!</v>
      </c>
      <c r="HR83" s="284" t="e">
        <v>#NUM!</v>
      </c>
      <c r="HS83" s="284" t="e">
        <v>#NUM!</v>
      </c>
      <c r="HT83" s="284" t="e">
        <v>#NUM!</v>
      </c>
      <c r="HU83" s="284" t="e">
        <v>#NUM!</v>
      </c>
      <c r="HV83" s="284" t="e">
        <v>#NUM!</v>
      </c>
      <c r="HW83" s="284" t="e">
        <v>#NUM!</v>
      </c>
      <c r="HX83" s="284" t="e">
        <v>#NUM!</v>
      </c>
      <c r="HY83" s="284" t="e">
        <v>#NUM!</v>
      </c>
      <c r="HZ83" s="284" t="e">
        <v>#NUM!</v>
      </c>
      <c r="IA83" s="284" t="e">
        <v>#NUM!</v>
      </c>
      <c r="IB83" s="284" t="e">
        <v>#NUM!</v>
      </c>
      <c r="IC83" s="284" t="e">
        <v>#NUM!</v>
      </c>
      <c r="ID83" s="284" t="e">
        <v>#NUM!</v>
      </c>
      <c r="IE83" s="284" t="e">
        <v>#NUM!</v>
      </c>
      <c r="IF83" s="284" t="e">
        <v>#NUM!</v>
      </c>
      <c r="IG83" s="284" t="e">
        <v>#NUM!</v>
      </c>
      <c r="IH83" s="284" t="e">
        <v>#NUM!</v>
      </c>
      <c r="II83" s="284" t="e">
        <v>#NUM!</v>
      </c>
      <c r="IJ83" s="284" t="e">
        <v>#NUM!</v>
      </c>
      <c r="IK83" s="284" t="e">
        <v>#NUM!</v>
      </c>
      <c r="IL83" s="284" t="e">
        <v>#NUM!</v>
      </c>
      <c r="IM83" s="284" t="e">
        <v>#NUM!</v>
      </c>
      <c r="IN83" s="284" t="e">
        <v>#NUM!</v>
      </c>
      <c r="IO83" s="284" t="e">
        <v>#NUM!</v>
      </c>
      <c r="IP83" s="284" t="e">
        <v>#NUM!</v>
      </c>
      <c r="IQ83" s="284" t="e">
        <v>#NUM!</v>
      </c>
      <c r="IR83" s="284" t="e">
        <v>#NUM!</v>
      </c>
      <c r="IS83" s="284" t="e">
        <v>#NUM!</v>
      </c>
      <c r="IT83" s="284" t="e">
        <v>#NUM!</v>
      </c>
      <c r="IU83" s="284" t="e">
        <v>#NUM!</v>
      </c>
      <c r="IV83" s="284" t="e">
        <v>#NUM!</v>
      </c>
      <c r="IW83" s="284" t="e">
        <v>#NUM!</v>
      </c>
      <c r="IX83" s="284" t="e">
        <v>#NUM!</v>
      </c>
      <c r="IY83" s="284" t="e">
        <v>#NUM!</v>
      </c>
      <c r="IZ83" s="284" t="e">
        <v>#NUM!</v>
      </c>
      <c r="JA83" s="284" t="e">
        <v>#NUM!</v>
      </c>
      <c r="JB83" s="284" t="e">
        <v>#NUM!</v>
      </c>
      <c r="JC83" s="284" t="e">
        <v>#NUM!</v>
      </c>
      <c r="JD83" s="284" t="e">
        <v>#NUM!</v>
      </c>
      <c r="JE83" s="284" t="e">
        <v>#NUM!</v>
      </c>
      <c r="JF83" s="284" t="e">
        <v>#NUM!</v>
      </c>
      <c r="JG83" s="284" t="e">
        <v>#NUM!</v>
      </c>
      <c r="JH83" s="278" t="e">
        <v>#NUM!</v>
      </c>
      <c r="JI83" s="278" t="e">
        <v>#NUM!</v>
      </c>
      <c r="JJ83" s="279"/>
    </row>
    <row r="84" spans="1:318" s="68" customFormat="1" ht="14.65" customHeight="1" x14ac:dyDescent="0.25">
      <c r="A84" s="68" t="s">
        <v>54</v>
      </c>
      <c r="B84" s="76" t="s">
        <v>508</v>
      </c>
      <c r="C84" s="76" t="s">
        <v>509</v>
      </c>
      <c r="D84" s="76" t="s">
        <v>510</v>
      </c>
      <c r="E84" s="76" t="s">
        <v>6</v>
      </c>
      <c r="F84" s="76" t="s">
        <v>511</v>
      </c>
      <c r="G84" s="76" t="s">
        <v>8</v>
      </c>
      <c r="H84" s="76" t="s">
        <v>8</v>
      </c>
      <c r="I84" s="76" t="s">
        <v>192</v>
      </c>
      <c r="J84" s="76" t="s">
        <v>7</v>
      </c>
      <c r="K84" s="86" t="s">
        <v>8</v>
      </c>
      <c r="L84" s="86" t="s">
        <v>8</v>
      </c>
      <c r="M84" s="86" t="s">
        <v>8</v>
      </c>
      <c r="N84" s="86" t="s">
        <v>8</v>
      </c>
      <c r="O84" s="86" t="s">
        <v>8</v>
      </c>
      <c r="P84" s="86" t="s">
        <v>8</v>
      </c>
      <c r="Q84" s="76" t="s">
        <v>519</v>
      </c>
      <c r="R84" s="76" t="s">
        <v>10</v>
      </c>
      <c r="S84" s="76" t="s">
        <v>520</v>
      </c>
      <c r="T84" s="76" t="s">
        <v>521</v>
      </c>
      <c r="U84" s="77"/>
      <c r="V84" s="77">
        <v>0.05</v>
      </c>
      <c r="W84" s="77">
        <v>0.08</v>
      </c>
      <c r="X84" s="77">
        <v>0.15</v>
      </c>
      <c r="Y84" s="77">
        <v>0.2</v>
      </c>
      <c r="Z84" s="77">
        <v>0.25</v>
      </c>
      <c r="AA84" s="77">
        <v>0.37</v>
      </c>
      <c r="AB84" s="77">
        <v>0.42</v>
      </c>
      <c r="AC84" s="77">
        <v>0.57999999999999996</v>
      </c>
      <c r="AD84" s="77">
        <v>0.67</v>
      </c>
      <c r="AE84" s="77">
        <v>0.83</v>
      </c>
      <c r="AF84" s="77">
        <v>1</v>
      </c>
      <c r="AG84" s="76" t="s">
        <v>522</v>
      </c>
      <c r="AH84" s="76" t="s">
        <v>208</v>
      </c>
      <c r="AI84" s="82" t="s">
        <v>303</v>
      </c>
      <c r="AJ84" s="83" t="s">
        <v>303</v>
      </c>
      <c r="AK84" s="84">
        <v>46023</v>
      </c>
      <c r="AL84" s="84">
        <v>46387</v>
      </c>
      <c r="AM84" s="83"/>
      <c r="AN84" s="83"/>
      <c r="AO84" s="83"/>
      <c r="AP84" s="85" t="s">
        <v>9</v>
      </c>
      <c r="AQ84" s="84" cm="1">
        <f t="array" ref="AQ84">IFERROR(DATE(2026, _xlfn.AGGREGATE(15, 6, (COLUMN(CC84:CN84)-COLUMN(CC84)+1)/(CC84:CN84&lt;&gt;0), 1), 1),"N/A")</f>
        <v>46204</v>
      </c>
      <c r="AR84" s="84" cm="1">
        <f t="array" ref="AR84">IFERROR(EOMONTH(DATE(2026, _xlfn.AGGREGATE(14, 6, (COLUMN(CC84:CN84)-COLUMN(CC84)+1)/(CC84:CN84&lt;&gt;0), 1), 1), 0),"N/A")</f>
        <v>46234</v>
      </c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331"/>
      <c r="BF84" s="68" t="s">
        <v>646</v>
      </c>
      <c r="BG84" s="76"/>
      <c r="BH84" s="76" t="s">
        <v>647</v>
      </c>
      <c r="BI84" s="76" t="s">
        <v>8</v>
      </c>
      <c r="BJ84" s="82">
        <v>530255</v>
      </c>
      <c r="BK84" s="86" t="s">
        <v>191</v>
      </c>
      <c r="BL84" s="87">
        <v>6600</v>
      </c>
      <c r="BM84" s="73">
        <v>0</v>
      </c>
      <c r="BN84" s="73">
        <v>0</v>
      </c>
      <c r="BO84" s="73">
        <v>0</v>
      </c>
      <c r="BP84" s="73">
        <v>0</v>
      </c>
      <c r="BQ84" s="73">
        <v>0</v>
      </c>
      <c r="BR84" s="73">
        <v>0</v>
      </c>
      <c r="BS84" s="88">
        <v>6600</v>
      </c>
      <c r="BT84" s="73">
        <v>0</v>
      </c>
      <c r="BU84" s="73">
        <v>0</v>
      </c>
      <c r="BV84" s="73">
        <v>0</v>
      </c>
      <c r="BW84" s="73">
        <v>0</v>
      </c>
      <c r="BX84" s="138">
        <v>0</v>
      </c>
      <c r="BY84" s="138"/>
      <c r="BZ84" s="138"/>
      <c r="CA84" s="138">
        <v>-990</v>
      </c>
      <c r="CB84" s="138">
        <f t="shared" si="12"/>
        <v>5610</v>
      </c>
      <c r="CC84" s="73"/>
      <c r="CD84" s="73"/>
      <c r="CE84" s="72">
        <v>0</v>
      </c>
      <c r="CF84" s="73">
        <v>0</v>
      </c>
      <c r="CG84" s="73">
        <v>0</v>
      </c>
      <c r="CH84" s="73">
        <v>0</v>
      </c>
      <c r="CI84" s="88">
        <v>5610</v>
      </c>
      <c r="CJ84" s="73">
        <v>0</v>
      </c>
      <c r="CK84" s="73">
        <v>0</v>
      </c>
      <c r="CL84" s="73">
        <v>0</v>
      </c>
      <c r="CM84" s="73">
        <v>0</v>
      </c>
      <c r="CN84" s="138">
        <v>0</v>
      </c>
      <c r="CO84" s="138"/>
      <c r="CP84" s="137">
        <f t="shared" si="13"/>
        <v>0</v>
      </c>
      <c r="CQ84" s="137">
        <f t="shared" si="14"/>
        <v>0</v>
      </c>
      <c r="CR84" s="137">
        <f t="shared" si="17"/>
        <v>0</v>
      </c>
      <c r="CS84" s="157">
        <v>0</v>
      </c>
      <c r="CT84" s="157">
        <v>0</v>
      </c>
      <c r="CU84" s="157">
        <v>0</v>
      </c>
      <c r="CV84" s="157">
        <v>0</v>
      </c>
      <c r="CW84" s="157">
        <v>0</v>
      </c>
      <c r="CX84" s="73">
        <v>0</v>
      </c>
      <c r="CY84" s="73">
        <v>0</v>
      </c>
      <c r="CZ84" s="73">
        <v>0</v>
      </c>
      <c r="DA84" s="73">
        <v>0</v>
      </c>
      <c r="DB84" s="73">
        <v>0</v>
      </c>
      <c r="DC84" s="73">
        <v>0</v>
      </c>
      <c r="DD84" s="73">
        <v>0</v>
      </c>
      <c r="DE84" s="73">
        <v>0</v>
      </c>
      <c r="DF84" s="73">
        <v>0</v>
      </c>
      <c r="DG84" s="73">
        <v>0</v>
      </c>
      <c r="DH84" s="73">
        <v>0</v>
      </c>
      <c r="DI84" s="157">
        <f t="shared" si="15"/>
        <v>0</v>
      </c>
      <c r="DJ84" s="157">
        <f t="shared" si="16"/>
        <v>0</v>
      </c>
      <c r="DK84" s="191" t="str">
        <f>IF(CZ84&gt;0,"SI","NO")</f>
        <v>NO</v>
      </c>
      <c r="DL84" s="191" t="str">
        <f>IF(DJ84&gt;0,"SI","NO")</f>
        <v>NO</v>
      </c>
      <c r="DM84" s="142"/>
      <c r="DN84" s="142"/>
      <c r="DO84" s="142"/>
      <c r="DP84" s="125"/>
      <c r="DQ84" s="125"/>
      <c r="DR84" s="125"/>
      <c r="DS84" s="125"/>
      <c r="DT84" s="125"/>
      <c r="DU84" s="125"/>
      <c r="DV84" s="125"/>
      <c r="DW84" s="125"/>
      <c r="DX84" s="125"/>
      <c r="DY84" s="125"/>
      <c r="DZ84" s="125"/>
      <c r="EA84" s="125"/>
      <c r="EB84" s="125"/>
      <c r="EC84" s="125"/>
      <c r="ED84" s="125"/>
      <c r="EE84" s="125"/>
      <c r="EF84" s="125"/>
      <c r="EG84" s="125"/>
      <c r="EH84" s="125"/>
      <c r="EI84" s="125"/>
      <c r="EJ84" s="125"/>
      <c r="EK84" s="125"/>
      <c r="EL84" s="125"/>
      <c r="EM84" s="125"/>
      <c r="EN84" s="125"/>
      <c r="EO84" s="125"/>
      <c r="EP84" s="125"/>
      <c r="EQ84" s="125"/>
      <c r="ER84" s="125"/>
      <c r="ES84" s="125"/>
      <c r="ET84" s="125"/>
      <c r="EU84" s="125"/>
      <c r="EV84" s="125"/>
      <c r="EW84" s="125"/>
      <c r="EX84" s="125"/>
      <c r="EY84" s="125"/>
      <c r="EZ84" s="125"/>
      <c r="FA84" s="125"/>
      <c r="FB84" s="125"/>
      <c r="FC84" s="125"/>
      <c r="FD84" s="125"/>
      <c r="FE84" s="125"/>
      <c r="FF84" s="125"/>
      <c r="FG84" s="125"/>
      <c r="FH84" s="125"/>
      <c r="FI84" s="125"/>
      <c r="FJ84" s="125"/>
      <c r="FK84" s="125"/>
      <c r="FL84" s="125"/>
      <c r="FM84" s="125"/>
      <c r="FN84" s="125"/>
      <c r="FO84" s="125"/>
      <c r="FP84" s="125"/>
      <c r="FQ84" s="125"/>
      <c r="FR84" s="125"/>
      <c r="FS84" s="125"/>
      <c r="FT84" s="172"/>
      <c r="FU84" s="175"/>
      <c r="FV84" s="175"/>
      <c r="FW84" s="175"/>
      <c r="FX84" s="175"/>
      <c r="FY84" s="175"/>
      <c r="FZ84" s="175"/>
      <c r="GA84" s="175"/>
      <c r="GB84" s="175"/>
      <c r="GC84" s="175"/>
      <c r="GD84" s="175"/>
      <c r="GE84" s="175"/>
      <c r="GF84" s="175"/>
      <c r="GG84" s="175"/>
      <c r="GH84" s="175"/>
      <c r="GI84" s="175"/>
      <c r="GJ84" s="175"/>
      <c r="GK84" s="175"/>
      <c r="GL84" s="175"/>
      <c r="GM84" s="175"/>
      <c r="GN84" s="175"/>
      <c r="GO84" s="175"/>
      <c r="GP84" s="175"/>
      <c r="GQ84" s="175"/>
      <c r="GR84" s="175"/>
      <c r="GS84" s="175"/>
      <c r="GT84" s="175"/>
      <c r="GU84" s="175"/>
      <c r="GV84" s="175"/>
      <c r="GW84" s="175"/>
      <c r="GX84" s="175"/>
      <c r="GY84" s="175"/>
      <c r="GZ84" s="175"/>
      <c r="HA84" s="175"/>
      <c r="HB84" s="175"/>
      <c r="HC84" s="175"/>
      <c r="HD84" s="175"/>
      <c r="HE84" s="175"/>
      <c r="HF84" s="175"/>
      <c r="HG84" s="175"/>
      <c r="HH84" s="175"/>
      <c r="HI84" s="175"/>
      <c r="HJ84" s="175"/>
      <c r="HK84" s="76"/>
      <c r="HL84" s="76"/>
      <c r="HM84" s="76"/>
      <c r="HN84" s="76"/>
      <c r="HO84" s="271"/>
      <c r="HP84" s="284" t="e">
        <v>#NUM!</v>
      </c>
      <c r="HQ84" s="284" t="e">
        <v>#NUM!</v>
      </c>
      <c r="HR84" s="284" t="e">
        <v>#NUM!</v>
      </c>
      <c r="HS84" s="284" t="e">
        <v>#NUM!</v>
      </c>
      <c r="HT84" s="284" t="e">
        <v>#NUM!</v>
      </c>
      <c r="HU84" s="284" t="e">
        <v>#NUM!</v>
      </c>
      <c r="HV84" s="284" t="e">
        <v>#NUM!</v>
      </c>
      <c r="HW84" s="284" t="e">
        <v>#NUM!</v>
      </c>
      <c r="HX84" s="284" t="e">
        <v>#NUM!</v>
      </c>
      <c r="HY84" s="284" t="e">
        <v>#NUM!</v>
      </c>
      <c r="HZ84" s="284" t="e">
        <v>#NUM!</v>
      </c>
      <c r="IA84" s="284" t="e">
        <v>#NUM!</v>
      </c>
      <c r="IB84" s="284" t="e">
        <v>#NUM!</v>
      </c>
      <c r="IC84" s="284" t="e">
        <v>#NUM!</v>
      </c>
      <c r="ID84" s="284" t="e">
        <v>#NUM!</v>
      </c>
      <c r="IE84" s="284" t="e">
        <v>#NUM!</v>
      </c>
      <c r="IF84" s="284" t="e">
        <v>#NUM!</v>
      </c>
      <c r="IG84" s="284" t="e">
        <v>#NUM!</v>
      </c>
      <c r="IH84" s="284" t="e">
        <v>#NUM!</v>
      </c>
      <c r="II84" s="284" t="e">
        <v>#NUM!</v>
      </c>
      <c r="IJ84" s="284" t="e">
        <v>#NUM!</v>
      </c>
      <c r="IK84" s="284" t="e">
        <v>#NUM!</v>
      </c>
      <c r="IL84" s="284" t="e">
        <v>#NUM!</v>
      </c>
      <c r="IM84" s="284" t="e">
        <v>#NUM!</v>
      </c>
      <c r="IN84" s="284" t="e">
        <v>#NUM!</v>
      </c>
      <c r="IO84" s="284" t="e">
        <v>#NUM!</v>
      </c>
      <c r="IP84" s="284" t="e">
        <v>#NUM!</v>
      </c>
      <c r="IQ84" s="284" t="e">
        <v>#NUM!</v>
      </c>
      <c r="IR84" s="284" t="e">
        <v>#NUM!</v>
      </c>
      <c r="IS84" s="284" t="e">
        <v>#NUM!</v>
      </c>
      <c r="IT84" s="284" t="e">
        <v>#NUM!</v>
      </c>
      <c r="IU84" s="284" t="e">
        <v>#NUM!</v>
      </c>
      <c r="IV84" s="284" t="e">
        <v>#NUM!</v>
      </c>
      <c r="IW84" s="284" t="e">
        <v>#NUM!</v>
      </c>
      <c r="IX84" s="284" t="e">
        <v>#NUM!</v>
      </c>
      <c r="IY84" s="284" t="e">
        <v>#NUM!</v>
      </c>
      <c r="IZ84" s="284" t="e">
        <v>#NUM!</v>
      </c>
      <c r="JA84" s="284" t="e">
        <v>#NUM!</v>
      </c>
      <c r="JB84" s="284" t="e">
        <v>#NUM!</v>
      </c>
      <c r="JC84" s="284" t="e">
        <v>#NUM!</v>
      </c>
      <c r="JD84" s="284" t="e">
        <v>#NUM!</v>
      </c>
      <c r="JE84" s="284" t="e">
        <v>#NUM!</v>
      </c>
      <c r="JF84" s="284" t="e">
        <v>#NUM!</v>
      </c>
      <c r="JG84" s="284" t="s">
        <v>95</v>
      </c>
      <c r="JH84" s="278" t="e">
        <v>#NUM!</v>
      </c>
      <c r="JI84" s="278" t="e">
        <v>#NUM!</v>
      </c>
      <c r="JJ84" s="279" t="s">
        <v>546</v>
      </c>
    </row>
    <row r="85" spans="1:318" s="68" customFormat="1" ht="14.65" customHeight="1" x14ac:dyDescent="0.25">
      <c r="A85" s="68" t="s">
        <v>54</v>
      </c>
      <c r="B85" s="76" t="s">
        <v>508</v>
      </c>
      <c r="C85" s="76" t="s">
        <v>509</v>
      </c>
      <c r="D85" s="76" t="s">
        <v>510</v>
      </c>
      <c r="E85" s="76" t="s">
        <v>6</v>
      </c>
      <c r="F85" s="76" t="s">
        <v>511</v>
      </c>
      <c r="G85" s="76" t="s">
        <v>8</v>
      </c>
      <c r="H85" s="76" t="s">
        <v>8</v>
      </c>
      <c r="I85" s="76" t="s">
        <v>192</v>
      </c>
      <c r="J85" s="76" t="s">
        <v>7</v>
      </c>
      <c r="K85" s="86" t="s">
        <v>8</v>
      </c>
      <c r="L85" s="86" t="s">
        <v>8</v>
      </c>
      <c r="M85" s="86" t="s">
        <v>8</v>
      </c>
      <c r="N85" s="86" t="s">
        <v>8</v>
      </c>
      <c r="O85" s="86" t="s">
        <v>8</v>
      </c>
      <c r="P85" s="86" t="s">
        <v>8</v>
      </c>
      <c r="Q85" s="76" t="s">
        <v>519</v>
      </c>
      <c r="R85" s="76" t="s">
        <v>10</v>
      </c>
      <c r="S85" s="76" t="s">
        <v>520</v>
      </c>
      <c r="T85" s="76" t="s">
        <v>521</v>
      </c>
      <c r="U85" s="77"/>
      <c r="V85" s="77">
        <v>0.05</v>
      </c>
      <c r="W85" s="77">
        <v>0.08</v>
      </c>
      <c r="X85" s="77">
        <v>0.15</v>
      </c>
      <c r="Y85" s="77">
        <v>0.2</v>
      </c>
      <c r="Z85" s="77">
        <v>0.25</v>
      </c>
      <c r="AA85" s="77">
        <v>0.37</v>
      </c>
      <c r="AB85" s="77">
        <v>0.42</v>
      </c>
      <c r="AC85" s="77">
        <v>0.57999999999999996</v>
      </c>
      <c r="AD85" s="77">
        <v>0.67</v>
      </c>
      <c r="AE85" s="77">
        <v>0.83</v>
      </c>
      <c r="AF85" s="77">
        <v>1</v>
      </c>
      <c r="AG85" s="76" t="s">
        <v>522</v>
      </c>
      <c r="AH85" s="76" t="s">
        <v>208</v>
      </c>
      <c r="AI85" s="82" t="s">
        <v>303</v>
      </c>
      <c r="AJ85" s="83" t="s">
        <v>303</v>
      </c>
      <c r="AK85" s="84">
        <v>46023</v>
      </c>
      <c r="AL85" s="84">
        <v>46387</v>
      </c>
      <c r="AM85" s="83"/>
      <c r="AN85" s="83"/>
      <c r="AO85" s="83"/>
      <c r="AP85" s="85" t="s">
        <v>9</v>
      </c>
      <c r="AQ85" s="84" cm="1">
        <f t="array" ref="AQ85">IFERROR(DATE(2026, _xlfn.AGGREGATE(15, 6, (COLUMN(CC85:CN85)-COLUMN(CC85)+1)/(CC85:CN85&lt;&gt;0), 1), 1),"N/A")</f>
        <v>46204</v>
      </c>
      <c r="AR85" s="84" cm="1">
        <f t="array" ref="AR85">IFERROR(EOMONTH(DATE(2026, _xlfn.AGGREGATE(14, 6, (COLUMN(CC85:CN85)-COLUMN(CC85)+1)/(CC85:CN85&lt;&gt;0), 1), 1), 0),"N/A")</f>
        <v>46234</v>
      </c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297" t="s">
        <v>61</v>
      </c>
      <c r="BG85" s="76"/>
      <c r="BH85" s="76" t="s">
        <v>648</v>
      </c>
      <c r="BI85" s="76" t="s">
        <v>8</v>
      </c>
      <c r="BJ85" s="82">
        <v>530255</v>
      </c>
      <c r="BK85" s="86" t="s">
        <v>191</v>
      </c>
      <c r="BL85" s="87">
        <v>6000</v>
      </c>
      <c r="BM85" s="73">
        <v>0</v>
      </c>
      <c r="BN85" s="73">
        <v>0</v>
      </c>
      <c r="BO85" s="73">
        <v>0</v>
      </c>
      <c r="BP85" s="73">
        <v>0</v>
      </c>
      <c r="BQ85" s="73">
        <v>0</v>
      </c>
      <c r="BR85" s="73">
        <v>0</v>
      </c>
      <c r="BS85" s="88">
        <v>6000</v>
      </c>
      <c r="BT85" s="73">
        <v>0</v>
      </c>
      <c r="BU85" s="73">
        <v>0</v>
      </c>
      <c r="BV85" s="73">
        <v>0</v>
      </c>
      <c r="BW85" s="73">
        <v>0</v>
      </c>
      <c r="BX85" s="138">
        <v>0</v>
      </c>
      <c r="BY85" s="138">
        <v>-1000</v>
      </c>
      <c r="BZ85" s="138"/>
      <c r="CA85" s="138"/>
      <c r="CB85" s="138">
        <f t="shared" si="12"/>
        <v>5000</v>
      </c>
      <c r="CC85" s="73"/>
      <c r="CD85" s="73"/>
      <c r="CE85" s="72">
        <v>0</v>
      </c>
      <c r="CF85" s="73">
        <v>0</v>
      </c>
      <c r="CG85" s="73">
        <v>0</v>
      </c>
      <c r="CH85" s="73">
        <v>0</v>
      </c>
      <c r="CI85" s="88">
        <v>5000</v>
      </c>
      <c r="CJ85" s="73">
        <v>0</v>
      </c>
      <c r="CK85" s="73">
        <v>0</v>
      </c>
      <c r="CL85" s="73">
        <v>0</v>
      </c>
      <c r="CM85" s="73">
        <v>0</v>
      </c>
      <c r="CN85" s="138">
        <v>0</v>
      </c>
      <c r="CO85" s="138"/>
      <c r="CP85" s="137">
        <f t="shared" si="13"/>
        <v>0</v>
      </c>
      <c r="CQ85" s="137">
        <f t="shared" si="14"/>
        <v>0</v>
      </c>
      <c r="CR85" s="137">
        <f t="shared" si="17"/>
        <v>0</v>
      </c>
      <c r="CS85" s="157">
        <v>0</v>
      </c>
      <c r="CT85" s="157">
        <v>0</v>
      </c>
      <c r="CU85" s="157">
        <v>0</v>
      </c>
      <c r="CV85" s="157">
        <v>0</v>
      </c>
      <c r="CW85" s="157">
        <v>0</v>
      </c>
      <c r="CX85" s="73">
        <v>0</v>
      </c>
      <c r="CY85" s="73">
        <v>0</v>
      </c>
      <c r="CZ85" s="73">
        <v>0</v>
      </c>
      <c r="DA85" s="73">
        <v>0</v>
      </c>
      <c r="DB85" s="73">
        <v>0</v>
      </c>
      <c r="DC85" s="73">
        <v>0</v>
      </c>
      <c r="DD85" s="73">
        <v>4004.19</v>
      </c>
      <c r="DE85" s="73">
        <v>0</v>
      </c>
      <c r="DF85" s="73">
        <v>0</v>
      </c>
      <c r="DG85" s="73">
        <v>4004.19</v>
      </c>
      <c r="DH85" s="73">
        <v>0</v>
      </c>
      <c r="DI85" s="157">
        <f t="shared" si="15"/>
        <v>0</v>
      </c>
      <c r="DJ85" s="157">
        <f t="shared" si="16"/>
        <v>0</v>
      </c>
      <c r="DK85" s="191" t="str">
        <f>IF(CZ85&gt;0,"SI","NO")</f>
        <v>NO</v>
      </c>
      <c r="DL85" s="191" t="str">
        <f>IF(DJ85&gt;0,"SI","NO")</f>
        <v>NO</v>
      </c>
      <c r="DM85" s="143">
        <v>6000</v>
      </c>
      <c r="DN85" s="143">
        <v>6000</v>
      </c>
      <c r="DO85" s="143"/>
      <c r="DP85" s="125">
        <v>1</v>
      </c>
      <c r="DQ85" s="125">
        <v>1</v>
      </c>
      <c r="DR85" s="125"/>
      <c r="DS85" s="125"/>
      <c r="DT85" s="125"/>
      <c r="DU85" s="125"/>
      <c r="DV85" s="125"/>
      <c r="DW85" s="125"/>
      <c r="DX85" s="126">
        <v>46281</v>
      </c>
      <c r="DY85" s="126">
        <v>46281</v>
      </c>
      <c r="DZ85" s="127">
        <v>3</v>
      </c>
      <c r="EA85" s="126">
        <v>46282</v>
      </c>
      <c r="EB85" s="126">
        <v>46282</v>
      </c>
      <c r="EC85" s="126">
        <v>46282</v>
      </c>
      <c r="ED85" s="126">
        <v>46283</v>
      </c>
      <c r="EE85" s="126">
        <v>46286</v>
      </c>
      <c r="EF85" s="126">
        <v>46287</v>
      </c>
      <c r="EG85" s="126">
        <v>46288</v>
      </c>
      <c r="EH85" s="126">
        <v>46289</v>
      </c>
      <c r="EI85" s="126">
        <v>46290</v>
      </c>
      <c r="EJ85" s="126">
        <v>46290</v>
      </c>
      <c r="EK85" s="127">
        <v>3</v>
      </c>
      <c r="EL85" s="126">
        <v>46293</v>
      </c>
      <c r="EM85" s="126">
        <v>46294</v>
      </c>
      <c r="EN85" s="126">
        <v>46295</v>
      </c>
      <c r="EO85" s="126">
        <v>46296</v>
      </c>
      <c r="EP85" s="126">
        <v>46296</v>
      </c>
      <c r="EQ85" s="126">
        <v>46297</v>
      </c>
      <c r="ER85" s="126">
        <v>46297</v>
      </c>
      <c r="ES85" s="127"/>
      <c r="ET85" s="127"/>
      <c r="EU85" s="127"/>
      <c r="EV85" s="127"/>
      <c r="EW85" s="126">
        <v>46300</v>
      </c>
      <c r="EX85" s="126">
        <v>46301</v>
      </c>
      <c r="EY85" s="126">
        <v>46301</v>
      </c>
      <c r="EZ85" s="126"/>
      <c r="FA85" s="126"/>
      <c r="FB85" s="126"/>
      <c r="FC85" s="126">
        <v>46301</v>
      </c>
      <c r="FD85" s="126">
        <v>46306</v>
      </c>
      <c r="FE85" s="127">
        <v>18</v>
      </c>
      <c r="FF85" s="128"/>
      <c r="FG85" s="128"/>
      <c r="FH85" s="128"/>
      <c r="FI85" s="128"/>
      <c r="FJ85" s="128"/>
      <c r="FK85" s="128"/>
      <c r="FL85" s="128"/>
      <c r="FM85" s="128"/>
      <c r="FN85" s="128"/>
      <c r="FO85" s="129"/>
      <c r="FP85" s="128">
        <v>46306</v>
      </c>
      <c r="FQ85" s="128"/>
      <c r="FR85" s="130" t="s">
        <v>579</v>
      </c>
      <c r="FS85" s="127" t="s">
        <v>401</v>
      </c>
      <c r="FT85" s="125"/>
      <c r="FU85" s="173">
        <v>46078</v>
      </c>
      <c r="FV85" s="173">
        <v>46078</v>
      </c>
      <c r="FW85" s="173">
        <v>46079</v>
      </c>
      <c r="FX85" s="173">
        <v>46079</v>
      </c>
      <c r="FY85" s="173">
        <v>46079</v>
      </c>
      <c r="FZ85" s="173">
        <v>46080</v>
      </c>
      <c r="GA85" s="173">
        <v>46083</v>
      </c>
      <c r="GB85" s="173">
        <v>46084</v>
      </c>
      <c r="GC85" s="173">
        <v>46085</v>
      </c>
      <c r="GD85" s="173">
        <v>46086</v>
      </c>
      <c r="GE85" s="173">
        <v>46087</v>
      </c>
      <c r="GF85" s="173">
        <v>46087</v>
      </c>
      <c r="GG85" s="173">
        <v>46090</v>
      </c>
      <c r="GH85" s="173">
        <v>46091</v>
      </c>
      <c r="GI85" s="173">
        <v>46092</v>
      </c>
      <c r="GJ85" s="173">
        <v>46093</v>
      </c>
      <c r="GK85" s="173">
        <v>46093</v>
      </c>
      <c r="GL85" s="173">
        <v>46094</v>
      </c>
      <c r="GM85" s="173">
        <v>46094</v>
      </c>
      <c r="GN85" s="173"/>
      <c r="GO85" s="173"/>
      <c r="GP85" s="173"/>
      <c r="GQ85" s="173"/>
      <c r="GR85" s="173">
        <v>46097</v>
      </c>
      <c r="GS85" s="173">
        <v>46098</v>
      </c>
      <c r="GT85" s="173">
        <v>46098</v>
      </c>
      <c r="GU85" s="173"/>
      <c r="GV85" s="173"/>
      <c r="GW85" s="173"/>
      <c r="GX85" s="173">
        <v>46098</v>
      </c>
      <c r="GY85" s="173">
        <v>46104</v>
      </c>
      <c r="GZ85" s="173">
        <v>18</v>
      </c>
      <c r="HA85" s="173"/>
      <c r="HB85" s="173"/>
      <c r="HC85" s="173"/>
      <c r="HD85" s="173"/>
      <c r="HE85" s="173"/>
      <c r="HF85" s="173"/>
      <c r="HG85" s="173"/>
      <c r="HH85" s="173"/>
      <c r="HI85" s="173"/>
      <c r="HJ85" s="173">
        <v>46104</v>
      </c>
      <c r="HK85" s="169"/>
      <c r="HL85" s="169" t="s">
        <v>53</v>
      </c>
      <c r="HM85" s="169" t="s">
        <v>579</v>
      </c>
      <c r="HN85" s="169" t="s">
        <v>401</v>
      </c>
      <c r="HO85" s="169" t="s">
        <v>517</v>
      </c>
      <c r="HP85" s="281">
        <v>46078</v>
      </c>
      <c r="HQ85" s="281">
        <v>46078</v>
      </c>
      <c r="HR85" s="281">
        <v>46079</v>
      </c>
      <c r="HS85" s="281">
        <v>46079</v>
      </c>
      <c r="HT85" s="281">
        <v>46079</v>
      </c>
      <c r="HU85" s="281">
        <v>46080</v>
      </c>
      <c r="HV85" s="281">
        <v>46083</v>
      </c>
      <c r="HW85" s="281">
        <v>46084</v>
      </c>
      <c r="HX85" s="281">
        <v>46085</v>
      </c>
      <c r="HY85" s="281">
        <v>46086</v>
      </c>
      <c r="HZ85" s="281">
        <v>46087</v>
      </c>
      <c r="IA85" s="281">
        <v>46087</v>
      </c>
      <c r="IB85" s="281">
        <v>46090</v>
      </c>
      <c r="IC85" s="281">
        <v>46091</v>
      </c>
      <c r="ID85" s="281">
        <v>46092</v>
      </c>
      <c r="IE85" s="281">
        <v>46093</v>
      </c>
      <c r="IF85" s="281">
        <v>46093</v>
      </c>
      <c r="IG85" s="281">
        <v>46094</v>
      </c>
      <c r="IH85" s="281">
        <v>46094</v>
      </c>
      <c r="II85" s="281"/>
      <c r="IJ85" s="281"/>
      <c r="IK85" s="281"/>
      <c r="IL85" s="281"/>
      <c r="IM85" s="281">
        <v>46097</v>
      </c>
      <c r="IN85" s="281">
        <v>46098</v>
      </c>
      <c r="IO85" s="281">
        <v>46098</v>
      </c>
      <c r="IP85" s="281"/>
      <c r="IQ85" s="281"/>
      <c r="IR85" s="281"/>
      <c r="IS85" s="281">
        <v>46098</v>
      </c>
      <c r="IT85" s="281">
        <v>46104</v>
      </c>
      <c r="IU85" s="281">
        <v>18</v>
      </c>
      <c r="IV85" s="281"/>
      <c r="IW85" s="281"/>
      <c r="IX85" s="281"/>
      <c r="IY85" s="281"/>
      <c r="IZ85" s="281"/>
      <c r="JA85" s="281"/>
      <c r="JB85" s="281"/>
      <c r="JC85" s="281"/>
      <c r="JD85" s="281"/>
      <c r="JE85" s="281">
        <v>46104</v>
      </c>
      <c r="JF85" s="282"/>
      <c r="JG85" s="282" t="s">
        <v>53</v>
      </c>
      <c r="JH85" s="277" t="s">
        <v>579</v>
      </c>
      <c r="JI85" s="277" t="s">
        <v>401</v>
      </c>
      <c r="JJ85" s="277" t="s">
        <v>517</v>
      </c>
    </row>
    <row r="86" spans="1:318" s="68" customFormat="1" ht="14.65" customHeight="1" x14ac:dyDescent="0.25">
      <c r="A86" s="215" t="s">
        <v>65</v>
      </c>
      <c r="B86" s="76" t="s">
        <v>508</v>
      </c>
      <c r="C86" s="76" t="s">
        <v>509</v>
      </c>
      <c r="D86" s="89" t="s">
        <v>510</v>
      </c>
      <c r="E86" s="76" t="s">
        <v>6</v>
      </c>
      <c r="F86" s="76" t="s">
        <v>511</v>
      </c>
      <c r="G86" s="76" t="s">
        <v>8</v>
      </c>
      <c r="H86" s="76" t="s">
        <v>8</v>
      </c>
      <c r="I86" s="76" t="s">
        <v>192</v>
      </c>
      <c r="J86" s="76" t="s">
        <v>11</v>
      </c>
      <c r="K86" s="86" t="s">
        <v>8</v>
      </c>
      <c r="L86" s="86" t="s">
        <v>8</v>
      </c>
      <c r="M86" s="86" t="s">
        <v>8</v>
      </c>
      <c r="N86" s="86" t="s">
        <v>8</v>
      </c>
      <c r="O86" s="86" t="s">
        <v>8</v>
      </c>
      <c r="P86" s="86" t="s">
        <v>8</v>
      </c>
      <c r="Q86" s="76" t="s">
        <v>512</v>
      </c>
      <c r="R86" s="76" t="s">
        <v>13</v>
      </c>
      <c r="S86" s="76" t="s">
        <v>513</v>
      </c>
      <c r="T86" s="76" t="s">
        <v>514</v>
      </c>
      <c r="U86" s="77">
        <v>0.95</v>
      </c>
      <c r="V86" s="77">
        <v>0.95</v>
      </c>
      <c r="W86" s="77">
        <v>0.95</v>
      </c>
      <c r="X86" s="77">
        <v>0.95</v>
      </c>
      <c r="Y86" s="77">
        <v>0.95</v>
      </c>
      <c r="Z86" s="77">
        <v>0.95</v>
      </c>
      <c r="AA86" s="77">
        <v>0.95</v>
      </c>
      <c r="AB86" s="77">
        <v>0.95</v>
      </c>
      <c r="AC86" s="77">
        <v>0.95</v>
      </c>
      <c r="AD86" s="77">
        <v>0.95</v>
      </c>
      <c r="AE86" s="77">
        <v>0.95</v>
      </c>
      <c r="AF86" s="77">
        <v>0.95</v>
      </c>
      <c r="AG86" s="76" t="s">
        <v>223</v>
      </c>
      <c r="AH86" s="76" t="s">
        <v>208</v>
      </c>
      <c r="AI86" s="82" t="s">
        <v>303</v>
      </c>
      <c r="AJ86" s="83" t="s">
        <v>303</v>
      </c>
      <c r="AK86" s="84">
        <v>46023</v>
      </c>
      <c r="AL86" s="84">
        <v>46387</v>
      </c>
      <c r="AM86" s="83"/>
      <c r="AN86" s="83"/>
      <c r="AO86" s="83"/>
      <c r="AP86" s="85" t="s">
        <v>12</v>
      </c>
      <c r="AQ86" s="84" cm="1">
        <f t="array" ref="AQ86">IFERROR(DATE(2026, _xlfn.AGGREGATE(15, 6, (COLUMN(CC86:CN86)-COLUMN(CC86)+1)/(CC86:CN86&lt;&gt;0), 1), 1),"N/A")</f>
        <v>46174</v>
      </c>
      <c r="AR86" s="84" cm="1">
        <f t="array" ref="AR86">IFERROR(EOMONTH(DATE(2026, _xlfn.AGGREGATE(14, 6, (COLUMN(CC86:CN86)-COLUMN(CC86)+1)/(CC86:CN86&lt;&gt;0), 1), 1), 0),"N/A")</f>
        <v>46203</v>
      </c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76" t="s">
        <v>326</v>
      </c>
      <c r="BG86" s="76"/>
      <c r="BH86" s="76" t="s">
        <v>327</v>
      </c>
      <c r="BI86" s="76" t="s">
        <v>516</v>
      </c>
      <c r="BJ86" s="82">
        <v>530804</v>
      </c>
      <c r="BK86" s="86" t="s">
        <v>191</v>
      </c>
      <c r="BL86" s="87">
        <v>0</v>
      </c>
      <c r="BM86" s="73"/>
      <c r="BN86" s="73"/>
      <c r="BO86" s="73"/>
      <c r="BP86" s="73"/>
      <c r="BQ86" s="73"/>
      <c r="BR86" s="73"/>
      <c r="BS86" s="88"/>
      <c r="BT86" s="88"/>
      <c r="BU86" s="73"/>
      <c r="BV86" s="73"/>
      <c r="BW86" s="73"/>
      <c r="BX86" s="138"/>
      <c r="BY86" s="138"/>
      <c r="BZ86" s="138"/>
      <c r="CA86" s="138">
        <v>5000</v>
      </c>
      <c r="CB86" s="138">
        <f t="shared" si="12"/>
        <v>5000</v>
      </c>
      <c r="CC86" s="73"/>
      <c r="CD86" s="73"/>
      <c r="CE86" s="72"/>
      <c r="CF86" s="73"/>
      <c r="CG86" s="73"/>
      <c r="CH86" s="73">
        <v>5000</v>
      </c>
      <c r="CI86" s="88"/>
      <c r="CJ86" s="88"/>
      <c r="CK86" s="73"/>
      <c r="CL86" s="73"/>
      <c r="CM86" s="73"/>
      <c r="CN86" s="138"/>
      <c r="CO86" s="138"/>
      <c r="CP86" s="137">
        <f t="shared" si="13"/>
        <v>0</v>
      </c>
      <c r="CQ86" s="137">
        <f t="shared" si="14"/>
        <v>0</v>
      </c>
      <c r="CR86" s="137">
        <f t="shared" si="17"/>
        <v>0</v>
      </c>
      <c r="CS86" s="157"/>
      <c r="CT86" s="157"/>
      <c r="CU86" s="157">
        <v>0</v>
      </c>
      <c r="CV86" s="157"/>
      <c r="CW86" s="157"/>
      <c r="CX86" s="73"/>
      <c r="CY86" s="73"/>
      <c r="CZ86" s="73"/>
      <c r="DA86" s="73"/>
      <c r="DB86" s="73"/>
      <c r="DC86" s="73">
        <v>0</v>
      </c>
      <c r="DD86" s="73"/>
      <c r="DE86" s="73"/>
      <c r="DF86" s="73">
        <v>0</v>
      </c>
      <c r="DG86" s="73">
        <v>0</v>
      </c>
      <c r="DH86" s="73">
        <v>0</v>
      </c>
      <c r="DI86" s="157">
        <f t="shared" si="15"/>
        <v>0</v>
      </c>
      <c r="DJ86" s="157">
        <f t="shared" si="16"/>
        <v>0</v>
      </c>
      <c r="DK86" s="191"/>
      <c r="DL86" s="191"/>
      <c r="DM86" s="142"/>
      <c r="DN86" s="142"/>
      <c r="DO86" s="362">
        <v>5000</v>
      </c>
      <c r="DP86" s="125"/>
      <c r="DQ86" s="125"/>
      <c r="DR86" s="359">
        <v>2</v>
      </c>
      <c r="DS86" s="373" t="s">
        <v>303</v>
      </c>
      <c r="DT86" s="365" t="s">
        <v>304</v>
      </c>
      <c r="DU86" s="365" t="s">
        <v>305</v>
      </c>
      <c r="DV86" s="365" t="s">
        <v>306</v>
      </c>
      <c r="DW86" s="125"/>
      <c r="DX86" s="125"/>
      <c r="DY86" s="125"/>
      <c r="DZ86" s="125"/>
      <c r="EA86" s="125"/>
      <c r="EB86" s="125"/>
      <c r="EC86" s="125"/>
      <c r="ED86" s="125"/>
      <c r="EE86" s="125"/>
      <c r="EF86" s="125"/>
      <c r="EG86" s="125"/>
      <c r="EH86" s="125"/>
      <c r="EI86" s="125"/>
      <c r="EJ86" s="125"/>
      <c r="EK86" s="125"/>
      <c r="EL86" s="125"/>
      <c r="EM86" s="125"/>
      <c r="EN86" s="125"/>
      <c r="EO86" s="125"/>
      <c r="EP86" s="125"/>
      <c r="EQ86" s="125"/>
      <c r="ER86" s="125"/>
      <c r="ES86" s="125"/>
      <c r="ET86" s="125"/>
      <c r="EU86" s="125"/>
      <c r="EV86" s="125"/>
      <c r="EW86" s="125"/>
      <c r="EX86" s="125"/>
      <c r="EY86" s="125"/>
      <c r="EZ86" s="125"/>
      <c r="FA86" s="125"/>
      <c r="FB86" s="125"/>
      <c r="FC86" s="125"/>
      <c r="FD86" s="125"/>
      <c r="FE86" s="125"/>
      <c r="FF86" s="125"/>
      <c r="FG86" s="125"/>
      <c r="FH86" s="125"/>
      <c r="FI86" s="125"/>
      <c r="FJ86" s="125"/>
      <c r="FK86" s="125"/>
      <c r="FL86" s="125"/>
      <c r="FM86" s="125"/>
      <c r="FN86" s="125"/>
      <c r="FO86" s="125"/>
      <c r="FP86" s="125"/>
      <c r="FQ86" s="125"/>
      <c r="FR86" s="125"/>
      <c r="FS86" s="125"/>
      <c r="FT86" s="125"/>
      <c r="FU86" s="173"/>
      <c r="FV86" s="173"/>
      <c r="FW86" s="173"/>
      <c r="FX86" s="173"/>
      <c r="FY86" s="173"/>
      <c r="FZ86" s="173"/>
      <c r="GA86" s="173"/>
      <c r="GB86" s="173"/>
      <c r="GC86" s="173"/>
      <c r="GD86" s="173"/>
      <c r="GE86" s="173"/>
      <c r="GF86" s="173"/>
      <c r="GG86" s="173"/>
      <c r="GH86" s="173"/>
      <c r="GI86" s="173"/>
      <c r="GJ86" s="173"/>
      <c r="GK86" s="173"/>
      <c r="GL86" s="173"/>
      <c r="GM86" s="173"/>
      <c r="GN86" s="173"/>
      <c r="GO86" s="173"/>
      <c r="GP86" s="173"/>
      <c r="GQ86" s="173"/>
      <c r="GR86" s="173"/>
      <c r="GS86" s="173"/>
      <c r="GT86" s="173"/>
      <c r="GU86" s="173"/>
      <c r="GV86" s="173"/>
      <c r="GW86" s="173"/>
      <c r="GX86" s="173"/>
      <c r="GY86" s="173"/>
      <c r="GZ86" s="173"/>
      <c r="HA86" s="173"/>
      <c r="HB86" s="173"/>
      <c r="HC86" s="173"/>
      <c r="HD86" s="173"/>
      <c r="HE86" s="173"/>
      <c r="HF86" s="173"/>
      <c r="HG86" s="173"/>
      <c r="HH86" s="173"/>
      <c r="HI86" s="173"/>
      <c r="HJ86" s="173"/>
      <c r="HP86" s="281"/>
      <c r="HQ86" s="281"/>
      <c r="HR86" s="281"/>
      <c r="HS86" s="281"/>
      <c r="HT86" s="281"/>
      <c r="HU86" s="281"/>
      <c r="HV86" s="281"/>
      <c r="HW86" s="281"/>
      <c r="HX86" s="281"/>
      <c r="HY86" s="281"/>
      <c r="HZ86" s="281"/>
      <c r="IA86" s="281"/>
      <c r="IB86" s="281"/>
      <c r="IC86" s="281"/>
      <c r="ID86" s="281"/>
      <c r="IE86" s="281"/>
      <c r="IF86" s="281"/>
      <c r="IG86" s="281"/>
      <c r="IH86" s="281"/>
      <c r="II86" s="281"/>
      <c r="IJ86" s="281"/>
      <c r="IK86" s="281"/>
      <c r="IL86" s="281"/>
      <c r="IM86" s="281"/>
      <c r="IN86" s="281"/>
      <c r="IO86" s="281"/>
      <c r="IP86" s="281"/>
      <c r="IQ86" s="281"/>
      <c r="IR86" s="281"/>
      <c r="IS86" s="281"/>
      <c r="IT86" s="281"/>
      <c r="IU86" s="281"/>
      <c r="IV86" s="281"/>
      <c r="IW86" s="281"/>
      <c r="IX86" s="281"/>
      <c r="IY86" s="281"/>
      <c r="IZ86" s="281"/>
      <c r="JA86" s="281"/>
      <c r="JB86" s="281"/>
      <c r="JC86" s="281"/>
      <c r="JD86" s="281"/>
      <c r="JE86" s="281"/>
      <c r="JF86" s="285"/>
      <c r="JG86" s="285"/>
      <c r="JH86" s="275"/>
      <c r="JI86" s="275"/>
      <c r="JJ86" s="275"/>
      <c r="LF86" s="76" t="s">
        <v>530</v>
      </c>
    </row>
    <row r="87" spans="1:318" s="68" customFormat="1" ht="14.65" customHeight="1" x14ac:dyDescent="0.25">
      <c r="A87" s="76" t="s">
        <v>103</v>
      </c>
      <c r="B87" s="190" t="s">
        <v>508</v>
      </c>
      <c r="C87" s="76" t="s">
        <v>509</v>
      </c>
      <c r="D87" s="76" t="s">
        <v>510</v>
      </c>
      <c r="E87" s="76" t="s">
        <v>6</v>
      </c>
      <c r="F87" s="76" t="s">
        <v>511</v>
      </c>
      <c r="G87" s="76" t="s">
        <v>8</v>
      </c>
      <c r="H87" s="76" t="s">
        <v>8</v>
      </c>
      <c r="I87" s="76" t="s">
        <v>192</v>
      </c>
      <c r="J87" s="76" t="s">
        <v>7</v>
      </c>
      <c r="K87" s="86" t="s">
        <v>8</v>
      </c>
      <c r="L87" s="86" t="s">
        <v>8</v>
      </c>
      <c r="M87" s="86" t="s">
        <v>8</v>
      </c>
      <c r="N87" s="86" t="s">
        <v>8</v>
      </c>
      <c r="O87" s="86" t="s">
        <v>8</v>
      </c>
      <c r="P87" s="86" t="s">
        <v>8</v>
      </c>
      <c r="Q87" s="76" t="s">
        <v>519</v>
      </c>
      <c r="R87" s="76" t="s">
        <v>10</v>
      </c>
      <c r="S87" s="76" t="s">
        <v>520</v>
      </c>
      <c r="T87" s="76" t="s">
        <v>521</v>
      </c>
      <c r="U87" s="77"/>
      <c r="V87" s="77">
        <v>0.05</v>
      </c>
      <c r="W87" s="77">
        <v>0.08</v>
      </c>
      <c r="X87" s="77">
        <v>0.15</v>
      </c>
      <c r="Y87" s="77">
        <v>0.2</v>
      </c>
      <c r="Z87" s="77">
        <v>0.25</v>
      </c>
      <c r="AA87" s="77">
        <v>0.37</v>
      </c>
      <c r="AB87" s="77">
        <v>0.42</v>
      </c>
      <c r="AC87" s="77">
        <v>0.57999999999999996</v>
      </c>
      <c r="AD87" s="77">
        <v>0.67</v>
      </c>
      <c r="AE87" s="77">
        <v>0.83</v>
      </c>
      <c r="AF87" s="77">
        <v>1</v>
      </c>
      <c r="AG87" s="76" t="s">
        <v>522</v>
      </c>
      <c r="AH87" s="76" t="s">
        <v>208</v>
      </c>
      <c r="AI87" s="82" t="s">
        <v>303</v>
      </c>
      <c r="AJ87" s="83" t="s">
        <v>303</v>
      </c>
      <c r="AK87" s="84">
        <v>46023</v>
      </c>
      <c r="AL87" s="84">
        <v>46387</v>
      </c>
      <c r="AM87" s="83"/>
      <c r="AN87" s="83"/>
      <c r="AO87" s="83"/>
      <c r="AP87" s="85" t="s">
        <v>9</v>
      </c>
      <c r="AQ87" s="84" cm="1">
        <f t="array" ref="AQ87">IFERROR(DATE(2026, _xlfn.AGGREGATE(15, 6, (COLUMN(CC87:CN87)-COLUMN(CC87)+1)/(CC87:CN87&lt;&gt;0), 1), 1),"N/A")</f>
        <v>46174</v>
      </c>
      <c r="AR87" s="84" cm="1">
        <f t="array" ref="AR87">IFERROR(EOMONTH(DATE(2026, _xlfn.AGGREGATE(14, 6, (COLUMN(CC87:CN87)-COLUMN(CC87)+1)/(CC87:CN87&lt;&gt;0), 1), 1), 0),"N/A")</f>
        <v>46387</v>
      </c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76" t="s">
        <v>158</v>
      </c>
      <c r="BG87" s="76"/>
      <c r="BH87" s="76" t="s">
        <v>649</v>
      </c>
      <c r="BI87" s="76" t="s">
        <v>8</v>
      </c>
      <c r="BJ87" s="82">
        <v>530303</v>
      </c>
      <c r="BK87" s="86" t="s">
        <v>191</v>
      </c>
      <c r="BL87" s="87">
        <v>8000</v>
      </c>
      <c r="BM87" s="88">
        <v>666.66666666666663</v>
      </c>
      <c r="BN87" s="88">
        <v>666.66666666666663</v>
      </c>
      <c r="BO87" s="88">
        <v>666.66666666666663</v>
      </c>
      <c r="BP87" s="72">
        <v>666.66666666666663</v>
      </c>
      <c r="BQ87" s="88">
        <v>666.66666666666663</v>
      </c>
      <c r="BR87" s="88">
        <v>666.66666666666663</v>
      </c>
      <c r="BS87" s="88">
        <v>666.66666666666663</v>
      </c>
      <c r="BT87" s="88">
        <v>666.66666666666663</v>
      </c>
      <c r="BU87" s="88">
        <v>666.66666666666663</v>
      </c>
      <c r="BV87" s="88">
        <v>666.66666666666663</v>
      </c>
      <c r="BW87" s="88">
        <v>666.66666666666663</v>
      </c>
      <c r="BX87" s="137">
        <v>666.66666666666663</v>
      </c>
      <c r="BY87" s="137"/>
      <c r="BZ87" s="137"/>
      <c r="CA87" s="137">
        <v>-3333.33</v>
      </c>
      <c r="CB87" s="138">
        <f t="shared" si="12"/>
        <v>4666.67</v>
      </c>
      <c r="CC87" s="88"/>
      <c r="CD87" s="88"/>
      <c r="CE87" s="88"/>
      <c r="CF87" s="72"/>
      <c r="CG87" s="88"/>
      <c r="CH87" s="88">
        <v>666.67</v>
      </c>
      <c r="CI87" s="88">
        <v>666.66666666666663</v>
      </c>
      <c r="CJ87" s="88">
        <v>666.66666666666663</v>
      </c>
      <c r="CK87" s="88">
        <v>666.66666666666663</v>
      </c>
      <c r="CL87" s="88">
        <v>666.66666666666663</v>
      </c>
      <c r="CM87" s="88">
        <v>666.66666666666663</v>
      </c>
      <c r="CN87" s="137">
        <v>666.66666666666663</v>
      </c>
      <c r="CO87" s="137"/>
      <c r="CP87" s="137">
        <f t="shared" si="13"/>
        <v>0</v>
      </c>
      <c r="CQ87" s="137">
        <f t="shared" si="14"/>
        <v>0</v>
      </c>
      <c r="CR87" s="137">
        <f t="shared" si="17"/>
        <v>0</v>
      </c>
      <c r="CS87" s="157">
        <v>0</v>
      </c>
      <c r="CT87" s="157">
        <v>0</v>
      </c>
      <c r="CU87" s="157">
        <v>0</v>
      </c>
      <c r="CV87" s="157">
        <v>0</v>
      </c>
      <c r="CW87" s="157">
        <v>0</v>
      </c>
      <c r="CX87" s="73">
        <v>0</v>
      </c>
      <c r="CY87" s="73">
        <v>0</v>
      </c>
      <c r="CZ87" s="73">
        <v>0</v>
      </c>
      <c r="DA87" s="73">
        <v>0</v>
      </c>
      <c r="DB87" s="73">
        <v>0</v>
      </c>
      <c r="DC87" s="73">
        <v>0</v>
      </c>
      <c r="DD87" s="73">
        <v>0</v>
      </c>
      <c r="DE87" s="73">
        <v>0</v>
      </c>
      <c r="DF87" s="73">
        <v>0</v>
      </c>
      <c r="DG87" s="73">
        <v>0</v>
      </c>
      <c r="DH87" s="73">
        <v>0</v>
      </c>
      <c r="DI87" s="157">
        <f t="shared" si="15"/>
        <v>0</v>
      </c>
      <c r="DJ87" s="157">
        <f t="shared" si="16"/>
        <v>0</v>
      </c>
      <c r="DK87" s="191" t="str">
        <f t="shared" ref="DK87:DK99" si="18">IF(CZ87&gt;0,"SI","NO")</f>
        <v>NO</v>
      </c>
      <c r="DL87" s="191" t="str">
        <f t="shared" ref="DL87:DL99" si="19">IF(DJ87&gt;0,"SI","NO")</f>
        <v>NO</v>
      </c>
      <c r="DM87" s="142"/>
      <c r="DN87" s="142"/>
      <c r="DO87" s="142"/>
      <c r="DP87" s="125"/>
      <c r="DQ87" s="125"/>
      <c r="DR87" s="125"/>
      <c r="DS87" s="125"/>
      <c r="DT87" s="125"/>
      <c r="DU87" s="125"/>
      <c r="DV87" s="125"/>
      <c r="DW87" s="125"/>
      <c r="DX87" s="125"/>
      <c r="DY87" s="125"/>
      <c r="DZ87" s="125"/>
      <c r="EA87" s="125"/>
      <c r="EB87" s="125"/>
      <c r="EC87" s="125"/>
      <c r="ED87" s="125"/>
      <c r="EE87" s="125"/>
      <c r="EF87" s="125"/>
      <c r="EG87" s="125"/>
      <c r="EH87" s="125"/>
      <c r="EI87" s="125"/>
      <c r="EJ87" s="125"/>
      <c r="EK87" s="125"/>
      <c r="EL87" s="125"/>
      <c r="EM87" s="125"/>
      <c r="EN87" s="125"/>
      <c r="EO87" s="125"/>
      <c r="EP87" s="125"/>
      <c r="EQ87" s="125"/>
      <c r="ER87" s="125"/>
      <c r="ES87" s="125"/>
      <c r="ET87" s="125"/>
      <c r="EU87" s="125"/>
      <c r="EV87" s="125"/>
      <c r="EW87" s="125"/>
      <c r="EX87" s="125"/>
      <c r="EY87" s="125"/>
      <c r="EZ87" s="125"/>
      <c r="FA87" s="125"/>
      <c r="FB87" s="125"/>
      <c r="FC87" s="125"/>
      <c r="FD87" s="125"/>
      <c r="FE87" s="125"/>
      <c r="FF87" s="125"/>
      <c r="FG87" s="125"/>
      <c r="FH87" s="125"/>
      <c r="FI87" s="125"/>
      <c r="FJ87" s="125"/>
      <c r="FK87" s="125"/>
      <c r="FL87" s="125"/>
      <c r="FM87" s="125"/>
      <c r="FN87" s="125"/>
      <c r="FO87" s="125"/>
      <c r="FP87" s="125"/>
      <c r="FQ87" s="125"/>
      <c r="FR87" s="125"/>
      <c r="FS87" s="125"/>
      <c r="FT87" s="125"/>
      <c r="FU87" s="173"/>
      <c r="FV87" s="173"/>
      <c r="FW87" s="173"/>
      <c r="FX87" s="173"/>
      <c r="FY87" s="173"/>
      <c r="FZ87" s="173"/>
      <c r="GA87" s="173"/>
      <c r="GB87" s="173"/>
      <c r="GC87" s="173"/>
      <c r="GD87" s="173"/>
      <c r="GE87" s="173"/>
      <c r="GF87" s="173"/>
      <c r="GG87" s="173"/>
      <c r="GH87" s="173"/>
      <c r="GI87" s="173"/>
      <c r="GJ87" s="173"/>
      <c r="GK87" s="173"/>
      <c r="GL87" s="173"/>
      <c r="GM87" s="173"/>
      <c r="GN87" s="173"/>
      <c r="GO87" s="173"/>
      <c r="GP87" s="173"/>
      <c r="GQ87" s="173"/>
      <c r="GR87" s="173"/>
      <c r="GS87" s="173"/>
      <c r="GT87" s="173"/>
      <c r="GU87" s="173"/>
      <c r="GV87" s="173"/>
      <c r="GW87" s="173"/>
      <c r="GX87" s="173"/>
      <c r="GY87" s="173"/>
      <c r="GZ87" s="173"/>
      <c r="HA87" s="173"/>
      <c r="HB87" s="173"/>
      <c r="HC87" s="173"/>
      <c r="HD87" s="173"/>
      <c r="HE87" s="173"/>
      <c r="HF87" s="173"/>
      <c r="HG87" s="173"/>
      <c r="HH87" s="173"/>
      <c r="HI87" s="173"/>
      <c r="HJ87" s="173"/>
      <c r="HP87" s="284" t="e">
        <v>#NUM!</v>
      </c>
      <c r="HQ87" s="284" t="e">
        <v>#NUM!</v>
      </c>
      <c r="HR87" s="284" t="e">
        <v>#NUM!</v>
      </c>
      <c r="HS87" s="284" t="e">
        <v>#NUM!</v>
      </c>
      <c r="HT87" s="284" t="e">
        <v>#NUM!</v>
      </c>
      <c r="HU87" s="284" t="e">
        <v>#NUM!</v>
      </c>
      <c r="HV87" s="284" t="e">
        <v>#NUM!</v>
      </c>
      <c r="HW87" s="284" t="e">
        <v>#NUM!</v>
      </c>
      <c r="HX87" s="284" t="e">
        <v>#NUM!</v>
      </c>
      <c r="HY87" s="284" t="e">
        <v>#NUM!</v>
      </c>
      <c r="HZ87" s="284" t="e">
        <v>#NUM!</v>
      </c>
      <c r="IA87" s="284" t="e">
        <v>#NUM!</v>
      </c>
      <c r="IB87" s="284" t="e">
        <v>#NUM!</v>
      </c>
      <c r="IC87" s="284" t="e">
        <v>#NUM!</v>
      </c>
      <c r="ID87" s="284" t="e">
        <v>#NUM!</v>
      </c>
      <c r="IE87" s="284" t="e">
        <v>#NUM!</v>
      </c>
      <c r="IF87" s="284" t="e">
        <v>#NUM!</v>
      </c>
      <c r="IG87" s="284" t="e">
        <v>#NUM!</v>
      </c>
      <c r="IH87" s="284" t="e">
        <v>#NUM!</v>
      </c>
      <c r="II87" s="284" t="e">
        <v>#NUM!</v>
      </c>
      <c r="IJ87" s="284" t="e">
        <v>#NUM!</v>
      </c>
      <c r="IK87" s="284" t="e">
        <v>#NUM!</v>
      </c>
      <c r="IL87" s="284" t="e">
        <v>#NUM!</v>
      </c>
      <c r="IM87" s="284" t="e">
        <v>#NUM!</v>
      </c>
      <c r="IN87" s="284" t="e">
        <v>#NUM!</v>
      </c>
      <c r="IO87" s="284" t="e">
        <v>#NUM!</v>
      </c>
      <c r="IP87" s="284" t="e">
        <v>#NUM!</v>
      </c>
      <c r="IQ87" s="284" t="e">
        <v>#NUM!</v>
      </c>
      <c r="IR87" s="284" t="e">
        <v>#NUM!</v>
      </c>
      <c r="IS87" s="284" t="e">
        <v>#NUM!</v>
      </c>
      <c r="IT87" s="284" t="e">
        <v>#NUM!</v>
      </c>
      <c r="IU87" s="284" t="e">
        <v>#NUM!</v>
      </c>
      <c r="IV87" s="284" t="e">
        <v>#NUM!</v>
      </c>
      <c r="IW87" s="284" t="e">
        <v>#NUM!</v>
      </c>
      <c r="IX87" s="284" t="e">
        <v>#NUM!</v>
      </c>
      <c r="IY87" s="284" t="e">
        <v>#NUM!</v>
      </c>
      <c r="IZ87" s="284" t="e">
        <v>#NUM!</v>
      </c>
      <c r="JA87" s="284" t="e">
        <v>#NUM!</v>
      </c>
      <c r="JB87" s="284" t="e">
        <v>#NUM!</v>
      </c>
      <c r="JC87" s="284" t="e">
        <v>#NUM!</v>
      </c>
      <c r="JD87" s="284" t="e">
        <v>#NUM!</v>
      </c>
      <c r="JE87" s="284" t="e">
        <v>#NUM!</v>
      </c>
      <c r="JF87" s="284" t="e">
        <v>#NUM!</v>
      </c>
      <c r="JG87" s="284" t="e">
        <v>#NUM!</v>
      </c>
      <c r="JH87" s="278" t="e">
        <v>#NUM!</v>
      </c>
      <c r="JI87" s="278" t="e">
        <v>#NUM!</v>
      </c>
      <c r="JJ87" s="279"/>
    </row>
    <row r="88" spans="1:318" s="68" customFormat="1" ht="14.65" customHeight="1" x14ac:dyDescent="0.25">
      <c r="A88" s="76" t="s">
        <v>73</v>
      </c>
      <c r="B88" s="190" t="s">
        <v>508</v>
      </c>
      <c r="C88" s="76" t="s">
        <v>509</v>
      </c>
      <c r="D88" s="89" t="s">
        <v>510</v>
      </c>
      <c r="E88" s="76" t="s">
        <v>6</v>
      </c>
      <c r="F88" s="76" t="s">
        <v>511</v>
      </c>
      <c r="G88" s="76" t="s">
        <v>8</v>
      </c>
      <c r="H88" s="76" t="s">
        <v>8</v>
      </c>
      <c r="I88" s="76" t="s">
        <v>192</v>
      </c>
      <c r="J88" s="76" t="s">
        <v>11</v>
      </c>
      <c r="K88" s="86" t="s">
        <v>8</v>
      </c>
      <c r="L88" s="86" t="s">
        <v>8</v>
      </c>
      <c r="M88" s="86" t="s">
        <v>8</v>
      </c>
      <c r="N88" s="86" t="s">
        <v>8</v>
      </c>
      <c r="O88" s="86" t="s">
        <v>8</v>
      </c>
      <c r="P88" s="86" t="s">
        <v>8</v>
      </c>
      <c r="Q88" s="76" t="s">
        <v>512</v>
      </c>
      <c r="R88" s="76" t="s">
        <v>13</v>
      </c>
      <c r="S88" s="76" t="s">
        <v>513</v>
      </c>
      <c r="T88" s="76" t="s">
        <v>514</v>
      </c>
      <c r="U88" s="77">
        <v>0.95</v>
      </c>
      <c r="V88" s="77">
        <v>0.95</v>
      </c>
      <c r="W88" s="77">
        <v>0.95</v>
      </c>
      <c r="X88" s="77">
        <v>0.95</v>
      </c>
      <c r="Y88" s="77">
        <v>0.95</v>
      </c>
      <c r="Z88" s="77">
        <v>0.95</v>
      </c>
      <c r="AA88" s="77">
        <v>0.95</v>
      </c>
      <c r="AB88" s="77">
        <v>0.95</v>
      </c>
      <c r="AC88" s="77">
        <v>0.95</v>
      </c>
      <c r="AD88" s="77">
        <v>0.95</v>
      </c>
      <c r="AE88" s="77">
        <v>0.95</v>
      </c>
      <c r="AF88" s="77">
        <v>0.95</v>
      </c>
      <c r="AG88" s="76" t="s">
        <v>223</v>
      </c>
      <c r="AH88" s="76" t="s">
        <v>208</v>
      </c>
      <c r="AI88" s="82" t="s">
        <v>303</v>
      </c>
      <c r="AJ88" s="83" t="s">
        <v>303</v>
      </c>
      <c r="AK88" s="84">
        <v>46023</v>
      </c>
      <c r="AL88" s="84">
        <v>46387</v>
      </c>
      <c r="AM88" s="83"/>
      <c r="AN88" s="83"/>
      <c r="AO88" s="83"/>
      <c r="AP88" s="85" t="s">
        <v>14</v>
      </c>
      <c r="AQ88" s="84" cm="1">
        <f t="array" ref="AQ88">IFERROR(DATE(2026, _xlfn.AGGREGATE(15, 6, (COLUMN(CC88:CN88)-COLUMN(CC88)+1)/(CC88:CN88&lt;&gt;0), 1), 1),"N/A")</f>
        <v>46266</v>
      </c>
      <c r="AR88" s="84" cm="1">
        <f t="array" ref="AR88">IFERROR(EOMONTH(DATE(2026, _xlfn.AGGREGATE(14, 6, (COLUMN(CC88:CN88)-COLUMN(CC88)+1)/(CC88:CN88&lt;&gt;0), 1), 1), 0),"N/A")</f>
        <v>46295</v>
      </c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76" t="s">
        <v>75</v>
      </c>
      <c r="BG88" s="76"/>
      <c r="BH88" s="76" t="s">
        <v>650</v>
      </c>
      <c r="BI88" s="76" t="s">
        <v>8</v>
      </c>
      <c r="BJ88" s="82">
        <v>630204</v>
      </c>
      <c r="BK88" s="86" t="s">
        <v>191</v>
      </c>
      <c r="BL88" s="87">
        <v>4000</v>
      </c>
      <c r="BM88" s="73">
        <v>0</v>
      </c>
      <c r="BN88" s="73">
        <v>0</v>
      </c>
      <c r="BO88" s="73">
        <v>0</v>
      </c>
      <c r="BP88" s="73">
        <v>0</v>
      </c>
      <c r="BQ88" s="73">
        <v>0</v>
      </c>
      <c r="BR88" s="73">
        <v>0</v>
      </c>
      <c r="BS88" s="73">
        <v>0</v>
      </c>
      <c r="BT88" s="73">
        <v>0</v>
      </c>
      <c r="BU88" s="88">
        <v>4000</v>
      </c>
      <c r="BV88" s="73">
        <v>0</v>
      </c>
      <c r="BW88" s="73">
        <v>0</v>
      </c>
      <c r="BX88" s="138">
        <v>0</v>
      </c>
      <c r="BY88" s="138"/>
      <c r="BZ88" s="138"/>
      <c r="CA88" s="138"/>
      <c r="CB88" s="138">
        <f t="shared" si="12"/>
        <v>4000</v>
      </c>
      <c r="CC88" s="73"/>
      <c r="CD88" s="73"/>
      <c r="CE88" s="72">
        <v>0</v>
      </c>
      <c r="CF88" s="73">
        <v>0</v>
      </c>
      <c r="CG88" s="73">
        <v>0</v>
      </c>
      <c r="CH88" s="73">
        <v>0</v>
      </c>
      <c r="CI88" s="73">
        <v>0</v>
      </c>
      <c r="CJ88" s="73">
        <v>0</v>
      </c>
      <c r="CK88" s="88">
        <v>4000</v>
      </c>
      <c r="CL88" s="73">
        <v>0</v>
      </c>
      <c r="CM88" s="73">
        <v>0</v>
      </c>
      <c r="CN88" s="138">
        <v>0</v>
      </c>
      <c r="CO88" s="138"/>
      <c r="CP88" s="137">
        <f t="shared" si="13"/>
        <v>0</v>
      </c>
      <c r="CQ88" s="137">
        <f t="shared" si="14"/>
        <v>0</v>
      </c>
      <c r="CR88" s="137">
        <f t="shared" si="17"/>
        <v>0</v>
      </c>
      <c r="CS88" s="157">
        <v>0</v>
      </c>
      <c r="CT88" s="157">
        <v>0</v>
      </c>
      <c r="CU88" s="157">
        <v>0</v>
      </c>
      <c r="CV88" s="157">
        <v>0</v>
      </c>
      <c r="CW88" s="157">
        <v>0</v>
      </c>
      <c r="CX88" s="73">
        <v>0</v>
      </c>
      <c r="CY88" s="73">
        <v>0</v>
      </c>
      <c r="CZ88" s="73">
        <v>0</v>
      </c>
      <c r="DA88" s="73">
        <v>0</v>
      </c>
      <c r="DB88" s="73">
        <v>0</v>
      </c>
      <c r="DC88" s="73">
        <v>0</v>
      </c>
      <c r="DD88" s="73">
        <v>0</v>
      </c>
      <c r="DE88" s="73">
        <v>0</v>
      </c>
      <c r="DF88" s="73">
        <v>0</v>
      </c>
      <c r="DG88" s="73">
        <v>0</v>
      </c>
      <c r="DH88" s="73">
        <v>0</v>
      </c>
      <c r="DI88" s="157">
        <f t="shared" si="15"/>
        <v>0</v>
      </c>
      <c r="DJ88" s="157">
        <f t="shared" si="16"/>
        <v>0</v>
      </c>
      <c r="DK88" s="191" t="str">
        <f t="shared" si="18"/>
        <v>NO</v>
      </c>
      <c r="DL88" s="191" t="str">
        <f t="shared" si="19"/>
        <v>NO</v>
      </c>
      <c r="DM88" s="143">
        <v>4000</v>
      </c>
      <c r="DN88" s="143">
        <v>4000</v>
      </c>
      <c r="DO88" s="143"/>
      <c r="DP88" s="125">
        <v>2</v>
      </c>
      <c r="DQ88" s="125">
        <v>2</v>
      </c>
      <c r="DR88" s="125"/>
      <c r="DS88" s="125"/>
      <c r="DT88" s="125"/>
      <c r="DU88" s="125"/>
      <c r="DV88" s="125"/>
      <c r="DW88" s="125"/>
      <c r="DX88" s="126">
        <v>46269</v>
      </c>
      <c r="DY88" s="126">
        <v>46269</v>
      </c>
      <c r="DZ88" s="127">
        <v>3</v>
      </c>
      <c r="EA88" s="126">
        <v>46272</v>
      </c>
      <c r="EB88" s="126">
        <v>46272</v>
      </c>
      <c r="EC88" s="126">
        <v>46272</v>
      </c>
      <c r="ED88" s="126">
        <v>46273</v>
      </c>
      <c r="EE88" s="126">
        <v>46274</v>
      </c>
      <c r="EF88" s="126">
        <v>46275</v>
      </c>
      <c r="EG88" s="126">
        <v>46276</v>
      </c>
      <c r="EH88" s="126">
        <v>46279</v>
      </c>
      <c r="EI88" s="126">
        <v>46280</v>
      </c>
      <c r="EJ88" s="126">
        <v>46280</v>
      </c>
      <c r="EK88" s="127">
        <v>3</v>
      </c>
      <c r="EL88" s="126">
        <v>46281</v>
      </c>
      <c r="EM88" s="126">
        <v>46282</v>
      </c>
      <c r="EN88" s="126">
        <v>46283</v>
      </c>
      <c r="EO88" s="126">
        <v>46286</v>
      </c>
      <c r="EP88" s="126">
        <v>46286</v>
      </c>
      <c r="EQ88" s="126">
        <v>46287</v>
      </c>
      <c r="ER88" s="126">
        <v>46287</v>
      </c>
      <c r="ES88" s="127"/>
      <c r="ET88" s="127"/>
      <c r="EU88" s="127"/>
      <c r="EV88" s="127"/>
      <c r="EW88" s="126">
        <v>46288</v>
      </c>
      <c r="EX88" s="126">
        <v>46289</v>
      </c>
      <c r="EY88" s="126">
        <v>46289</v>
      </c>
      <c r="EZ88" s="126"/>
      <c r="FA88" s="126"/>
      <c r="FB88" s="126"/>
      <c r="FC88" s="126">
        <v>46289</v>
      </c>
      <c r="FD88" s="126">
        <v>46295</v>
      </c>
      <c r="FE88" s="127">
        <v>18</v>
      </c>
      <c r="FF88" s="128"/>
      <c r="FG88" s="128"/>
      <c r="FH88" s="128"/>
      <c r="FI88" s="128"/>
      <c r="FJ88" s="128"/>
      <c r="FK88" s="128"/>
      <c r="FL88" s="128"/>
      <c r="FM88" s="128"/>
      <c r="FN88" s="128"/>
      <c r="FO88" s="129"/>
      <c r="FP88" s="128">
        <v>46295</v>
      </c>
      <c r="FQ88" s="128"/>
      <c r="FR88" s="130" t="s">
        <v>579</v>
      </c>
      <c r="FS88" s="127" t="s">
        <v>651</v>
      </c>
      <c r="FT88" s="131"/>
      <c r="FU88" s="173">
        <v>46269</v>
      </c>
      <c r="FV88" s="173">
        <v>46269</v>
      </c>
      <c r="FW88" s="173">
        <v>46272</v>
      </c>
      <c r="FX88" s="173">
        <v>46272</v>
      </c>
      <c r="FY88" s="173">
        <v>46272</v>
      </c>
      <c r="FZ88" s="173">
        <v>46273</v>
      </c>
      <c r="GA88" s="173">
        <v>46274</v>
      </c>
      <c r="GB88" s="173">
        <v>46275</v>
      </c>
      <c r="GC88" s="173">
        <v>46276</v>
      </c>
      <c r="GD88" s="173">
        <v>46279</v>
      </c>
      <c r="GE88" s="173">
        <v>46280</v>
      </c>
      <c r="GF88" s="173">
        <v>46280</v>
      </c>
      <c r="GG88" s="173">
        <v>46281</v>
      </c>
      <c r="GH88" s="173">
        <v>46282</v>
      </c>
      <c r="GI88" s="173">
        <v>46283</v>
      </c>
      <c r="GJ88" s="173">
        <v>46286</v>
      </c>
      <c r="GK88" s="173">
        <v>46286</v>
      </c>
      <c r="GL88" s="173">
        <v>46287</v>
      </c>
      <c r="GM88" s="173">
        <v>46287</v>
      </c>
      <c r="GN88" s="173"/>
      <c r="GO88" s="173"/>
      <c r="GP88" s="173"/>
      <c r="GQ88" s="173"/>
      <c r="GR88" s="173">
        <v>46288</v>
      </c>
      <c r="GS88" s="173">
        <v>46289</v>
      </c>
      <c r="GT88" s="173">
        <v>46289</v>
      </c>
      <c r="GU88" s="173"/>
      <c r="GV88" s="173"/>
      <c r="GW88" s="173"/>
      <c r="GX88" s="173">
        <v>46289</v>
      </c>
      <c r="GY88" s="173">
        <v>46295</v>
      </c>
      <c r="GZ88" s="173">
        <v>18</v>
      </c>
      <c r="HA88" s="173"/>
      <c r="HB88" s="173"/>
      <c r="HC88" s="173"/>
      <c r="HD88" s="173"/>
      <c r="HE88" s="173"/>
      <c r="HF88" s="173"/>
      <c r="HG88" s="173"/>
      <c r="HH88" s="173"/>
      <c r="HI88" s="173"/>
      <c r="HJ88" s="173">
        <v>46295</v>
      </c>
      <c r="HK88" s="169"/>
      <c r="HL88" s="169" t="s">
        <v>53</v>
      </c>
      <c r="HM88" s="169" t="s">
        <v>579</v>
      </c>
      <c r="HN88" s="169" t="s">
        <v>651</v>
      </c>
      <c r="HO88" s="169"/>
      <c r="HP88" s="281">
        <v>46269</v>
      </c>
      <c r="HQ88" s="281">
        <v>46269</v>
      </c>
      <c r="HR88" s="281">
        <v>46272</v>
      </c>
      <c r="HS88" s="281">
        <v>46272</v>
      </c>
      <c r="HT88" s="281">
        <v>46272</v>
      </c>
      <c r="HU88" s="281">
        <v>46273</v>
      </c>
      <c r="HV88" s="281">
        <v>46274</v>
      </c>
      <c r="HW88" s="281">
        <v>46275</v>
      </c>
      <c r="HX88" s="281">
        <v>46276</v>
      </c>
      <c r="HY88" s="281">
        <v>46279</v>
      </c>
      <c r="HZ88" s="281">
        <v>46280</v>
      </c>
      <c r="IA88" s="281">
        <v>46280</v>
      </c>
      <c r="IB88" s="281">
        <v>46281</v>
      </c>
      <c r="IC88" s="281">
        <v>46282</v>
      </c>
      <c r="ID88" s="281">
        <v>46283</v>
      </c>
      <c r="IE88" s="281">
        <v>46286</v>
      </c>
      <c r="IF88" s="281">
        <v>46286</v>
      </c>
      <c r="IG88" s="281">
        <v>46287</v>
      </c>
      <c r="IH88" s="281">
        <v>46287</v>
      </c>
      <c r="II88" s="281"/>
      <c r="IJ88" s="281"/>
      <c r="IK88" s="281"/>
      <c r="IL88" s="281"/>
      <c r="IM88" s="281">
        <v>46288</v>
      </c>
      <c r="IN88" s="281">
        <v>46289</v>
      </c>
      <c r="IO88" s="281">
        <v>46289</v>
      </c>
      <c r="IP88" s="281"/>
      <c r="IQ88" s="281"/>
      <c r="IR88" s="281"/>
      <c r="IS88" s="281">
        <v>46289</v>
      </c>
      <c r="IT88" s="281">
        <v>46295</v>
      </c>
      <c r="IU88" s="281">
        <v>18</v>
      </c>
      <c r="IV88" s="281"/>
      <c r="IW88" s="281"/>
      <c r="IX88" s="281"/>
      <c r="IY88" s="281"/>
      <c r="IZ88" s="281"/>
      <c r="JA88" s="281"/>
      <c r="JB88" s="281"/>
      <c r="JC88" s="281"/>
      <c r="JD88" s="281"/>
      <c r="JE88" s="281">
        <v>46295</v>
      </c>
      <c r="JF88" s="282"/>
      <c r="JG88" s="282" t="s">
        <v>53</v>
      </c>
      <c r="JH88" s="277" t="s">
        <v>579</v>
      </c>
      <c r="JI88" s="277" t="s">
        <v>651</v>
      </c>
      <c r="JJ88" s="277"/>
    </row>
    <row r="89" spans="1:318" s="68" customFormat="1" ht="14.65" customHeight="1" x14ac:dyDescent="0.25">
      <c r="A89" s="76" t="s">
        <v>67</v>
      </c>
      <c r="B89" s="190" t="s">
        <v>508</v>
      </c>
      <c r="C89" s="76" t="s">
        <v>509</v>
      </c>
      <c r="D89" s="76" t="s">
        <v>510</v>
      </c>
      <c r="E89" s="76" t="s">
        <v>6</v>
      </c>
      <c r="F89" s="76" t="s">
        <v>511</v>
      </c>
      <c r="G89" s="76" t="s">
        <v>8</v>
      </c>
      <c r="H89" s="76" t="s">
        <v>8</v>
      </c>
      <c r="I89" s="76" t="s">
        <v>192</v>
      </c>
      <c r="J89" s="76" t="s">
        <v>7</v>
      </c>
      <c r="K89" s="86" t="s">
        <v>8</v>
      </c>
      <c r="L89" s="86" t="s">
        <v>8</v>
      </c>
      <c r="M89" s="86" t="s">
        <v>8</v>
      </c>
      <c r="N89" s="86" t="s">
        <v>8</v>
      </c>
      <c r="O89" s="86" t="s">
        <v>8</v>
      </c>
      <c r="P89" s="86" t="s">
        <v>8</v>
      </c>
      <c r="Q89" s="76" t="s">
        <v>519</v>
      </c>
      <c r="R89" s="76" t="s">
        <v>10</v>
      </c>
      <c r="S89" s="76" t="s">
        <v>520</v>
      </c>
      <c r="T89" s="76" t="s">
        <v>521</v>
      </c>
      <c r="U89" s="77"/>
      <c r="V89" s="77">
        <v>0.05</v>
      </c>
      <c r="W89" s="77">
        <v>0.08</v>
      </c>
      <c r="X89" s="77">
        <v>0.15</v>
      </c>
      <c r="Y89" s="77">
        <v>0.2</v>
      </c>
      <c r="Z89" s="77">
        <v>0.25</v>
      </c>
      <c r="AA89" s="77">
        <v>0.37</v>
      </c>
      <c r="AB89" s="77">
        <v>0.42</v>
      </c>
      <c r="AC89" s="77">
        <v>0.57999999999999996</v>
      </c>
      <c r="AD89" s="77">
        <v>0.67</v>
      </c>
      <c r="AE89" s="77">
        <v>0.83</v>
      </c>
      <c r="AF89" s="77">
        <v>1</v>
      </c>
      <c r="AG89" s="76" t="s">
        <v>522</v>
      </c>
      <c r="AH89" s="76" t="s">
        <v>208</v>
      </c>
      <c r="AI89" s="82" t="s">
        <v>303</v>
      </c>
      <c r="AJ89" s="83" t="s">
        <v>303</v>
      </c>
      <c r="AK89" s="84">
        <v>46023</v>
      </c>
      <c r="AL89" s="84">
        <v>46387</v>
      </c>
      <c r="AM89" s="83"/>
      <c r="AN89" s="83"/>
      <c r="AO89" s="83"/>
      <c r="AP89" s="85" t="s">
        <v>9</v>
      </c>
      <c r="AQ89" s="84" cm="1">
        <f t="array" ref="AQ89">IFERROR(DATE(2026, _xlfn.AGGREGATE(15, 6, (COLUMN(CC89:CN89)-COLUMN(CC89)+1)/(CC89:CN89&lt;&gt;0), 1), 1),"N/A")</f>
        <v>46143</v>
      </c>
      <c r="AR89" s="84" cm="1">
        <f t="array" ref="AR89">IFERROR(EOMONTH(DATE(2026, _xlfn.AGGREGATE(14, 6, (COLUMN(CC89:CN89)-COLUMN(CC89)+1)/(CC89:CN89&lt;&gt;0), 1), 1), 0),"N/A")</f>
        <v>46387</v>
      </c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297" t="s">
        <v>69</v>
      </c>
      <c r="BG89" s="76"/>
      <c r="BH89" s="76" t="s">
        <v>652</v>
      </c>
      <c r="BI89" s="76" t="s">
        <v>8</v>
      </c>
      <c r="BJ89" s="82">
        <v>530241</v>
      </c>
      <c r="BK89" s="86" t="s">
        <v>191</v>
      </c>
      <c r="BL89" s="87">
        <v>3500</v>
      </c>
      <c r="BM89" s="73">
        <v>0</v>
      </c>
      <c r="BN89" s="73">
        <v>0</v>
      </c>
      <c r="BO89" s="73">
        <v>0</v>
      </c>
      <c r="BP89" s="73">
        <v>0</v>
      </c>
      <c r="BQ89" s="88">
        <v>400</v>
      </c>
      <c r="BR89" s="88">
        <v>400</v>
      </c>
      <c r="BS89" s="88">
        <v>400</v>
      </c>
      <c r="BT89" s="88">
        <v>400</v>
      </c>
      <c r="BU89" s="88">
        <v>400</v>
      </c>
      <c r="BV89" s="88">
        <v>400</v>
      </c>
      <c r="BW89" s="88">
        <v>400</v>
      </c>
      <c r="BX89" s="137">
        <v>700</v>
      </c>
      <c r="BY89" s="137"/>
      <c r="BZ89" s="137"/>
      <c r="CA89" s="137"/>
      <c r="CB89" s="138">
        <f t="shared" si="12"/>
        <v>3500</v>
      </c>
      <c r="CC89" s="73"/>
      <c r="CD89" s="73"/>
      <c r="CE89" s="72">
        <v>0</v>
      </c>
      <c r="CF89" s="73">
        <v>0</v>
      </c>
      <c r="CG89" s="88">
        <v>167.5</v>
      </c>
      <c r="CH89" s="88">
        <v>167.5</v>
      </c>
      <c r="CI89" s="88">
        <v>167.5</v>
      </c>
      <c r="CJ89" s="88">
        <v>167.5</v>
      </c>
      <c r="CK89" s="88">
        <v>167.5</v>
      </c>
      <c r="CL89" s="88">
        <v>167.5</v>
      </c>
      <c r="CM89" s="88">
        <v>167.5</v>
      </c>
      <c r="CN89" s="137">
        <v>167.5</v>
      </c>
      <c r="CO89" s="137">
        <v>2160</v>
      </c>
      <c r="CP89" s="137">
        <f t="shared" si="13"/>
        <v>0</v>
      </c>
      <c r="CQ89" s="137">
        <f t="shared" si="14"/>
        <v>0</v>
      </c>
      <c r="CR89" s="137">
        <f t="shared" si="17"/>
        <v>0</v>
      </c>
      <c r="CS89" s="157">
        <v>0</v>
      </c>
      <c r="CT89" s="157">
        <v>0</v>
      </c>
      <c r="CU89" s="157">
        <v>0</v>
      </c>
      <c r="CV89" s="157">
        <v>0</v>
      </c>
      <c r="CW89" s="157">
        <v>0</v>
      </c>
      <c r="CX89" s="73">
        <v>0</v>
      </c>
      <c r="CY89" s="73">
        <v>0</v>
      </c>
      <c r="CZ89" s="73">
        <v>0</v>
      </c>
      <c r="DA89" s="73">
        <v>0</v>
      </c>
      <c r="DB89" s="73">
        <v>0</v>
      </c>
      <c r="DC89" s="73">
        <v>0</v>
      </c>
      <c r="DD89" s="73">
        <v>3240</v>
      </c>
      <c r="DE89" s="73">
        <v>0</v>
      </c>
      <c r="DF89" s="73">
        <v>0</v>
      </c>
      <c r="DG89" s="73">
        <v>0</v>
      </c>
      <c r="DH89" s="73">
        <v>0</v>
      </c>
      <c r="DI89" s="157">
        <f t="shared" si="15"/>
        <v>0</v>
      </c>
      <c r="DJ89" s="157">
        <f t="shared" si="16"/>
        <v>0</v>
      </c>
      <c r="DK89" s="191" t="str">
        <f t="shared" si="18"/>
        <v>NO</v>
      </c>
      <c r="DL89" s="191" t="str">
        <f t="shared" si="19"/>
        <v>NO</v>
      </c>
      <c r="DM89" s="143">
        <v>3500</v>
      </c>
      <c r="DN89" s="143">
        <v>3500</v>
      </c>
      <c r="DO89" s="143"/>
      <c r="DP89" s="125"/>
      <c r="DQ89" s="125">
        <v>2</v>
      </c>
      <c r="DR89" s="125"/>
      <c r="DS89" s="125"/>
      <c r="DT89" s="125"/>
      <c r="DU89" s="125"/>
      <c r="DV89" s="125"/>
      <c r="DW89" s="125"/>
      <c r="DX89" s="126">
        <v>46045</v>
      </c>
      <c r="DY89" s="126">
        <v>46045</v>
      </c>
      <c r="DZ89" s="127">
        <v>1</v>
      </c>
      <c r="EA89" s="126">
        <v>46048</v>
      </c>
      <c r="EB89" s="126">
        <v>46048</v>
      </c>
      <c r="EC89" s="126">
        <v>46048</v>
      </c>
      <c r="ED89" s="126">
        <v>46049</v>
      </c>
      <c r="EE89" s="126">
        <v>46050</v>
      </c>
      <c r="EF89" s="126">
        <v>46051</v>
      </c>
      <c r="EG89" s="126">
        <v>46052</v>
      </c>
      <c r="EH89" s="126">
        <v>46055</v>
      </c>
      <c r="EI89" s="126">
        <v>46056</v>
      </c>
      <c r="EJ89" s="126">
        <v>46056</v>
      </c>
      <c r="EK89" s="127">
        <v>1</v>
      </c>
      <c r="EL89" s="126">
        <v>46057</v>
      </c>
      <c r="EM89" s="126">
        <v>46058</v>
      </c>
      <c r="EN89" s="126">
        <v>46059</v>
      </c>
      <c r="EO89" s="126">
        <v>46062</v>
      </c>
      <c r="EP89" s="126">
        <v>46062</v>
      </c>
      <c r="EQ89" s="126">
        <v>46063</v>
      </c>
      <c r="ER89" s="126">
        <v>46063</v>
      </c>
      <c r="ES89" s="127"/>
      <c r="ET89" s="127"/>
      <c r="EU89" s="127"/>
      <c r="EV89" s="127"/>
      <c r="EW89" s="126">
        <v>46064</v>
      </c>
      <c r="EX89" s="126">
        <v>46065</v>
      </c>
      <c r="EY89" s="126">
        <v>46065</v>
      </c>
      <c r="EZ89" s="126"/>
      <c r="FA89" s="126"/>
      <c r="FB89" s="126"/>
      <c r="FC89" s="126">
        <v>46065</v>
      </c>
      <c r="FD89" s="126">
        <v>46071</v>
      </c>
      <c r="FE89" s="127">
        <v>18</v>
      </c>
      <c r="FF89" s="129"/>
      <c r="FG89" s="129"/>
      <c r="FH89" s="129"/>
      <c r="FI89" s="129"/>
      <c r="FJ89" s="129"/>
      <c r="FK89" s="129"/>
      <c r="FL89" s="129"/>
      <c r="FM89" s="129"/>
      <c r="FN89" s="129"/>
      <c r="FO89" s="129"/>
      <c r="FP89" s="128">
        <v>46071</v>
      </c>
      <c r="FQ89" s="129"/>
      <c r="FR89" s="130" t="s">
        <v>579</v>
      </c>
      <c r="FS89" s="127" t="s">
        <v>653</v>
      </c>
      <c r="FT89" s="125"/>
      <c r="FU89" s="173">
        <v>46045</v>
      </c>
      <c r="FV89" s="173">
        <v>46045</v>
      </c>
      <c r="FW89" s="173">
        <v>46048</v>
      </c>
      <c r="FX89" s="173">
        <v>46048</v>
      </c>
      <c r="FY89" s="173">
        <v>46048</v>
      </c>
      <c r="FZ89" s="173">
        <v>46049</v>
      </c>
      <c r="GA89" s="173">
        <v>46050</v>
      </c>
      <c r="GB89" s="173">
        <v>46051</v>
      </c>
      <c r="GC89" s="173">
        <v>46052</v>
      </c>
      <c r="GD89" s="173">
        <v>46055</v>
      </c>
      <c r="GE89" s="173">
        <v>46056</v>
      </c>
      <c r="GF89" s="173">
        <v>46056</v>
      </c>
      <c r="GG89" s="173">
        <v>46057</v>
      </c>
      <c r="GH89" s="173">
        <v>46058</v>
      </c>
      <c r="GI89" s="173">
        <v>46059</v>
      </c>
      <c r="GJ89" s="173">
        <v>46062</v>
      </c>
      <c r="GK89" s="173">
        <v>46062</v>
      </c>
      <c r="GL89" s="173">
        <v>46063</v>
      </c>
      <c r="GM89" s="173">
        <v>46063</v>
      </c>
      <c r="GN89" s="173"/>
      <c r="GO89" s="173"/>
      <c r="GP89" s="173"/>
      <c r="GQ89" s="173"/>
      <c r="GR89" s="173">
        <v>46064</v>
      </c>
      <c r="GS89" s="173">
        <v>46065</v>
      </c>
      <c r="GT89" s="173">
        <v>46065</v>
      </c>
      <c r="GU89" s="173"/>
      <c r="GV89" s="173"/>
      <c r="GW89" s="173"/>
      <c r="GX89" s="173">
        <v>46065</v>
      </c>
      <c r="GY89" s="173">
        <v>46071</v>
      </c>
      <c r="GZ89" s="173">
        <v>18</v>
      </c>
      <c r="HA89" s="173"/>
      <c r="HB89" s="173"/>
      <c r="HC89" s="173"/>
      <c r="HD89" s="173"/>
      <c r="HE89" s="173"/>
      <c r="HF89" s="173"/>
      <c r="HG89" s="173"/>
      <c r="HH89" s="173"/>
      <c r="HI89" s="173"/>
      <c r="HJ89" s="173">
        <v>46071</v>
      </c>
      <c r="HK89" s="169"/>
      <c r="HL89" s="169" t="s">
        <v>53</v>
      </c>
      <c r="HM89" s="169" t="s">
        <v>579</v>
      </c>
      <c r="HN89" s="169" t="s">
        <v>653</v>
      </c>
      <c r="HO89" s="169"/>
      <c r="HP89" s="281">
        <v>46045</v>
      </c>
      <c r="HQ89" s="281">
        <v>46045</v>
      </c>
      <c r="HR89" s="281">
        <v>46048</v>
      </c>
      <c r="HS89" s="281">
        <v>46048</v>
      </c>
      <c r="HT89" s="281">
        <v>46048</v>
      </c>
      <c r="HU89" s="281">
        <v>46049</v>
      </c>
      <c r="HV89" s="281">
        <v>46050</v>
      </c>
      <c r="HW89" s="281">
        <v>46051</v>
      </c>
      <c r="HX89" s="281">
        <v>46052</v>
      </c>
      <c r="HY89" s="281">
        <v>46055</v>
      </c>
      <c r="HZ89" s="281">
        <v>46056</v>
      </c>
      <c r="IA89" s="281">
        <v>46056</v>
      </c>
      <c r="IB89" s="281">
        <v>46057</v>
      </c>
      <c r="IC89" s="281">
        <v>46058</v>
      </c>
      <c r="ID89" s="281">
        <v>46059</v>
      </c>
      <c r="IE89" s="281">
        <v>46062</v>
      </c>
      <c r="IF89" s="281">
        <v>46062</v>
      </c>
      <c r="IG89" s="281">
        <v>46063</v>
      </c>
      <c r="IH89" s="281">
        <v>46063</v>
      </c>
      <c r="II89" s="281"/>
      <c r="IJ89" s="281"/>
      <c r="IK89" s="281"/>
      <c r="IL89" s="281"/>
      <c r="IM89" s="281">
        <v>46064</v>
      </c>
      <c r="IN89" s="281">
        <v>46065</v>
      </c>
      <c r="IO89" s="281">
        <v>46065</v>
      </c>
      <c r="IP89" s="281"/>
      <c r="IQ89" s="281"/>
      <c r="IR89" s="281"/>
      <c r="IS89" s="281">
        <v>46065</v>
      </c>
      <c r="IT89" s="281">
        <v>46071</v>
      </c>
      <c r="IU89" s="281">
        <v>18</v>
      </c>
      <c r="IV89" s="281"/>
      <c r="IW89" s="281"/>
      <c r="IX89" s="281"/>
      <c r="IY89" s="281"/>
      <c r="IZ89" s="281"/>
      <c r="JA89" s="281"/>
      <c r="JB89" s="281"/>
      <c r="JC89" s="281"/>
      <c r="JD89" s="281"/>
      <c r="JE89" s="281">
        <v>46071</v>
      </c>
      <c r="JF89" s="282"/>
      <c r="JG89" s="282" t="s">
        <v>53</v>
      </c>
      <c r="JH89" s="277" t="s">
        <v>579</v>
      </c>
      <c r="JI89" s="277" t="s">
        <v>653</v>
      </c>
      <c r="JJ89" s="277"/>
    </row>
    <row r="90" spans="1:318" s="68" customFormat="1" ht="14.65" customHeight="1" x14ac:dyDescent="0.25">
      <c r="A90" s="246" t="s">
        <v>76</v>
      </c>
      <c r="B90" s="76" t="s">
        <v>508</v>
      </c>
      <c r="C90" s="76" t="s">
        <v>509</v>
      </c>
      <c r="D90" s="76" t="s">
        <v>510</v>
      </c>
      <c r="E90" s="76" t="s">
        <v>6</v>
      </c>
      <c r="F90" s="76" t="s">
        <v>511</v>
      </c>
      <c r="G90" s="76" t="s">
        <v>8</v>
      </c>
      <c r="H90" s="76" t="s">
        <v>8</v>
      </c>
      <c r="I90" s="76" t="s">
        <v>192</v>
      </c>
      <c r="J90" s="76" t="s">
        <v>7</v>
      </c>
      <c r="K90" s="86" t="s">
        <v>8</v>
      </c>
      <c r="L90" s="86" t="s">
        <v>8</v>
      </c>
      <c r="M90" s="86" t="s">
        <v>8</v>
      </c>
      <c r="N90" s="86" t="s">
        <v>8</v>
      </c>
      <c r="O90" s="86" t="s">
        <v>8</v>
      </c>
      <c r="P90" s="86" t="s">
        <v>8</v>
      </c>
      <c r="Q90" s="76" t="s">
        <v>519</v>
      </c>
      <c r="R90" s="76" t="s">
        <v>10</v>
      </c>
      <c r="S90" s="76" t="s">
        <v>520</v>
      </c>
      <c r="T90" s="76" t="s">
        <v>521</v>
      </c>
      <c r="U90" s="77"/>
      <c r="V90" s="77">
        <v>0.05</v>
      </c>
      <c r="W90" s="77">
        <v>0.08</v>
      </c>
      <c r="X90" s="77">
        <v>0.15</v>
      </c>
      <c r="Y90" s="77">
        <v>0.2</v>
      </c>
      <c r="Z90" s="77">
        <v>0.25</v>
      </c>
      <c r="AA90" s="77">
        <v>0.37</v>
      </c>
      <c r="AB90" s="77">
        <v>0.42</v>
      </c>
      <c r="AC90" s="77">
        <v>0.57999999999999996</v>
      </c>
      <c r="AD90" s="77">
        <v>0.67</v>
      </c>
      <c r="AE90" s="77">
        <v>0.83</v>
      </c>
      <c r="AF90" s="77">
        <v>1</v>
      </c>
      <c r="AG90" s="76" t="s">
        <v>522</v>
      </c>
      <c r="AH90" s="76" t="s">
        <v>208</v>
      </c>
      <c r="AI90" s="82" t="s">
        <v>303</v>
      </c>
      <c r="AJ90" s="83" t="s">
        <v>303</v>
      </c>
      <c r="AK90" s="84">
        <v>46023</v>
      </c>
      <c r="AL90" s="84">
        <v>46387</v>
      </c>
      <c r="AM90" s="83"/>
      <c r="AN90" s="83"/>
      <c r="AO90" s="83"/>
      <c r="AP90" s="85" t="s">
        <v>9</v>
      </c>
      <c r="AQ90" s="84" cm="1">
        <f t="array" ref="AQ90">IFERROR(DATE(2026, _xlfn.AGGREGATE(15, 6, (COLUMN(CC90:CN90)-COLUMN(CC90)+1)/(CC90:CN90&lt;&gt;0), 1), 1),"N/A")</f>
        <v>46296</v>
      </c>
      <c r="AR90" s="84" cm="1">
        <f t="array" ref="AR90">IFERROR(EOMONTH(DATE(2026, _xlfn.AGGREGATE(14, 6, (COLUMN(CC90:CN90)-COLUMN(CC90)+1)/(CC90:CN90&lt;&gt;0), 1), 1), 0),"N/A")</f>
        <v>46326</v>
      </c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298" t="s">
        <v>80</v>
      </c>
      <c r="BG90" s="76" t="s">
        <v>307</v>
      </c>
      <c r="BH90" s="76" t="s">
        <v>654</v>
      </c>
      <c r="BI90" s="76" t="s">
        <v>8</v>
      </c>
      <c r="BJ90" s="82">
        <v>530404</v>
      </c>
      <c r="BK90" s="86" t="s">
        <v>191</v>
      </c>
      <c r="BL90" s="87">
        <v>3500</v>
      </c>
      <c r="BM90" s="73">
        <v>0</v>
      </c>
      <c r="BN90" s="73">
        <v>0</v>
      </c>
      <c r="BO90" s="73">
        <v>0</v>
      </c>
      <c r="BP90" s="73">
        <v>0</v>
      </c>
      <c r="BQ90" s="73">
        <v>0</v>
      </c>
      <c r="BR90" s="73">
        <v>0</v>
      </c>
      <c r="BS90" s="73">
        <v>0</v>
      </c>
      <c r="BT90" s="73">
        <v>0</v>
      </c>
      <c r="BU90" s="73">
        <v>0</v>
      </c>
      <c r="BV90" s="88">
        <v>3500</v>
      </c>
      <c r="BW90" s="73">
        <v>0</v>
      </c>
      <c r="BX90" s="138">
        <v>0</v>
      </c>
      <c r="BY90" s="138"/>
      <c r="BZ90" s="138"/>
      <c r="CA90" s="138"/>
      <c r="CB90" s="138">
        <f t="shared" si="12"/>
        <v>3500</v>
      </c>
      <c r="CC90" s="73"/>
      <c r="CD90" s="73"/>
      <c r="CE90" s="72">
        <v>0</v>
      </c>
      <c r="CF90" s="73">
        <v>0</v>
      </c>
      <c r="CG90" s="73">
        <v>0</v>
      </c>
      <c r="CH90" s="73">
        <v>0</v>
      </c>
      <c r="CI90" s="73">
        <v>0</v>
      </c>
      <c r="CJ90" s="73">
        <v>0</v>
      </c>
      <c r="CK90" s="73">
        <v>0</v>
      </c>
      <c r="CL90" s="88">
        <v>3500</v>
      </c>
      <c r="CM90" s="73">
        <v>0</v>
      </c>
      <c r="CN90" s="138">
        <v>0</v>
      </c>
      <c r="CO90" s="138"/>
      <c r="CP90" s="137">
        <f t="shared" si="13"/>
        <v>0</v>
      </c>
      <c r="CQ90" s="137">
        <f t="shared" si="14"/>
        <v>0</v>
      </c>
      <c r="CR90" s="137">
        <f t="shared" si="17"/>
        <v>0</v>
      </c>
      <c r="CS90" s="157">
        <v>0</v>
      </c>
      <c r="CT90" s="157">
        <v>0</v>
      </c>
      <c r="CU90" s="157">
        <v>0</v>
      </c>
      <c r="CV90" s="157">
        <v>0</v>
      </c>
      <c r="CW90" s="157">
        <v>0</v>
      </c>
      <c r="CX90" s="73">
        <v>0</v>
      </c>
      <c r="CY90" s="73">
        <v>0</v>
      </c>
      <c r="CZ90" s="73">
        <v>0</v>
      </c>
      <c r="DA90" s="73">
        <v>0</v>
      </c>
      <c r="DB90" s="73">
        <v>0</v>
      </c>
      <c r="DC90" s="73">
        <v>0</v>
      </c>
      <c r="DD90" s="73">
        <v>0</v>
      </c>
      <c r="DE90" s="73">
        <v>0</v>
      </c>
      <c r="DF90" s="73">
        <v>0</v>
      </c>
      <c r="DG90" s="73">
        <v>0</v>
      </c>
      <c r="DH90" s="73">
        <v>0</v>
      </c>
      <c r="DI90" s="157">
        <f t="shared" si="15"/>
        <v>0</v>
      </c>
      <c r="DJ90" s="157">
        <f t="shared" si="16"/>
        <v>0</v>
      </c>
      <c r="DK90" s="191" t="str">
        <f t="shared" si="18"/>
        <v>NO</v>
      </c>
      <c r="DL90" s="191" t="str">
        <f t="shared" si="19"/>
        <v>NO</v>
      </c>
      <c r="DM90" s="142">
        <v>3500</v>
      </c>
      <c r="DN90" s="142">
        <v>3500</v>
      </c>
      <c r="DO90" s="142"/>
      <c r="DP90" s="125">
        <v>3</v>
      </c>
      <c r="DQ90" s="125">
        <v>3</v>
      </c>
      <c r="DR90" s="125"/>
      <c r="DS90" s="125"/>
      <c r="DT90" s="125"/>
      <c r="DU90" s="125"/>
      <c r="DV90" s="125"/>
      <c r="DW90" s="125"/>
      <c r="DX90" s="126">
        <v>46254</v>
      </c>
      <c r="DY90" s="126">
        <v>46254</v>
      </c>
      <c r="DZ90" s="127">
        <v>2</v>
      </c>
      <c r="EA90" s="126">
        <v>46255</v>
      </c>
      <c r="EB90" s="126">
        <v>46255</v>
      </c>
      <c r="EC90" s="126">
        <v>46255</v>
      </c>
      <c r="ED90" s="126">
        <v>46258</v>
      </c>
      <c r="EE90" s="126">
        <v>46259</v>
      </c>
      <c r="EF90" s="126">
        <v>46260</v>
      </c>
      <c r="EG90" s="126">
        <v>46261</v>
      </c>
      <c r="EH90" s="126">
        <v>46262</v>
      </c>
      <c r="EI90" s="126">
        <v>46265</v>
      </c>
      <c r="EJ90" s="126">
        <v>46265</v>
      </c>
      <c r="EK90" s="127">
        <v>2</v>
      </c>
      <c r="EL90" s="126">
        <v>46266</v>
      </c>
      <c r="EM90" s="126">
        <v>46267</v>
      </c>
      <c r="EN90" s="126">
        <v>46268</v>
      </c>
      <c r="EO90" s="126">
        <v>46269</v>
      </c>
      <c r="EP90" s="126">
        <v>46269</v>
      </c>
      <c r="EQ90" s="126">
        <v>46272</v>
      </c>
      <c r="ER90" s="126">
        <v>46272</v>
      </c>
      <c r="ES90" s="127"/>
      <c r="ET90" s="127"/>
      <c r="EU90" s="127"/>
      <c r="EV90" s="127"/>
      <c r="EW90" s="126">
        <v>46273</v>
      </c>
      <c r="EX90" s="126">
        <v>46274</v>
      </c>
      <c r="EY90" s="126">
        <v>46274</v>
      </c>
      <c r="EZ90" s="126"/>
      <c r="FA90" s="126"/>
      <c r="FB90" s="126"/>
      <c r="FC90" s="126">
        <v>46274</v>
      </c>
      <c r="FD90" s="126">
        <v>46280</v>
      </c>
      <c r="FE90" s="127">
        <v>18</v>
      </c>
      <c r="FF90" s="128"/>
      <c r="FG90" s="128"/>
      <c r="FH90" s="128"/>
      <c r="FI90" s="128"/>
      <c r="FJ90" s="128"/>
      <c r="FK90" s="128"/>
      <c r="FL90" s="128"/>
      <c r="FM90" s="128"/>
      <c r="FN90" s="128"/>
      <c r="FO90" s="129"/>
      <c r="FP90" s="128">
        <v>46280</v>
      </c>
      <c r="FQ90" s="128"/>
      <c r="FR90" s="130" t="s">
        <v>579</v>
      </c>
      <c r="FS90" s="132" t="s">
        <v>655</v>
      </c>
      <c r="FT90" s="131" t="s">
        <v>656</v>
      </c>
      <c r="FU90" s="175">
        <v>46254</v>
      </c>
      <c r="FV90" s="175">
        <v>46254</v>
      </c>
      <c r="FW90" s="175">
        <v>46255</v>
      </c>
      <c r="FX90" s="175">
        <v>46255</v>
      </c>
      <c r="FY90" s="175">
        <v>46255</v>
      </c>
      <c r="FZ90" s="175">
        <v>46258</v>
      </c>
      <c r="GA90" s="175">
        <v>46259</v>
      </c>
      <c r="GB90" s="175">
        <v>46260</v>
      </c>
      <c r="GC90" s="175">
        <v>46261</v>
      </c>
      <c r="GD90" s="175">
        <v>46262</v>
      </c>
      <c r="GE90" s="175">
        <v>46265</v>
      </c>
      <c r="GF90" s="175">
        <v>46265</v>
      </c>
      <c r="GG90" s="175">
        <v>46266</v>
      </c>
      <c r="GH90" s="175">
        <v>46267</v>
      </c>
      <c r="GI90" s="175">
        <v>46268</v>
      </c>
      <c r="GJ90" s="175">
        <v>46269</v>
      </c>
      <c r="GK90" s="175">
        <v>46269</v>
      </c>
      <c r="GL90" s="175">
        <v>46272</v>
      </c>
      <c r="GM90" s="175">
        <v>46272</v>
      </c>
      <c r="GN90" s="175"/>
      <c r="GO90" s="175"/>
      <c r="GP90" s="175"/>
      <c r="GQ90" s="175"/>
      <c r="GR90" s="175">
        <v>46273</v>
      </c>
      <c r="GS90" s="175">
        <v>46274</v>
      </c>
      <c r="GT90" s="175">
        <v>46274</v>
      </c>
      <c r="GU90" s="175"/>
      <c r="GV90" s="175"/>
      <c r="GW90" s="175"/>
      <c r="GX90" s="175">
        <v>46274</v>
      </c>
      <c r="GY90" s="175">
        <v>46280</v>
      </c>
      <c r="GZ90" s="175">
        <v>18</v>
      </c>
      <c r="HA90" s="175"/>
      <c r="HB90" s="175"/>
      <c r="HC90" s="175"/>
      <c r="HD90" s="175"/>
      <c r="HE90" s="175"/>
      <c r="HF90" s="175"/>
      <c r="HG90" s="175"/>
      <c r="HH90" s="175"/>
      <c r="HI90" s="175"/>
      <c r="HJ90" s="175">
        <v>46280</v>
      </c>
      <c r="HK90" s="170"/>
      <c r="HL90" s="220" t="s">
        <v>53</v>
      </c>
      <c r="HM90" s="170" t="s">
        <v>579</v>
      </c>
      <c r="HN90" s="170" t="s">
        <v>655</v>
      </c>
      <c r="HO90" s="270" t="s">
        <v>657</v>
      </c>
      <c r="HP90" s="281">
        <v>46254</v>
      </c>
      <c r="HQ90" s="281">
        <v>46254</v>
      </c>
      <c r="HR90" s="281">
        <v>46255</v>
      </c>
      <c r="HS90" s="281">
        <v>46255</v>
      </c>
      <c r="HT90" s="281">
        <v>46255</v>
      </c>
      <c r="HU90" s="281">
        <v>46258</v>
      </c>
      <c r="HV90" s="281">
        <v>46259</v>
      </c>
      <c r="HW90" s="281">
        <v>46260</v>
      </c>
      <c r="HX90" s="281">
        <v>46261</v>
      </c>
      <c r="HY90" s="281">
        <v>46262</v>
      </c>
      <c r="HZ90" s="281">
        <v>46265</v>
      </c>
      <c r="IA90" s="281">
        <v>46265</v>
      </c>
      <c r="IB90" s="281">
        <v>46266</v>
      </c>
      <c r="IC90" s="281">
        <v>46267</v>
      </c>
      <c r="ID90" s="281">
        <v>46268</v>
      </c>
      <c r="IE90" s="281">
        <v>46269</v>
      </c>
      <c r="IF90" s="281">
        <v>46269</v>
      </c>
      <c r="IG90" s="281">
        <v>46272</v>
      </c>
      <c r="IH90" s="281">
        <v>46272</v>
      </c>
      <c r="II90" s="281"/>
      <c r="IJ90" s="281"/>
      <c r="IK90" s="281"/>
      <c r="IL90" s="281"/>
      <c r="IM90" s="281">
        <v>46273</v>
      </c>
      <c r="IN90" s="281">
        <v>46274</v>
      </c>
      <c r="IO90" s="281">
        <v>46274</v>
      </c>
      <c r="IP90" s="281"/>
      <c r="IQ90" s="281"/>
      <c r="IR90" s="281"/>
      <c r="IS90" s="281">
        <v>46274</v>
      </c>
      <c r="IT90" s="281">
        <v>46280</v>
      </c>
      <c r="IU90" s="281">
        <v>18</v>
      </c>
      <c r="IV90" s="281"/>
      <c r="IW90" s="281"/>
      <c r="IX90" s="281"/>
      <c r="IY90" s="281"/>
      <c r="IZ90" s="281"/>
      <c r="JA90" s="281"/>
      <c r="JB90" s="281"/>
      <c r="JC90" s="281"/>
      <c r="JD90" s="281"/>
      <c r="JE90" s="281">
        <v>46280</v>
      </c>
      <c r="JF90" s="282"/>
      <c r="JG90" s="282" t="s">
        <v>53</v>
      </c>
      <c r="JH90" s="277" t="s">
        <v>579</v>
      </c>
      <c r="JI90" s="277" t="s">
        <v>655</v>
      </c>
      <c r="JJ90" s="277" t="s">
        <v>657</v>
      </c>
    </row>
    <row r="91" spans="1:318" s="68" customFormat="1" ht="14.65" customHeight="1" x14ac:dyDescent="0.25">
      <c r="A91" s="215" t="s">
        <v>76</v>
      </c>
      <c r="B91" s="76" t="s">
        <v>508</v>
      </c>
      <c r="C91" s="76" t="s">
        <v>509</v>
      </c>
      <c r="D91" s="76" t="s">
        <v>510</v>
      </c>
      <c r="E91" s="76" t="s">
        <v>6</v>
      </c>
      <c r="F91" s="76" t="s">
        <v>511</v>
      </c>
      <c r="G91" s="76" t="s">
        <v>8</v>
      </c>
      <c r="H91" s="76" t="s">
        <v>8</v>
      </c>
      <c r="I91" s="76" t="s">
        <v>192</v>
      </c>
      <c r="J91" s="76" t="s">
        <v>7</v>
      </c>
      <c r="K91" s="86" t="s">
        <v>8</v>
      </c>
      <c r="L91" s="86" t="s">
        <v>8</v>
      </c>
      <c r="M91" s="86" t="s">
        <v>8</v>
      </c>
      <c r="N91" s="86" t="s">
        <v>8</v>
      </c>
      <c r="O91" s="86" t="s">
        <v>8</v>
      </c>
      <c r="P91" s="86" t="s">
        <v>8</v>
      </c>
      <c r="Q91" s="76" t="s">
        <v>519</v>
      </c>
      <c r="R91" s="76" t="s">
        <v>10</v>
      </c>
      <c r="S91" s="76" t="s">
        <v>520</v>
      </c>
      <c r="T91" s="76" t="s">
        <v>521</v>
      </c>
      <c r="U91" s="77"/>
      <c r="V91" s="77">
        <v>0.05</v>
      </c>
      <c r="W91" s="77">
        <v>0.08</v>
      </c>
      <c r="X91" s="77">
        <v>0.15</v>
      </c>
      <c r="Y91" s="77">
        <v>0.2</v>
      </c>
      <c r="Z91" s="77">
        <v>0.25</v>
      </c>
      <c r="AA91" s="77">
        <v>0.37</v>
      </c>
      <c r="AB91" s="77">
        <v>0.42</v>
      </c>
      <c r="AC91" s="77">
        <v>0.57999999999999996</v>
      </c>
      <c r="AD91" s="77">
        <v>0.67</v>
      </c>
      <c r="AE91" s="77">
        <v>0.83</v>
      </c>
      <c r="AF91" s="77">
        <v>1</v>
      </c>
      <c r="AG91" s="76" t="s">
        <v>522</v>
      </c>
      <c r="AH91" s="76" t="s">
        <v>208</v>
      </c>
      <c r="AI91" s="82" t="s">
        <v>303</v>
      </c>
      <c r="AJ91" s="83" t="s">
        <v>303</v>
      </c>
      <c r="AK91" s="84">
        <v>46023</v>
      </c>
      <c r="AL91" s="84">
        <v>46387</v>
      </c>
      <c r="AM91" s="83"/>
      <c r="AN91" s="83"/>
      <c r="AO91" s="83"/>
      <c r="AP91" s="85" t="s">
        <v>9</v>
      </c>
      <c r="AQ91" s="84" cm="1">
        <f t="array" ref="AQ91">IFERROR(DATE(2026, _xlfn.AGGREGATE(15, 6, (COLUMN(CC91:CN91)-COLUMN(CC91)+1)/(CC91:CN91&lt;&gt;0), 1), 1),"N/A")</f>
        <v>46174</v>
      </c>
      <c r="AR91" s="84" cm="1">
        <f t="array" ref="AR91">IFERROR(EOMONTH(DATE(2026, _xlfn.AGGREGATE(14, 6, (COLUMN(CC91:CN91)-COLUMN(CC91)+1)/(CC91:CN91&lt;&gt;0), 1), 1), 0),"N/A")</f>
        <v>46203</v>
      </c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298" t="s">
        <v>658</v>
      </c>
      <c r="BG91" s="76" t="s">
        <v>307</v>
      </c>
      <c r="BH91" s="76" t="s">
        <v>659</v>
      </c>
      <c r="BI91" s="76" t="s">
        <v>8</v>
      </c>
      <c r="BJ91" s="82">
        <v>530704</v>
      </c>
      <c r="BK91" s="86" t="s">
        <v>191</v>
      </c>
      <c r="BL91" s="87">
        <v>0</v>
      </c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88"/>
      <c r="BX91" s="138"/>
      <c r="BY91" s="138">
        <v>3500</v>
      </c>
      <c r="BZ91" s="138"/>
      <c r="CA91" s="138"/>
      <c r="CB91" s="138">
        <f t="shared" si="12"/>
        <v>3500</v>
      </c>
      <c r="CC91" s="73"/>
      <c r="CD91" s="73"/>
      <c r="CE91" s="72"/>
      <c r="CF91" s="73"/>
      <c r="CG91" s="73"/>
      <c r="CH91" s="73">
        <v>3500</v>
      </c>
      <c r="CI91" s="73"/>
      <c r="CJ91" s="73"/>
      <c r="CK91" s="73"/>
      <c r="CL91" s="73"/>
      <c r="CM91" s="88"/>
      <c r="CN91" s="73"/>
      <c r="CO91" s="138"/>
      <c r="CP91" s="137">
        <f t="shared" si="13"/>
        <v>0</v>
      </c>
      <c r="CQ91" s="137">
        <f t="shared" si="14"/>
        <v>0</v>
      </c>
      <c r="CR91" s="137">
        <f t="shared" si="17"/>
        <v>0</v>
      </c>
      <c r="CS91" s="157">
        <v>0</v>
      </c>
      <c r="CT91" s="157">
        <v>0</v>
      </c>
      <c r="CU91" s="157">
        <v>0</v>
      </c>
      <c r="CV91" s="157">
        <v>0</v>
      </c>
      <c r="CW91" s="157">
        <v>0</v>
      </c>
      <c r="CX91" s="73">
        <v>0</v>
      </c>
      <c r="CY91" s="73">
        <v>0</v>
      </c>
      <c r="CZ91" s="73">
        <v>0</v>
      </c>
      <c r="DA91" s="73">
        <v>0</v>
      </c>
      <c r="DB91" s="73">
        <v>0</v>
      </c>
      <c r="DC91" s="73">
        <v>0</v>
      </c>
      <c r="DD91" s="73">
        <v>0</v>
      </c>
      <c r="DE91" s="73">
        <v>0</v>
      </c>
      <c r="DF91" s="73">
        <v>0</v>
      </c>
      <c r="DG91" s="73">
        <v>0</v>
      </c>
      <c r="DH91" s="73">
        <v>0</v>
      </c>
      <c r="DI91" s="157">
        <f t="shared" si="15"/>
        <v>0</v>
      </c>
      <c r="DJ91" s="157">
        <f t="shared" si="16"/>
        <v>0</v>
      </c>
      <c r="DK91" s="191" t="str">
        <f t="shared" si="18"/>
        <v>NO</v>
      </c>
      <c r="DL91" s="191" t="str">
        <f t="shared" si="19"/>
        <v>NO</v>
      </c>
      <c r="DM91" s="143"/>
      <c r="DN91" s="143"/>
      <c r="DO91" s="143"/>
      <c r="DP91" s="125"/>
      <c r="DQ91" s="125"/>
      <c r="DR91" s="125"/>
      <c r="DS91" s="125"/>
      <c r="DT91" s="125"/>
      <c r="DU91" s="125"/>
      <c r="DV91" s="125"/>
      <c r="DW91" s="125"/>
      <c r="DX91" s="126"/>
      <c r="DY91" s="126"/>
      <c r="DZ91" s="127"/>
      <c r="EA91" s="126"/>
      <c r="EB91" s="126"/>
      <c r="EC91" s="126"/>
      <c r="ED91" s="126"/>
      <c r="EE91" s="126"/>
      <c r="EF91" s="126"/>
      <c r="EG91" s="126"/>
      <c r="EH91" s="126"/>
      <c r="EI91" s="126"/>
      <c r="EJ91" s="126"/>
      <c r="EK91" s="127"/>
      <c r="EL91" s="126"/>
      <c r="EM91" s="126"/>
      <c r="EN91" s="126"/>
      <c r="EO91" s="126"/>
      <c r="EP91" s="126"/>
      <c r="EQ91" s="126"/>
      <c r="ER91" s="126"/>
      <c r="ES91" s="127"/>
      <c r="ET91" s="127"/>
      <c r="EU91" s="127"/>
      <c r="EV91" s="127"/>
      <c r="EW91" s="126"/>
      <c r="EX91" s="126"/>
      <c r="EY91" s="126"/>
      <c r="EZ91" s="126"/>
      <c r="FA91" s="126"/>
      <c r="FB91" s="126"/>
      <c r="FC91" s="126"/>
      <c r="FD91" s="126"/>
      <c r="FE91" s="127"/>
      <c r="FF91" s="128"/>
      <c r="FG91" s="128"/>
      <c r="FH91" s="128"/>
      <c r="FI91" s="128"/>
      <c r="FJ91" s="128"/>
      <c r="FK91" s="128"/>
      <c r="FL91" s="128"/>
      <c r="FM91" s="128"/>
      <c r="FN91" s="128"/>
      <c r="FO91" s="129"/>
      <c r="FP91" s="128"/>
      <c r="FQ91" s="128"/>
      <c r="FR91" s="130"/>
      <c r="FS91" s="127"/>
      <c r="FT91" s="131"/>
      <c r="FU91" s="173"/>
      <c r="FV91" s="173"/>
      <c r="FW91" s="173"/>
      <c r="FX91" s="173"/>
      <c r="FY91" s="173"/>
      <c r="FZ91" s="173"/>
      <c r="GA91" s="173"/>
      <c r="GB91" s="173"/>
      <c r="GC91" s="173"/>
      <c r="GD91" s="173"/>
      <c r="GE91" s="173"/>
      <c r="GF91" s="173"/>
      <c r="GG91" s="173"/>
      <c r="GH91" s="173"/>
      <c r="GI91" s="173"/>
      <c r="GJ91" s="173"/>
      <c r="GK91" s="173"/>
      <c r="GL91" s="173"/>
      <c r="GM91" s="173"/>
      <c r="GN91" s="173"/>
      <c r="GO91" s="173"/>
      <c r="GP91" s="173"/>
      <c r="GQ91" s="173"/>
      <c r="GR91" s="173"/>
      <c r="GS91" s="173"/>
      <c r="GT91" s="173"/>
      <c r="GU91" s="173"/>
      <c r="GV91" s="173"/>
      <c r="GW91" s="173"/>
      <c r="GX91" s="173"/>
      <c r="GY91" s="173"/>
      <c r="GZ91" s="173"/>
      <c r="HA91" s="173"/>
      <c r="HB91" s="173"/>
      <c r="HC91" s="173"/>
      <c r="HD91" s="173"/>
      <c r="HE91" s="173"/>
      <c r="HF91" s="173"/>
      <c r="HG91" s="173"/>
      <c r="HH91" s="173"/>
      <c r="HI91" s="173"/>
      <c r="HJ91" s="173"/>
      <c r="HP91" s="281">
        <v>46098</v>
      </c>
      <c r="HQ91" s="281">
        <v>46098</v>
      </c>
      <c r="HR91" s="281">
        <v>46099</v>
      </c>
      <c r="HS91" s="281">
        <v>46099</v>
      </c>
      <c r="HT91" s="281">
        <v>46099</v>
      </c>
      <c r="HU91" s="281">
        <v>46100</v>
      </c>
      <c r="HV91" s="281">
        <v>46101</v>
      </c>
      <c r="HW91" s="281">
        <v>46104</v>
      </c>
      <c r="HX91" s="281">
        <v>46105</v>
      </c>
      <c r="HY91" s="281">
        <v>46106</v>
      </c>
      <c r="HZ91" s="281">
        <v>46107</v>
      </c>
      <c r="IA91" s="281">
        <v>46107</v>
      </c>
      <c r="IB91" s="281">
        <v>46108</v>
      </c>
      <c r="IC91" s="281">
        <v>46111</v>
      </c>
      <c r="ID91" s="281">
        <v>46112</v>
      </c>
      <c r="IE91" s="281">
        <v>46113</v>
      </c>
      <c r="IF91" s="281">
        <v>46113</v>
      </c>
      <c r="IG91" s="281">
        <v>46114</v>
      </c>
      <c r="IH91" s="281">
        <v>46114</v>
      </c>
      <c r="II91" s="281"/>
      <c r="IJ91" s="281"/>
      <c r="IK91" s="281"/>
      <c r="IL91" s="281"/>
      <c r="IM91" s="281">
        <v>46115</v>
      </c>
      <c r="IN91" s="281">
        <v>46118</v>
      </c>
      <c r="IO91" s="281">
        <v>46118</v>
      </c>
      <c r="IP91" s="281"/>
      <c r="IQ91" s="281"/>
      <c r="IR91" s="281"/>
      <c r="IS91" s="281">
        <v>46118</v>
      </c>
      <c r="IT91" s="281">
        <v>46122</v>
      </c>
      <c r="IU91" s="281">
        <v>18</v>
      </c>
      <c r="IV91" s="281"/>
      <c r="IW91" s="281"/>
      <c r="IX91" s="281"/>
      <c r="IY91" s="281"/>
      <c r="IZ91" s="281"/>
      <c r="JA91" s="281"/>
      <c r="JB91" s="281"/>
      <c r="JC91" s="281"/>
      <c r="JD91" s="281"/>
      <c r="JE91" s="281">
        <v>46122</v>
      </c>
      <c r="JF91" s="282"/>
      <c r="JG91" s="282" t="s">
        <v>53</v>
      </c>
      <c r="JH91" s="277" t="s">
        <v>579</v>
      </c>
      <c r="JI91" s="277" t="s">
        <v>621</v>
      </c>
      <c r="JJ91" s="277" t="s">
        <v>553</v>
      </c>
    </row>
    <row r="92" spans="1:318" s="68" customFormat="1" ht="14.65" customHeight="1" x14ac:dyDescent="0.25">
      <c r="A92" s="76" t="s">
        <v>63</v>
      </c>
      <c r="B92" s="190" t="s">
        <v>508</v>
      </c>
      <c r="C92" s="76" t="s">
        <v>509</v>
      </c>
      <c r="D92" s="76" t="s">
        <v>510</v>
      </c>
      <c r="E92" s="76" t="s">
        <v>6</v>
      </c>
      <c r="F92" s="76" t="s">
        <v>511</v>
      </c>
      <c r="G92" s="76" t="s">
        <v>8</v>
      </c>
      <c r="H92" s="76" t="s">
        <v>8</v>
      </c>
      <c r="I92" s="76" t="s">
        <v>192</v>
      </c>
      <c r="J92" s="76" t="s">
        <v>7</v>
      </c>
      <c r="K92" s="86" t="s">
        <v>8</v>
      </c>
      <c r="L92" s="86" t="s">
        <v>8</v>
      </c>
      <c r="M92" s="86" t="s">
        <v>8</v>
      </c>
      <c r="N92" s="86" t="s">
        <v>8</v>
      </c>
      <c r="O92" s="86" t="s">
        <v>8</v>
      </c>
      <c r="P92" s="86" t="s">
        <v>8</v>
      </c>
      <c r="Q92" s="76" t="s">
        <v>519</v>
      </c>
      <c r="R92" s="76" t="s">
        <v>10</v>
      </c>
      <c r="S92" s="76" t="s">
        <v>520</v>
      </c>
      <c r="T92" s="76" t="s">
        <v>521</v>
      </c>
      <c r="U92" s="77"/>
      <c r="V92" s="77">
        <v>0.05</v>
      </c>
      <c r="W92" s="77">
        <v>0.08</v>
      </c>
      <c r="X92" s="77">
        <v>0.15</v>
      </c>
      <c r="Y92" s="77">
        <v>0.2</v>
      </c>
      <c r="Z92" s="77">
        <v>0.25</v>
      </c>
      <c r="AA92" s="77">
        <v>0.37</v>
      </c>
      <c r="AB92" s="77">
        <v>0.42</v>
      </c>
      <c r="AC92" s="77">
        <v>0.57999999999999996</v>
      </c>
      <c r="AD92" s="77">
        <v>0.67</v>
      </c>
      <c r="AE92" s="77">
        <v>0.83</v>
      </c>
      <c r="AF92" s="77">
        <v>1</v>
      </c>
      <c r="AG92" s="76" t="s">
        <v>522</v>
      </c>
      <c r="AH92" s="76" t="s">
        <v>208</v>
      </c>
      <c r="AI92" s="82" t="s">
        <v>303</v>
      </c>
      <c r="AJ92" s="83" t="s">
        <v>303</v>
      </c>
      <c r="AK92" s="84">
        <v>46023</v>
      </c>
      <c r="AL92" s="84">
        <v>46387</v>
      </c>
      <c r="AM92" s="83"/>
      <c r="AN92" s="83"/>
      <c r="AO92" s="83"/>
      <c r="AP92" s="85" t="s">
        <v>9</v>
      </c>
      <c r="AQ92" s="84" cm="1">
        <f t="array" ref="AQ92">IFERROR(DATE(2026, _xlfn.AGGREGATE(15, 6, (COLUMN(CC92:CN92)-COLUMN(CC92)+1)/(CC92:CN92&lt;&gt;0), 1), 1),"N/A")</f>
        <v>46023</v>
      </c>
      <c r="AR92" s="84" cm="1">
        <f t="array" ref="AR92">IFERROR(EOMONTH(DATE(2026, _xlfn.AGGREGATE(14, 6, (COLUMN(CC92:CN92)-COLUMN(CC92)+1)/(CC92:CN92&lt;&gt;0), 1), 1), 0),"N/A")</f>
        <v>46387</v>
      </c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76" t="s">
        <v>174</v>
      </c>
      <c r="BG92" s="76"/>
      <c r="BH92" s="76" t="s">
        <v>660</v>
      </c>
      <c r="BI92" s="76" t="s">
        <v>8</v>
      </c>
      <c r="BJ92" s="82">
        <v>570203</v>
      </c>
      <c r="BK92" s="86" t="s">
        <v>191</v>
      </c>
      <c r="BL92" s="87">
        <v>3000</v>
      </c>
      <c r="BM92" s="88">
        <v>250</v>
      </c>
      <c r="BN92" s="88">
        <v>250</v>
      </c>
      <c r="BO92" s="88">
        <v>250</v>
      </c>
      <c r="BP92" s="72">
        <v>250</v>
      </c>
      <c r="BQ92" s="88">
        <v>250</v>
      </c>
      <c r="BR92" s="88">
        <v>250</v>
      </c>
      <c r="BS92" s="88">
        <v>250</v>
      </c>
      <c r="BT92" s="88">
        <v>250</v>
      </c>
      <c r="BU92" s="88">
        <v>250</v>
      </c>
      <c r="BV92" s="88">
        <v>250</v>
      </c>
      <c r="BW92" s="88">
        <v>250</v>
      </c>
      <c r="BX92" s="137">
        <v>250</v>
      </c>
      <c r="BY92" s="137"/>
      <c r="BZ92" s="137"/>
      <c r="CA92" s="137"/>
      <c r="CB92" s="138">
        <f t="shared" si="12"/>
        <v>3000</v>
      </c>
      <c r="CC92" s="88">
        <v>250</v>
      </c>
      <c r="CD92" s="88">
        <v>250</v>
      </c>
      <c r="CE92" s="88">
        <v>250</v>
      </c>
      <c r="CF92" s="72">
        <v>250</v>
      </c>
      <c r="CG92" s="88">
        <v>250</v>
      </c>
      <c r="CH92" s="88">
        <v>250</v>
      </c>
      <c r="CI92" s="88">
        <v>250</v>
      </c>
      <c r="CJ92" s="88">
        <v>250</v>
      </c>
      <c r="CK92" s="88">
        <v>250</v>
      </c>
      <c r="CL92" s="88">
        <v>250</v>
      </c>
      <c r="CM92" s="88">
        <v>250</v>
      </c>
      <c r="CN92" s="137">
        <v>250</v>
      </c>
      <c r="CO92" s="137"/>
      <c r="CP92" s="137">
        <f t="shared" si="13"/>
        <v>0</v>
      </c>
      <c r="CQ92" s="137">
        <f t="shared" si="14"/>
        <v>1000</v>
      </c>
      <c r="CR92" s="137">
        <f t="shared" si="17"/>
        <v>-703.18000000000006</v>
      </c>
      <c r="CS92" s="157">
        <v>237.42</v>
      </c>
      <c r="CT92" s="157">
        <v>237.42</v>
      </c>
      <c r="CU92" s="157">
        <v>237.42</v>
      </c>
      <c r="CV92" s="157">
        <v>0</v>
      </c>
      <c r="CW92" s="157">
        <v>2060</v>
      </c>
      <c r="CX92" s="73">
        <v>13.75</v>
      </c>
      <c r="CY92" s="73">
        <v>13.75</v>
      </c>
      <c r="CZ92" s="73">
        <v>0</v>
      </c>
      <c r="DA92" s="73">
        <v>0</v>
      </c>
      <c r="DB92" s="73">
        <v>23.33</v>
      </c>
      <c r="DC92" s="73">
        <v>23.33</v>
      </c>
      <c r="DD92" s="73">
        <v>0</v>
      </c>
      <c r="DE92" s="73">
        <v>0</v>
      </c>
      <c r="DF92" s="73">
        <v>22.32</v>
      </c>
      <c r="DG92" s="73">
        <v>0</v>
      </c>
      <c r="DH92" s="73">
        <v>0</v>
      </c>
      <c r="DI92" s="157">
        <f t="shared" si="15"/>
        <v>296.82</v>
      </c>
      <c r="DJ92" s="157">
        <f t="shared" si="16"/>
        <v>2060</v>
      </c>
      <c r="DK92" s="191" t="str">
        <f t="shared" si="18"/>
        <v>NO</v>
      </c>
      <c r="DL92" s="191" t="str">
        <f t="shared" si="19"/>
        <v>SI</v>
      </c>
      <c r="DM92" s="142"/>
      <c r="DN92" s="142"/>
      <c r="DO92" s="142"/>
      <c r="DP92" s="125"/>
      <c r="DQ92" s="125"/>
      <c r="DR92" s="125"/>
      <c r="DS92" s="125"/>
      <c r="DT92" s="125"/>
      <c r="DU92" s="125"/>
      <c r="DV92" s="125"/>
      <c r="DW92" s="125"/>
      <c r="DX92" s="125"/>
      <c r="DY92" s="125"/>
      <c r="DZ92" s="125"/>
      <c r="EA92" s="125"/>
      <c r="EB92" s="125"/>
      <c r="EC92" s="125"/>
      <c r="ED92" s="125"/>
      <c r="EE92" s="125"/>
      <c r="EF92" s="125"/>
      <c r="EG92" s="125"/>
      <c r="EH92" s="125"/>
      <c r="EI92" s="125"/>
      <c r="EJ92" s="125"/>
      <c r="EK92" s="125"/>
      <c r="EL92" s="125"/>
      <c r="EM92" s="125"/>
      <c r="EN92" s="125"/>
      <c r="EO92" s="125"/>
      <c r="EP92" s="125"/>
      <c r="EQ92" s="125"/>
      <c r="ER92" s="125"/>
      <c r="ES92" s="125"/>
      <c r="ET92" s="125"/>
      <c r="EU92" s="125"/>
      <c r="EV92" s="125"/>
      <c r="EW92" s="125"/>
      <c r="EX92" s="125"/>
      <c r="EY92" s="125"/>
      <c r="EZ92" s="125"/>
      <c r="FA92" s="125"/>
      <c r="FB92" s="125"/>
      <c r="FC92" s="125"/>
      <c r="FD92" s="125"/>
      <c r="FE92" s="125"/>
      <c r="FF92" s="125"/>
      <c r="FG92" s="125"/>
      <c r="FH92" s="125"/>
      <c r="FI92" s="125"/>
      <c r="FJ92" s="125"/>
      <c r="FK92" s="125"/>
      <c r="FL92" s="125"/>
      <c r="FM92" s="125"/>
      <c r="FN92" s="125"/>
      <c r="FO92" s="125"/>
      <c r="FP92" s="125"/>
      <c r="FQ92" s="125"/>
      <c r="FR92" s="125"/>
      <c r="FS92" s="125"/>
      <c r="FT92" s="125"/>
      <c r="FU92" s="175"/>
      <c r="FV92" s="175"/>
      <c r="FW92" s="175"/>
      <c r="FX92" s="175"/>
      <c r="FY92" s="175"/>
      <c r="FZ92" s="175"/>
      <c r="GA92" s="175"/>
      <c r="GB92" s="175"/>
      <c r="GC92" s="175"/>
      <c r="GD92" s="175"/>
      <c r="GE92" s="175"/>
      <c r="GF92" s="175"/>
      <c r="GG92" s="175"/>
      <c r="GH92" s="175"/>
      <c r="GI92" s="175"/>
      <c r="GJ92" s="175"/>
      <c r="GK92" s="175"/>
      <c r="GL92" s="175"/>
      <c r="GM92" s="175"/>
      <c r="GN92" s="175"/>
      <c r="GO92" s="175"/>
      <c r="GP92" s="175"/>
      <c r="GQ92" s="175"/>
      <c r="GR92" s="175"/>
      <c r="GS92" s="175"/>
      <c r="GT92" s="175"/>
      <c r="GU92" s="175"/>
      <c r="GV92" s="175"/>
      <c r="GW92" s="175"/>
      <c r="GX92" s="175"/>
      <c r="GY92" s="175"/>
      <c r="GZ92" s="175"/>
      <c r="HA92" s="175"/>
      <c r="HB92" s="175"/>
      <c r="HC92" s="175"/>
      <c r="HD92" s="175"/>
      <c r="HE92" s="175"/>
      <c r="HF92" s="175"/>
      <c r="HG92" s="175"/>
      <c r="HH92" s="175"/>
      <c r="HI92" s="175"/>
      <c r="HJ92" s="175"/>
      <c r="HK92" s="76"/>
      <c r="HL92" s="76"/>
      <c r="HM92" s="76"/>
      <c r="HN92" s="76"/>
      <c r="HO92" s="271"/>
      <c r="HP92" s="284" t="e">
        <v>#NUM!</v>
      </c>
      <c r="HQ92" s="284" t="e">
        <v>#NUM!</v>
      </c>
      <c r="HR92" s="284" t="e">
        <v>#NUM!</v>
      </c>
      <c r="HS92" s="284" t="e">
        <v>#NUM!</v>
      </c>
      <c r="HT92" s="284" t="e">
        <v>#NUM!</v>
      </c>
      <c r="HU92" s="284" t="e">
        <v>#NUM!</v>
      </c>
      <c r="HV92" s="284" t="e">
        <v>#NUM!</v>
      </c>
      <c r="HW92" s="284" t="e">
        <v>#NUM!</v>
      </c>
      <c r="HX92" s="284" t="e">
        <v>#NUM!</v>
      </c>
      <c r="HY92" s="284" t="e">
        <v>#NUM!</v>
      </c>
      <c r="HZ92" s="284" t="e">
        <v>#NUM!</v>
      </c>
      <c r="IA92" s="284" t="e">
        <v>#NUM!</v>
      </c>
      <c r="IB92" s="284" t="e">
        <v>#NUM!</v>
      </c>
      <c r="IC92" s="284" t="e">
        <v>#NUM!</v>
      </c>
      <c r="ID92" s="284" t="e">
        <v>#NUM!</v>
      </c>
      <c r="IE92" s="284" t="e">
        <v>#NUM!</v>
      </c>
      <c r="IF92" s="284" t="e">
        <v>#NUM!</v>
      </c>
      <c r="IG92" s="284" t="e">
        <v>#NUM!</v>
      </c>
      <c r="IH92" s="284" t="e">
        <v>#NUM!</v>
      </c>
      <c r="II92" s="284" t="e">
        <v>#NUM!</v>
      </c>
      <c r="IJ92" s="284" t="e">
        <v>#NUM!</v>
      </c>
      <c r="IK92" s="284" t="e">
        <v>#NUM!</v>
      </c>
      <c r="IL92" s="284" t="e">
        <v>#NUM!</v>
      </c>
      <c r="IM92" s="284" t="e">
        <v>#NUM!</v>
      </c>
      <c r="IN92" s="284" t="e">
        <v>#NUM!</v>
      </c>
      <c r="IO92" s="284" t="e">
        <v>#NUM!</v>
      </c>
      <c r="IP92" s="284" t="e">
        <v>#NUM!</v>
      </c>
      <c r="IQ92" s="284" t="e">
        <v>#NUM!</v>
      </c>
      <c r="IR92" s="284" t="e">
        <v>#NUM!</v>
      </c>
      <c r="IS92" s="284" t="e">
        <v>#NUM!</v>
      </c>
      <c r="IT92" s="284" t="e">
        <v>#NUM!</v>
      </c>
      <c r="IU92" s="284" t="e">
        <v>#NUM!</v>
      </c>
      <c r="IV92" s="284" t="e">
        <v>#NUM!</v>
      </c>
      <c r="IW92" s="284" t="e">
        <v>#NUM!</v>
      </c>
      <c r="IX92" s="284" t="e">
        <v>#NUM!</v>
      </c>
      <c r="IY92" s="284" t="e">
        <v>#NUM!</v>
      </c>
      <c r="IZ92" s="284" t="e">
        <v>#NUM!</v>
      </c>
      <c r="JA92" s="284" t="e">
        <v>#NUM!</v>
      </c>
      <c r="JB92" s="284" t="e">
        <v>#NUM!</v>
      </c>
      <c r="JC92" s="284" t="e">
        <v>#NUM!</v>
      </c>
      <c r="JD92" s="284" t="e">
        <v>#NUM!</v>
      </c>
      <c r="JE92" s="284" t="e">
        <v>#NUM!</v>
      </c>
      <c r="JF92" s="284" t="e">
        <v>#NUM!</v>
      </c>
      <c r="JG92" s="284" t="e">
        <v>#NUM!</v>
      </c>
      <c r="JH92" s="278" t="e">
        <v>#NUM!</v>
      </c>
      <c r="JI92" s="278" t="e">
        <v>#NUM!</v>
      </c>
      <c r="JJ92" s="279"/>
    </row>
    <row r="93" spans="1:318" s="68" customFormat="1" ht="14.65" customHeight="1" x14ac:dyDescent="0.25">
      <c r="A93" s="76" t="s">
        <v>67</v>
      </c>
      <c r="B93" s="190" t="s">
        <v>508</v>
      </c>
      <c r="C93" s="76" t="s">
        <v>509</v>
      </c>
      <c r="D93" s="76" t="s">
        <v>510</v>
      </c>
      <c r="E93" s="76" t="s">
        <v>6</v>
      </c>
      <c r="F93" s="76" t="s">
        <v>511</v>
      </c>
      <c r="G93" s="76" t="s">
        <v>8</v>
      </c>
      <c r="H93" s="76" t="s">
        <v>8</v>
      </c>
      <c r="I93" s="76" t="s">
        <v>192</v>
      </c>
      <c r="J93" s="76" t="s">
        <v>7</v>
      </c>
      <c r="K93" s="86" t="s">
        <v>8</v>
      </c>
      <c r="L93" s="86" t="s">
        <v>8</v>
      </c>
      <c r="M93" s="86" t="s">
        <v>8</v>
      </c>
      <c r="N93" s="86" t="s">
        <v>8</v>
      </c>
      <c r="O93" s="86" t="s">
        <v>8</v>
      </c>
      <c r="P93" s="86" t="s">
        <v>8</v>
      </c>
      <c r="Q93" s="76" t="s">
        <v>519</v>
      </c>
      <c r="R93" s="76" t="s">
        <v>10</v>
      </c>
      <c r="S93" s="76" t="s">
        <v>520</v>
      </c>
      <c r="T93" s="76" t="s">
        <v>521</v>
      </c>
      <c r="U93" s="77"/>
      <c r="V93" s="77">
        <v>0.05</v>
      </c>
      <c r="W93" s="77">
        <v>0.08</v>
      </c>
      <c r="X93" s="77">
        <v>0.15</v>
      </c>
      <c r="Y93" s="77">
        <v>0.2</v>
      </c>
      <c r="Z93" s="77">
        <v>0.25</v>
      </c>
      <c r="AA93" s="77">
        <v>0.37</v>
      </c>
      <c r="AB93" s="77">
        <v>0.42</v>
      </c>
      <c r="AC93" s="77">
        <v>0.57999999999999996</v>
      </c>
      <c r="AD93" s="77">
        <v>0.67</v>
      </c>
      <c r="AE93" s="77">
        <v>0.83</v>
      </c>
      <c r="AF93" s="77">
        <v>1</v>
      </c>
      <c r="AG93" s="76" t="s">
        <v>522</v>
      </c>
      <c r="AH93" s="76" t="s">
        <v>208</v>
      </c>
      <c r="AI93" s="82" t="s">
        <v>303</v>
      </c>
      <c r="AJ93" s="83" t="s">
        <v>303</v>
      </c>
      <c r="AK93" s="84">
        <v>46023</v>
      </c>
      <c r="AL93" s="84">
        <v>46387</v>
      </c>
      <c r="AM93" s="83"/>
      <c r="AN93" s="83"/>
      <c r="AO93" s="83"/>
      <c r="AP93" s="85" t="s">
        <v>9</v>
      </c>
      <c r="AQ93" s="84" cm="1">
        <f t="array" ref="AQ93">IFERROR(DATE(2026, _xlfn.AGGREGATE(15, 6, (COLUMN(CC93:CN93)-COLUMN(CC93)+1)/(CC93:CN93&lt;&gt;0), 1), 1),"N/A")</f>
        <v>46204</v>
      </c>
      <c r="AR93" s="84" cm="1">
        <f t="array" ref="AR93">IFERROR(EOMONTH(DATE(2026, _xlfn.AGGREGATE(14, 6, (COLUMN(CC93:CN93)-COLUMN(CC93)+1)/(CC93:CN93&lt;&gt;0), 1), 1), 0),"N/A")</f>
        <v>46387</v>
      </c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298" t="s">
        <v>68</v>
      </c>
      <c r="BG93" s="76"/>
      <c r="BH93" s="76" t="s">
        <v>661</v>
      </c>
      <c r="BI93" s="76" t="s">
        <v>8</v>
      </c>
      <c r="BJ93" s="82">
        <v>530404</v>
      </c>
      <c r="BK93" s="86" t="s">
        <v>191</v>
      </c>
      <c r="BL93" s="87">
        <v>3000</v>
      </c>
      <c r="BM93" s="73">
        <v>0</v>
      </c>
      <c r="BN93" s="73">
        <v>0</v>
      </c>
      <c r="BO93" s="73">
        <v>0</v>
      </c>
      <c r="BP93" s="73">
        <v>0</v>
      </c>
      <c r="BQ93" s="73">
        <v>0</v>
      </c>
      <c r="BR93" s="73">
        <v>0</v>
      </c>
      <c r="BS93" s="88">
        <v>1500</v>
      </c>
      <c r="BT93" s="73">
        <v>0</v>
      </c>
      <c r="BU93" s="73">
        <v>0</v>
      </c>
      <c r="BV93" s="73">
        <v>0</v>
      </c>
      <c r="BW93" s="73">
        <v>0</v>
      </c>
      <c r="BX93" s="137">
        <v>1500</v>
      </c>
      <c r="BY93" s="137"/>
      <c r="BZ93" s="137"/>
      <c r="CA93" s="137"/>
      <c r="CB93" s="138">
        <f t="shared" si="12"/>
        <v>3000</v>
      </c>
      <c r="CC93" s="73"/>
      <c r="CD93" s="73"/>
      <c r="CE93" s="72">
        <v>0</v>
      </c>
      <c r="CF93" s="73">
        <v>0</v>
      </c>
      <c r="CG93" s="73">
        <v>0</v>
      </c>
      <c r="CH93" s="73">
        <v>0</v>
      </c>
      <c r="CI93" s="88">
        <v>1500</v>
      </c>
      <c r="CJ93" s="73">
        <v>0</v>
      </c>
      <c r="CK93" s="73">
        <v>0</v>
      </c>
      <c r="CL93" s="73">
        <v>0</v>
      </c>
      <c r="CM93" s="73">
        <v>0</v>
      </c>
      <c r="CN93" s="137">
        <v>1500</v>
      </c>
      <c r="CO93" s="137"/>
      <c r="CP93" s="137">
        <f t="shared" si="13"/>
        <v>0</v>
      </c>
      <c r="CQ93" s="137">
        <f t="shared" si="14"/>
        <v>0</v>
      </c>
      <c r="CR93" s="137">
        <f t="shared" si="17"/>
        <v>0</v>
      </c>
      <c r="CS93" s="157">
        <v>0</v>
      </c>
      <c r="CT93" s="157">
        <v>0</v>
      </c>
      <c r="CU93" s="157">
        <v>0</v>
      </c>
      <c r="CV93" s="157">
        <v>0</v>
      </c>
      <c r="CW93" s="157">
        <v>0</v>
      </c>
      <c r="CX93" s="73">
        <v>0</v>
      </c>
      <c r="CY93" s="73">
        <v>0</v>
      </c>
      <c r="CZ93" s="73">
        <v>0</v>
      </c>
      <c r="DA93" s="73">
        <v>0</v>
      </c>
      <c r="DB93" s="73">
        <v>0</v>
      </c>
      <c r="DC93" s="73">
        <v>0</v>
      </c>
      <c r="DD93" s="73">
        <v>0</v>
      </c>
      <c r="DE93" s="73">
        <v>0</v>
      </c>
      <c r="DF93" s="73">
        <v>0</v>
      </c>
      <c r="DG93" s="73">
        <v>0</v>
      </c>
      <c r="DH93" s="73">
        <v>0</v>
      </c>
      <c r="DI93" s="157">
        <f t="shared" si="15"/>
        <v>0</v>
      </c>
      <c r="DJ93" s="157">
        <f t="shared" si="16"/>
        <v>0</v>
      </c>
      <c r="DK93" s="191" t="str">
        <f t="shared" si="18"/>
        <v>NO</v>
      </c>
      <c r="DL93" s="191" t="str">
        <f t="shared" si="19"/>
        <v>NO</v>
      </c>
      <c r="DM93" s="143">
        <v>3000</v>
      </c>
      <c r="DN93" s="143">
        <v>3000</v>
      </c>
      <c r="DO93" s="143"/>
      <c r="DP93" s="125"/>
      <c r="DQ93" s="125">
        <v>2</v>
      </c>
      <c r="DR93" s="125"/>
      <c r="DS93" s="125"/>
      <c r="DT93" s="125"/>
      <c r="DU93" s="125"/>
      <c r="DV93" s="125"/>
      <c r="DW93" s="125"/>
      <c r="DX93" s="126">
        <v>46087</v>
      </c>
      <c r="DY93" s="126">
        <v>46087</v>
      </c>
      <c r="DZ93" s="127">
        <v>1</v>
      </c>
      <c r="EA93" s="126">
        <v>46090</v>
      </c>
      <c r="EB93" s="126">
        <v>46090</v>
      </c>
      <c r="EC93" s="126">
        <v>46090</v>
      </c>
      <c r="ED93" s="126">
        <v>46091</v>
      </c>
      <c r="EE93" s="126">
        <v>46092</v>
      </c>
      <c r="EF93" s="126">
        <v>46093</v>
      </c>
      <c r="EG93" s="126">
        <v>46094</v>
      </c>
      <c r="EH93" s="126">
        <v>46097</v>
      </c>
      <c r="EI93" s="126">
        <v>46098</v>
      </c>
      <c r="EJ93" s="126">
        <v>46098</v>
      </c>
      <c r="EK93" s="127">
        <v>1</v>
      </c>
      <c r="EL93" s="126">
        <v>46099</v>
      </c>
      <c r="EM93" s="126">
        <v>46100</v>
      </c>
      <c r="EN93" s="126">
        <v>46101</v>
      </c>
      <c r="EO93" s="126">
        <v>46104</v>
      </c>
      <c r="EP93" s="126">
        <v>46104</v>
      </c>
      <c r="EQ93" s="126">
        <v>46105</v>
      </c>
      <c r="ER93" s="126">
        <v>46105</v>
      </c>
      <c r="ES93" s="127"/>
      <c r="ET93" s="127"/>
      <c r="EU93" s="127"/>
      <c r="EV93" s="127"/>
      <c r="EW93" s="126">
        <v>46106</v>
      </c>
      <c r="EX93" s="126">
        <v>46107</v>
      </c>
      <c r="EY93" s="126">
        <v>46107</v>
      </c>
      <c r="EZ93" s="126"/>
      <c r="FA93" s="126"/>
      <c r="FB93" s="126"/>
      <c r="FC93" s="126">
        <v>46107</v>
      </c>
      <c r="FD93" s="126">
        <v>46113</v>
      </c>
      <c r="FE93" s="127">
        <v>18</v>
      </c>
      <c r="FF93" s="128"/>
      <c r="FG93" s="128"/>
      <c r="FH93" s="128"/>
      <c r="FI93" s="128"/>
      <c r="FJ93" s="128"/>
      <c r="FK93" s="128"/>
      <c r="FL93" s="128"/>
      <c r="FM93" s="128"/>
      <c r="FN93" s="128"/>
      <c r="FO93" s="129"/>
      <c r="FP93" s="128">
        <v>46113</v>
      </c>
      <c r="FQ93" s="128"/>
      <c r="FR93" s="130" t="s">
        <v>579</v>
      </c>
      <c r="FS93" s="127" t="s">
        <v>406</v>
      </c>
      <c r="FT93" s="125"/>
      <c r="FU93" s="173">
        <v>46087</v>
      </c>
      <c r="FV93" s="173">
        <v>46087</v>
      </c>
      <c r="FW93" s="173">
        <v>46090</v>
      </c>
      <c r="FX93" s="173">
        <v>46090</v>
      </c>
      <c r="FY93" s="173">
        <v>46090</v>
      </c>
      <c r="FZ93" s="173">
        <v>46091</v>
      </c>
      <c r="GA93" s="173">
        <v>46092</v>
      </c>
      <c r="GB93" s="173">
        <v>46093</v>
      </c>
      <c r="GC93" s="173">
        <v>46094</v>
      </c>
      <c r="GD93" s="173">
        <v>46097</v>
      </c>
      <c r="GE93" s="173">
        <v>46098</v>
      </c>
      <c r="GF93" s="173">
        <v>46098</v>
      </c>
      <c r="GG93" s="173">
        <v>46099</v>
      </c>
      <c r="GH93" s="173">
        <v>46100</v>
      </c>
      <c r="GI93" s="173">
        <v>46101</v>
      </c>
      <c r="GJ93" s="173">
        <v>46104</v>
      </c>
      <c r="GK93" s="173">
        <v>46104</v>
      </c>
      <c r="GL93" s="173">
        <v>46105</v>
      </c>
      <c r="GM93" s="173">
        <v>46105</v>
      </c>
      <c r="GN93" s="173"/>
      <c r="GO93" s="173"/>
      <c r="GP93" s="173"/>
      <c r="GQ93" s="173"/>
      <c r="GR93" s="173">
        <v>46106</v>
      </c>
      <c r="GS93" s="173">
        <v>46107</v>
      </c>
      <c r="GT93" s="173">
        <v>46107</v>
      </c>
      <c r="GU93" s="173"/>
      <c r="GV93" s="173"/>
      <c r="GW93" s="173"/>
      <c r="GX93" s="173">
        <v>46107</v>
      </c>
      <c r="GY93" s="173">
        <v>46113</v>
      </c>
      <c r="GZ93" s="173">
        <v>18</v>
      </c>
      <c r="HA93" s="173"/>
      <c r="HB93" s="173"/>
      <c r="HC93" s="173"/>
      <c r="HD93" s="173"/>
      <c r="HE93" s="173"/>
      <c r="HF93" s="173"/>
      <c r="HG93" s="173"/>
      <c r="HH93" s="173"/>
      <c r="HI93" s="173"/>
      <c r="HJ93" s="173">
        <v>46113</v>
      </c>
      <c r="HK93" s="169"/>
      <c r="HL93" s="169" t="s">
        <v>53</v>
      </c>
      <c r="HM93" s="169" t="s">
        <v>579</v>
      </c>
      <c r="HN93" s="169" t="s">
        <v>406</v>
      </c>
      <c r="HO93" s="169"/>
      <c r="HP93" s="281">
        <v>46087</v>
      </c>
      <c r="HQ93" s="281">
        <v>46087</v>
      </c>
      <c r="HR93" s="281">
        <v>46090</v>
      </c>
      <c r="HS93" s="281">
        <v>46090</v>
      </c>
      <c r="HT93" s="281">
        <v>46090</v>
      </c>
      <c r="HU93" s="281">
        <v>46091</v>
      </c>
      <c r="HV93" s="281">
        <v>46092</v>
      </c>
      <c r="HW93" s="281">
        <v>46093</v>
      </c>
      <c r="HX93" s="281">
        <v>46094</v>
      </c>
      <c r="HY93" s="281">
        <v>46097</v>
      </c>
      <c r="HZ93" s="281">
        <v>46098</v>
      </c>
      <c r="IA93" s="281">
        <v>46098</v>
      </c>
      <c r="IB93" s="281">
        <v>46099</v>
      </c>
      <c r="IC93" s="281">
        <v>46100</v>
      </c>
      <c r="ID93" s="281">
        <v>46101</v>
      </c>
      <c r="IE93" s="281">
        <v>46104</v>
      </c>
      <c r="IF93" s="281">
        <v>46104</v>
      </c>
      <c r="IG93" s="281">
        <v>46105</v>
      </c>
      <c r="IH93" s="281">
        <v>46105</v>
      </c>
      <c r="II93" s="281"/>
      <c r="IJ93" s="281"/>
      <c r="IK93" s="281"/>
      <c r="IL93" s="281"/>
      <c r="IM93" s="281">
        <v>46106</v>
      </c>
      <c r="IN93" s="281">
        <v>46107</v>
      </c>
      <c r="IO93" s="281">
        <v>46107</v>
      </c>
      <c r="IP93" s="281"/>
      <c r="IQ93" s="281"/>
      <c r="IR93" s="281"/>
      <c r="IS93" s="281">
        <v>46107</v>
      </c>
      <c r="IT93" s="281">
        <v>46113</v>
      </c>
      <c r="IU93" s="281">
        <v>18</v>
      </c>
      <c r="IV93" s="281"/>
      <c r="IW93" s="281"/>
      <c r="IX93" s="281"/>
      <c r="IY93" s="281"/>
      <c r="IZ93" s="281"/>
      <c r="JA93" s="281"/>
      <c r="JB93" s="281"/>
      <c r="JC93" s="281"/>
      <c r="JD93" s="281"/>
      <c r="JE93" s="281">
        <v>46113</v>
      </c>
      <c r="JF93" s="282"/>
      <c r="JG93" s="282" t="s">
        <v>53</v>
      </c>
      <c r="JH93" s="277" t="s">
        <v>579</v>
      </c>
      <c r="JI93" s="277" t="s">
        <v>406</v>
      </c>
      <c r="JJ93" s="277"/>
    </row>
    <row r="94" spans="1:318" s="68" customFormat="1" ht="14.65" customHeight="1" x14ac:dyDescent="0.25">
      <c r="A94" s="246" t="s">
        <v>76</v>
      </c>
      <c r="B94" s="76" t="s">
        <v>508</v>
      </c>
      <c r="C94" s="76" t="s">
        <v>509</v>
      </c>
      <c r="D94" s="76" t="s">
        <v>510</v>
      </c>
      <c r="E94" s="76" t="s">
        <v>6</v>
      </c>
      <c r="F94" s="76" t="s">
        <v>511</v>
      </c>
      <c r="G94" s="76" t="s">
        <v>8</v>
      </c>
      <c r="H94" s="76" t="s">
        <v>8</v>
      </c>
      <c r="I94" s="76" t="s">
        <v>192</v>
      </c>
      <c r="J94" s="76" t="s">
        <v>7</v>
      </c>
      <c r="K94" s="86" t="s">
        <v>8</v>
      </c>
      <c r="L94" s="86" t="s">
        <v>8</v>
      </c>
      <c r="M94" s="86" t="s">
        <v>8</v>
      </c>
      <c r="N94" s="86" t="s">
        <v>8</v>
      </c>
      <c r="O94" s="86" t="s">
        <v>8</v>
      </c>
      <c r="P94" s="86" t="s">
        <v>8</v>
      </c>
      <c r="Q94" s="76" t="s">
        <v>519</v>
      </c>
      <c r="R94" s="76" t="s">
        <v>10</v>
      </c>
      <c r="S94" s="76" t="s">
        <v>520</v>
      </c>
      <c r="T94" s="76" t="s">
        <v>521</v>
      </c>
      <c r="U94" s="77"/>
      <c r="V94" s="77">
        <v>0.05</v>
      </c>
      <c r="W94" s="77">
        <v>0.08</v>
      </c>
      <c r="X94" s="77">
        <v>0.15</v>
      </c>
      <c r="Y94" s="77">
        <v>0.2</v>
      </c>
      <c r="Z94" s="77">
        <v>0.25</v>
      </c>
      <c r="AA94" s="77">
        <v>0.37</v>
      </c>
      <c r="AB94" s="77">
        <v>0.42</v>
      </c>
      <c r="AC94" s="77">
        <v>0.57999999999999996</v>
      </c>
      <c r="AD94" s="77">
        <v>0.67</v>
      </c>
      <c r="AE94" s="77">
        <v>0.83</v>
      </c>
      <c r="AF94" s="77">
        <v>1</v>
      </c>
      <c r="AG94" s="76" t="s">
        <v>522</v>
      </c>
      <c r="AH94" s="76" t="s">
        <v>208</v>
      </c>
      <c r="AI94" s="82" t="s">
        <v>303</v>
      </c>
      <c r="AJ94" s="83" t="s">
        <v>303</v>
      </c>
      <c r="AK94" s="84">
        <v>46023</v>
      </c>
      <c r="AL94" s="84">
        <v>46387</v>
      </c>
      <c r="AM94" s="83"/>
      <c r="AN94" s="83"/>
      <c r="AO94" s="83"/>
      <c r="AP94" s="85" t="s">
        <v>9</v>
      </c>
      <c r="AQ94" s="84" cm="1">
        <f t="array" ref="AQ94">IFERROR(DATE(2026, _xlfn.AGGREGATE(15, 6, (COLUMN(CC94:CN94)-COLUMN(CC94)+1)/(CC94:CN94&lt;&gt;0), 1), 1),"N/A")</f>
        <v>46235</v>
      </c>
      <c r="AR94" s="84" cm="1">
        <f t="array" ref="AR94">IFERROR(EOMONTH(DATE(2026, _xlfn.AGGREGATE(14, 6, (COLUMN(CC94:CN94)-COLUMN(CC94)+1)/(CC94:CN94&lt;&gt;0), 1), 1), 0),"N/A")</f>
        <v>46265</v>
      </c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76" t="s">
        <v>662</v>
      </c>
      <c r="BG94" s="76" t="s">
        <v>307</v>
      </c>
      <c r="BH94" s="76" t="s">
        <v>663</v>
      </c>
      <c r="BI94" s="76" t="s">
        <v>8</v>
      </c>
      <c r="BJ94" s="82">
        <v>530704</v>
      </c>
      <c r="BK94" s="86" t="s">
        <v>191</v>
      </c>
      <c r="BL94" s="87">
        <v>0</v>
      </c>
      <c r="BM94" s="73"/>
      <c r="BN94" s="73"/>
      <c r="BO94" s="73"/>
      <c r="BP94" s="73"/>
      <c r="BQ94" s="73"/>
      <c r="BR94" s="73"/>
      <c r="BS94" s="73"/>
      <c r="BT94" s="73"/>
      <c r="BU94" s="73"/>
      <c r="BV94" s="88"/>
      <c r="BW94" s="73"/>
      <c r="BX94" s="138"/>
      <c r="BY94" s="138">
        <v>3000</v>
      </c>
      <c r="BZ94" s="138"/>
      <c r="CA94" s="138"/>
      <c r="CB94" s="138">
        <f t="shared" si="12"/>
        <v>3000</v>
      </c>
      <c r="CC94" s="73"/>
      <c r="CD94" s="73"/>
      <c r="CE94" s="72"/>
      <c r="CF94" s="73"/>
      <c r="CG94" s="73"/>
      <c r="CH94" s="73"/>
      <c r="CI94" s="73"/>
      <c r="CJ94" s="73">
        <v>3000</v>
      </c>
      <c r="CK94" s="73"/>
      <c r="CL94" s="88"/>
      <c r="CM94" s="73"/>
      <c r="CN94" s="138"/>
      <c r="CO94" s="138"/>
      <c r="CP94" s="137">
        <f t="shared" si="13"/>
        <v>0</v>
      </c>
      <c r="CQ94" s="137">
        <f t="shared" si="14"/>
        <v>0</v>
      </c>
      <c r="CR94" s="137">
        <f t="shared" si="17"/>
        <v>0</v>
      </c>
      <c r="CS94" s="157">
        <v>0</v>
      </c>
      <c r="CT94" s="157">
        <v>0</v>
      </c>
      <c r="CU94" s="157">
        <v>0</v>
      </c>
      <c r="CV94" s="157">
        <v>0</v>
      </c>
      <c r="CW94" s="157">
        <v>0</v>
      </c>
      <c r="CX94" s="73">
        <v>0</v>
      </c>
      <c r="CY94" s="73">
        <v>0</v>
      </c>
      <c r="CZ94" s="73">
        <v>0</v>
      </c>
      <c r="DA94" s="73">
        <v>0</v>
      </c>
      <c r="DB94" s="73">
        <v>0</v>
      </c>
      <c r="DC94" s="73">
        <v>0</v>
      </c>
      <c r="DD94" s="73">
        <v>0</v>
      </c>
      <c r="DE94" s="73">
        <v>0</v>
      </c>
      <c r="DF94" s="73">
        <v>0</v>
      </c>
      <c r="DG94" s="73">
        <v>0</v>
      </c>
      <c r="DH94" s="73">
        <v>0</v>
      </c>
      <c r="DI94" s="157">
        <f t="shared" si="15"/>
        <v>0</v>
      </c>
      <c r="DJ94" s="157">
        <f t="shared" si="16"/>
        <v>0</v>
      </c>
      <c r="DK94" s="191" t="str">
        <f t="shared" si="18"/>
        <v>NO</v>
      </c>
      <c r="DL94" s="191" t="str">
        <f t="shared" si="19"/>
        <v>NO</v>
      </c>
      <c r="DM94" s="143"/>
      <c r="DN94" s="143"/>
      <c r="DO94" s="143"/>
      <c r="DP94" s="125"/>
      <c r="DQ94" s="125"/>
      <c r="DR94" s="125"/>
      <c r="DS94" s="125"/>
      <c r="DT94" s="125"/>
      <c r="DU94" s="125"/>
      <c r="DV94" s="125"/>
      <c r="DW94" s="125"/>
      <c r="DX94" s="126"/>
      <c r="DY94" s="126"/>
      <c r="DZ94" s="127"/>
      <c r="EA94" s="126"/>
      <c r="EB94" s="126"/>
      <c r="EC94" s="126"/>
      <c r="ED94" s="126"/>
      <c r="EE94" s="126"/>
      <c r="EF94" s="126"/>
      <c r="EG94" s="126"/>
      <c r="EH94" s="126"/>
      <c r="EI94" s="126"/>
      <c r="EJ94" s="126"/>
      <c r="EK94" s="127"/>
      <c r="EL94" s="126"/>
      <c r="EM94" s="126"/>
      <c r="EN94" s="126"/>
      <c r="EO94" s="126"/>
      <c r="EP94" s="126"/>
      <c r="EQ94" s="126"/>
      <c r="ER94" s="126"/>
      <c r="ES94" s="127"/>
      <c r="ET94" s="127"/>
      <c r="EU94" s="127"/>
      <c r="EV94" s="127"/>
      <c r="EW94" s="126"/>
      <c r="EX94" s="126"/>
      <c r="EY94" s="126"/>
      <c r="EZ94" s="126"/>
      <c r="FA94" s="126"/>
      <c r="FB94" s="126"/>
      <c r="FC94" s="126"/>
      <c r="FD94" s="126"/>
      <c r="FE94" s="127"/>
      <c r="FF94" s="128"/>
      <c r="FG94" s="128"/>
      <c r="FH94" s="128"/>
      <c r="FI94" s="128"/>
      <c r="FJ94" s="128"/>
      <c r="FK94" s="128"/>
      <c r="FL94" s="128"/>
      <c r="FM94" s="128"/>
      <c r="FN94" s="128"/>
      <c r="FO94" s="129"/>
      <c r="FP94" s="128"/>
      <c r="FQ94" s="128"/>
      <c r="FR94" s="130"/>
      <c r="FS94" s="132"/>
      <c r="FT94" s="131"/>
      <c r="FU94" s="173"/>
      <c r="FV94" s="173"/>
      <c r="FW94" s="173"/>
      <c r="FX94" s="173"/>
      <c r="FY94" s="173"/>
      <c r="FZ94" s="173"/>
      <c r="GA94" s="173"/>
      <c r="GB94" s="173"/>
      <c r="GC94" s="173"/>
      <c r="GD94" s="173"/>
      <c r="GE94" s="173"/>
      <c r="GF94" s="173"/>
      <c r="GG94" s="173"/>
      <c r="GH94" s="173"/>
      <c r="GI94" s="173"/>
      <c r="GJ94" s="173"/>
      <c r="GK94" s="173"/>
      <c r="GL94" s="173"/>
      <c r="GM94" s="173"/>
      <c r="GN94" s="173"/>
      <c r="GO94" s="173"/>
      <c r="GP94" s="173"/>
      <c r="GQ94" s="173"/>
      <c r="GR94" s="173"/>
      <c r="GS94" s="173"/>
      <c r="GT94" s="173"/>
      <c r="GU94" s="173"/>
      <c r="GV94" s="173"/>
      <c r="GW94" s="173"/>
      <c r="GX94" s="173"/>
      <c r="GY94" s="173"/>
      <c r="GZ94" s="173"/>
      <c r="HA94" s="173"/>
      <c r="HB94" s="173"/>
      <c r="HC94" s="173"/>
      <c r="HD94" s="173"/>
      <c r="HE94" s="173"/>
      <c r="HF94" s="173"/>
      <c r="HG94" s="173"/>
      <c r="HH94" s="173"/>
      <c r="HI94" s="173"/>
      <c r="HJ94" s="173"/>
      <c r="HP94" s="281"/>
      <c r="HQ94" s="281"/>
      <c r="HR94" s="281"/>
      <c r="HS94" s="281"/>
      <c r="HT94" s="281"/>
      <c r="HU94" s="281"/>
      <c r="HV94" s="281"/>
      <c r="HW94" s="281"/>
      <c r="HX94" s="281"/>
      <c r="HY94" s="281"/>
      <c r="HZ94" s="281"/>
      <c r="IA94" s="281"/>
      <c r="IB94" s="281"/>
      <c r="IC94" s="281"/>
      <c r="ID94" s="281"/>
      <c r="IE94" s="281"/>
      <c r="IF94" s="281"/>
      <c r="IG94" s="281"/>
      <c r="IH94" s="281"/>
      <c r="II94" s="281"/>
      <c r="IJ94" s="281"/>
      <c r="IK94" s="281"/>
      <c r="IL94" s="281"/>
      <c r="IM94" s="281"/>
      <c r="IN94" s="281"/>
      <c r="IO94" s="281"/>
      <c r="IP94" s="281"/>
      <c r="IQ94" s="281"/>
      <c r="IR94" s="281"/>
      <c r="IS94" s="281"/>
      <c r="IT94" s="281"/>
      <c r="IU94" s="281"/>
      <c r="IV94" s="281"/>
      <c r="IW94" s="281"/>
      <c r="IX94" s="281"/>
      <c r="IY94" s="281"/>
      <c r="IZ94" s="281"/>
      <c r="JA94" s="281"/>
      <c r="JB94" s="281"/>
      <c r="JC94" s="281"/>
      <c r="JD94" s="281"/>
      <c r="JE94" s="281"/>
      <c r="JF94" s="285"/>
      <c r="JG94" s="285"/>
      <c r="JH94" s="275"/>
      <c r="JI94" s="275"/>
      <c r="JJ94" s="275"/>
    </row>
    <row r="95" spans="1:318" s="68" customFormat="1" ht="14.65" customHeight="1" x14ac:dyDescent="0.25">
      <c r="A95" s="76" t="s">
        <v>65</v>
      </c>
      <c r="B95" s="76" t="s">
        <v>508</v>
      </c>
      <c r="C95" s="76" t="s">
        <v>509</v>
      </c>
      <c r="D95" s="89" t="s">
        <v>510</v>
      </c>
      <c r="E95" s="76" t="s">
        <v>6</v>
      </c>
      <c r="F95" s="76" t="s">
        <v>511</v>
      </c>
      <c r="G95" s="76" t="s">
        <v>8</v>
      </c>
      <c r="H95" s="76" t="s">
        <v>8</v>
      </c>
      <c r="I95" s="76" t="s">
        <v>192</v>
      </c>
      <c r="J95" s="76" t="s">
        <v>11</v>
      </c>
      <c r="K95" s="86" t="s">
        <v>8</v>
      </c>
      <c r="L95" s="86" t="s">
        <v>8</v>
      </c>
      <c r="M95" s="86" t="s">
        <v>8</v>
      </c>
      <c r="N95" s="86" t="s">
        <v>8</v>
      </c>
      <c r="O95" s="86" t="s">
        <v>8</v>
      </c>
      <c r="P95" s="86" t="s">
        <v>8</v>
      </c>
      <c r="Q95" s="76" t="s">
        <v>512</v>
      </c>
      <c r="R95" s="76" t="s">
        <v>13</v>
      </c>
      <c r="S95" s="76" t="s">
        <v>513</v>
      </c>
      <c r="T95" s="76" t="s">
        <v>514</v>
      </c>
      <c r="U95" s="77">
        <v>0.95</v>
      </c>
      <c r="V95" s="77">
        <v>0.95</v>
      </c>
      <c r="W95" s="77">
        <v>0.95</v>
      </c>
      <c r="X95" s="77">
        <v>0.95</v>
      </c>
      <c r="Y95" s="77">
        <v>0.95</v>
      </c>
      <c r="Z95" s="77">
        <v>0.95</v>
      </c>
      <c r="AA95" s="77">
        <v>0.95</v>
      </c>
      <c r="AB95" s="77">
        <v>0.95</v>
      </c>
      <c r="AC95" s="77">
        <v>0.95</v>
      </c>
      <c r="AD95" s="77">
        <v>0.95</v>
      </c>
      <c r="AE95" s="77">
        <v>0.95</v>
      </c>
      <c r="AF95" s="77">
        <v>0.95</v>
      </c>
      <c r="AG95" s="76" t="s">
        <v>223</v>
      </c>
      <c r="AH95" s="76" t="s">
        <v>208</v>
      </c>
      <c r="AI95" s="82" t="s">
        <v>303</v>
      </c>
      <c r="AJ95" s="83" t="s">
        <v>303</v>
      </c>
      <c r="AK95" s="84">
        <v>46023</v>
      </c>
      <c r="AL95" s="84">
        <v>46387</v>
      </c>
      <c r="AM95" s="83"/>
      <c r="AN95" s="83"/>
      <c r="AO95" s="83"/>
      <c r="AP95" s="85" t="s">
        <v>12</v>
      </c>
      <c r="AQ95" s="84" cm="1">
        <f t="array" ref="AQ95">IFERROR(DATE(2026, _xlfn.AGGREGATE(15, 6, (COLUMN(CC95:CN95)-COLUMN(CC95)+1)/(CC95:CN95&lt;&gt;0), 1), 1),"N/A")</f>
        <v>46054</v>
      </c>
      <c r="AR95" s="84" cm="1">
        <f t="array" ref="AR95">IFERROR(EOMONTH(DATE(2026, _xlfn.AGGREGATE(14, 6, (COLUMN(CC95:CN95)-COLUMN(CC95)+1)/(CC95:CN95&lt;&gt;0), 1), 1), 0),"N/A")</f>
        <v>46387</v>
      </c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76" t="s">
        <v>177</v>
      </c>
      <c r="BG95" s="76"/>
      <c r="BH95" s="76" t="s">
        <v>664</v>
      </c>
      <c r="BI95" s="76" t="s">
        <v>8</v>
      </c>
      <c r="BJ95" s="82">
        <v>670204</v>
      </c>
      <c r="BK95" s="86" t="s">
        <v>191</v>
      </c>
      <c r="BL95" s="87">
        <v>3000</v>
      </c>
      <c r="BM95" s="88" t="s">
        <v>530</v>
      </c>
      <c r="BN95" s="88">
        <v>272.72000000000003</v>
      </c>
      <c r="BO95" s="88">
        <v>272.72000000000003</v>
      </c>
      <c r="BP95" s="72">
        <v>272.72000000000003</v>
      </c>
      <c r="BQ95" s="88">
        <v>272.73</v>
      </c>
      <c r="BR95" s="88">
        <v>272.73</v>
      </c>
      <c r="BS95" s="88">
        <v>272.73</v>
      </c>
      <c r="BT95" s="88">
        <v>272.73</v>
      </c>
      <c r="BU95" s="88">
        <v>272.73</v>
      </c>
      <c r="BV95" s="88">
        <v>272.73</v>
      </c>
      <c r="BW95" s="88">
        <v>272.73</v>
      </c>
      <c r="BX95" s="137">
        <v>272.73</v>
      </c>
      <c r="BY95" s="137"/>
      <c r="BZ95" s="137"/>
      <c r="CA95" s="137"/>
      <c r="CB95" s="138">
        <f t="shared" si="12"/>
        <v>3000</v>
      </c>
      <c r="CC95" s="157"/>
      <c r="CD95" s="157">
        <v>272.72000000000003</v>
      </c>
      <c r="CE95" s="157">
        <v>272.72000000000003</v>
      </c>
      <c r="CF95" s="73">
        <v>272.72000000000003</v>
      </c>
      <c r="CG95" s="88">
        <v>272.73</v>
      </c>
      <c r="CH95" s="88">
        <v>272.73</v>
      </c>
      <c r="CI95" s="88">
        <v>272.73</v>
      </c>
      <c r="CJ95" s="88">
        <v>272.73</v>
      </c>
      <c r="CK95" s="88">
        <v>272.73</v>
      </c>
      <c r="CL95" s="88">
        <v>272.73</v>
      </c>
      <c r="CM95" s="88">
        <v>272.73</v>
      </c>
      <c r="CN95" s="88">
        <v>272.73</v>
      </c>
      <c r="CO95" s="137"/>
      <c r="CP95" s="137">
        <f t="shared" si="13"/>
        <v>0</v>
      </c>
      <c r="CQ95" s="137">
        <f t="shared" si="14"/>
        <v>818.16000000000008</v>
      </c>
      <c r="CR95" s="137">
        <f t="shared" si="17"/>
        <v>565.02</v>
      </c>
      <c r="CS95" s="157">
        <v>361.1</v>
      </c>
      <c r="CT95" s="157">
        <v>361.1</v>
      </c>
      <c r="CU95" s="157">
        <v>428.83</v>
      </c>
      <c r="CV95" s="157">
        <v>0</v>
      </c>
      <c r="CW95" s="157">
        <v>3000</v>
      </c>
      <c r="CX95" s="73">
        <v>4.96</v>
      </c>
      <c r="CY95" s="73">
        <v>388.16</v>
      </c>
      <c r="CZ95" s="73">
        <v>0</v>
      </c>
      <c r="DA95" s="73">
        <v>0</v>
      </c>
      <c r="DB95" s="73">
        <v>277.31</v>
      </c>
      <c r="DC95" s="73">
        <v>310.7</v>
      </c>
      <c r="DD95" s="73">
        <v>0</v>
      </c>
      <c r="DE95" s="73">
        <v>0</v>
      </c>
      <c r="DF95" s="73">
        <v>255.49</v>
      </c>
      <c r="DG95" s="73">
        <v>0</v>
      </c>
      <c r="DH95" s="73">
        <v>0</v>
      </c>
      <c r="DI95" s="157">
        <f t="shared" si="15"/>
        <v>1383.18</v>
      </c>
      <c r="DJ95" s="157">
        <f t="shared" si="16"/>
        <v>3000</v>
      </c>
      <c r="DK95" s="191" t="str">
        <f t="shared" si="18"/>
        <v>NO</v>
      </c>
      <c r="DL95" s="191" t="str">
        <f t="shared" si="19"/>
        <v>SI</v>
      </c>
      <c r="DM95" s="142"/>
      <c r="DN95" s="142"/>
      <c r="DO95" s="142"/>
      <c r="DP95" s="125"/>
      <c r="DQ95" s="125"/>
      <c r="DR95" s="125"/>
      <c r="DS95" s="125"/>
      <c r="DT95" s="125"/>
      <c r="DU95" s="125"/>
      <c r="DV95" s="125"/>
      <c r="DW95" s="125"/>
      <c r="DX95" s="177"/>
      <c r="DY95" s="177"/>
      <c r="DZ95" s="177"/>
      <c r="EA95" s="177"/>
      <c r="EB95" s="177"/>
      <c r="EC95" s="177"/>
      <c r="ED95" s="177"/>
      <c r="EE95" s="177"/>
      <c r="EF95" s="177"/>
      <c r="EG95" s="177"/>
      <c r="EH95" s="177"/>
      <c r="EI95" s="177"/>
      <c r="EJ95" s="177"/>
      <c r="EK95" s="177"/>
      <c r="EL95" s="177"/>
      <c r="EM95" s="177"/>
      <c r="EN95" s="177"/>
      <c r="EO95" s="177"/>
      <c r="EP95" s="177"/>
      <c r="EQ95" s="177"/>
      <c r="ER95" s="177"/>
      <c r="ES95" s="177"/>
      <c r="ET95" s="177"/>
      <c r="EU95" s="177"/>
      <c r="EV95" s="177"/>
      <c r="EW95" s="177"/>
      <c r="EX95" s="177"/>
      <c r="EY95" s="177"/>
      <c r="EZ95" s="177"/>
      <c r="FA95" s="177"/>
      <c r="FB95" s="177"/>
      <c r="FC95" s="177"/>
      <c r="FD95" s="177"/>
      <c r="FE95" s="177"/>
      <c r="FF95" s="177"/>
      <c r="FG95" s="177"/>
      <c r="FH95" s="177"/>
      <c r="FI95" s="177"/>
      <c r="FJ95" s="177"/>
      <c r="FK95" s="177"/>
      <c r="FL95" s="177"/>
      <c r="FM95" s="177"/>
      <c r="FN95" s="177"/>
      <c r="FO95" s="177"/>
      <c r="FP95" s="177"/>
      <c r="FQ95" s="177"/>
      <c r="FR95" s="177"/>
      <c r="FS95" s="177"/>
      <c r="FT95" s="177"/>
      <c r="FU95" s="173"/>
      <c r="FV95" s="173"/>
      <c r="FW95" s="173"/>
      <c r="FX95" s="173"/>
      <c r="FY95" s="173"/>
      <c r="FZ95" s="173"/>
      <c r="GA95" s="173"/>
      <c r="GB95" s="173"/>
      <c r="GC95" s="173"/>
      <c r="GD95" s="173"/>
      <c r="GE95" s="173"/>
      <c r="GF95" s="173"/>
      <c r="GG95" s="173"/>
      <c r="GH95" s="173"/>
      <c r="GI95" s="173"/>
      <c r="GJ95" s="173"/>
      <c r="GK95" s="173"/>
      <c r="GL95" s="173"/>
      <c r="GM95" s="173"/>
      <c r="GN95" s="173"/>
      <c r="GO95" s="173"/>
      <c r="GP95" s="173"/>
      <c r="GQ95" s="173"/>
      <c r="GR95" s="173"/>
      <c r="GS95" s="173"/>
      <c r="GT95" s="173"/>
      <c r="GU95" s="173"/>
      <c r="GV95" s="173"/>
      <c r="GW95" s="173"/>
      <c r="GX95" s="173"/>
      <c r="GY95" s="173"/>
      <c r="GZ95" s="173"/>
      <c r="HA95" s="173"/>
      <c r="HB95" s="173"/>
      <c r="HC95" s="173"/>
      <c r="HD95" s="173"/>
      <c r="HE95" s="173"/>
      <c r="HF95" s="173"/>
      <c r="HG95" s="173"/>
      <c r="HH95" s="173"/>
      <c r="HI95" s="173"/>
      <c r="HJ95" s="173"/>
      <c r="HL95" s="76"/>
      <c r="HP95" s="284" t="e">
        <v>#NUM!</v>
      </c>
      <c r="HQ95" s="284" t="e">
        <v>#NUM!</v>
      </c>
      <c r="HR95" s="284" t="e">
        <v>#NUM!</v>
      </c>
      <c r="HS95" s="284" t="e">
        <v>#NUM!</v>
      </c>
      <c r="HT95" s="284" t="e">
        <v>#NUM!</v>
      </c>
      <c r="HU95" s="284" t="e">
        <v>#NUM!</v>
      </c>
      <c r="HV95" s="284" t="e">
        <v>#NUM!</v>
      </c>
      <c r="HW95" s="284" t="e">
        <v>#NUM!</v>
      </c>
      <c r="HX95" s="284" t="e">
        <v>#NUM!</v>
      </c>
      <c r="HY95" s="284" t="e">
        <v>#NUM!</v>
      </c>
      <c r="HZ95" s="284" t="e">
        <v>#NUM!</v>
      </c>
      <c r="IA95" s="284" t="e">
        <v>#NUM!</v>
      </c>
      <c r="IB95" s="284" t="e">
        <v>#NUM!</v>
      </c>
      <c r="IC95" s="284" t="e">
        <v>#NUM!</v>
      </c>
      <c r="ID95" s="284" t="e">
        <v>#NUM!</v>
      </c>
      <c r="IE95" s="284" t="e">
        <v>#NUM!</v>
      </c>
      <c r="IF95" s="284" t="e">
        <v>#NUM!</v>
      </c>
      <c r="IG95" s="284" t="e">
        <v>#NUM!</v>
      </c>
      <c r="IH95" s="284" t="e">
        <v>#NUM!</v>
      </c>
      <c r="II95" s="284"/>
      <c r="IJ95" s="284"/>
      <c r="IK95" s="284"/>
      <c r="IL95" s="284"/>
      <c r="IM95" s="284" t="e">
        <v>#NUM!</v>
      </c>
      <c r="IN95" s="284" t="e">
        <v>#NUM!</v>
      </c>
      <c r="IO95" s="284" t="e">
        <v>#NUM!</v>
      </c>
      <c r="IP95" s="284" t="e">
        <v>#NUM!</v>
      </c>
      <c r="IQ95" s="284" t="e">
        <v>#NUM!</v>
      </c>
      <c r="IR95" s="284" t="e">
        <v>#NUM!</v>
      </c>
      <c r="IS95" s="284" t="e">
        <v>#NUM!</v>
      </c>
      <c r="IT95" s="284"/>
      <c r="IU95" s="284">
        <v>18</v>
      </c>
      <c r="IV95" s="284">
        <v>3</v>
      </c>
      <c r="IW95" s="284">
        <v>5</v>
      </c>
      <c r="IX95" s="284">
        <v>9</v>
      </c>
      <c r="IY95" s="284">
        <v>10</v>
      </c>
      <c r="IZ95" s="284">
        <v>11</v>
      </c>
      <c r="JA95" s="284">
        <v>13</v>
      </c>
      <c r="JB95" s="284">
        <v>16</v>
      </c>
      <c r="JC95" s="284">
        <v>16</v>
      </c>
      <c r="JD95" s="284">
        <v>19</v>
      </c>
      <c r="JE95" s="284"/>
      <c r="JF95" s="286"/>
      <c r="JG95" s="286"/>
      <c r="JH95" s="276"/>
      <c r="JI95" s="276"/>
      <c r="JJ95" s="276"/>
    </row>
    <row r="96" spans="1:318" s="68" customFormat="1" ht="14.65" customHeight="1" x14ac:dyDescent="0.25">
      <c r="A96" s="76" t="s">
        <v>54</v>
      </c>
      <c r="B96" s="76" t="s">
        <v>508</v>
      </c>
      <c r="C96" s="76" t="s">
        <v>509</v>
      </c>
      <c r="D96" s="76" t="s">
        <v>510</v>
      </c>
      <c r="E96" s="76" t="s">
        <v>6</v>
      </c>
      <c r="F96" s="76" t="s">
        <v>511</v>
      </c>
      <c r="G96" s="76" t="s">
        <v>8</v>
      </c>
      <c r="H96" s="76" t="s">
        <v>8</v>
      </c>
      <c r="I96" s="76" t="s">
        <v>192</v>
      </c>
      <c r="J96" s="76" t="s">
        <v>7</v>
      </c>
      <c r="K96" s="86" t="s">
        <v>8</v>
      </c>
      <c r="L96" s="86" t="s">
        <v>8</v>
      </c>
      <c r="M96" s="86" t="s">
        <v>8</v>
      </c>
      <c r="N96" s="86" t="s">
        <v>8</v>
      </c>
      <c r="O96" s="86" t="s">
        <v>8</v>
      </c>
      <c r="P96" s="86" t="s">
        <v>8</v>
      </c>
      <c r="Q96" s="76" t="s">
        <v>519</v>
      </c>
      <c r="R96" s="76" t="s">
        <v>10</v>
      </c>
      <c r="S96" s="76" t="s">
        <v>520</v>
      </c>
      <c r="T96" s="76" t="s">
        <v>521</v>
      </c>
      <c r="U96" s="77"/>
      <c r="V96" s="77">
        <v>0.05</v>
      </c>
      <c r="W96" s="77">
        <v>0.08</v>
      </c>
      <c r="X96" s="77">
        <v>0.15</v>
      </c>
      <c r="Y96" s="77">
        <v>0.2</v>
      </c>
      <c r="Z96" s="77">
        <v>0.25</v>
      </c>
      <c r="AA96" s="77">
        <v>0.37</v>
      </c>
      <c r="AB96" s="77">
        <v>0.42</v>
      </c>
      <c r="AC96" s="77">
        <v>0.57999999999999996</v>
      </c>
      <c r="AD96" s="77">
        <v>0.67</v>
      </c>
      <c r="AE96" s="77">
        <v>0.83</v>
      </c>
      <c r="AF96" s="77">
        <v>1</v>
      </c>
      <c r="AG96" s="76" t="s">
        <v>522</v>
      </c>
      <c r="AH96" s="76" t="s">
        <v>207</v>
      </c>
      <c r="AI96" s="82" t="s">
        <v>303</v>
      </c>
      <c r="AJ96" s="83" t="s">
        <v>303</v>
      </c>
      <c r="AK96" s="84">
        <v>46023</v>
      </c>
      <c r="AL96" s="84">
        <v>46387</v>
      </c>
      <c r="AM96" s="83"/>
      <c r="AN96" s="83"/>
      <c r="AO96" s="83"/>
      <c r="AP96" s="85" t="s">
        <v>9</v>
      </c>
      <c r="AQ96" s="84" cm="1">
        <f t="array" ref="AQ96">IFERROR(DATE(2026, _xlfn.AGGREGATE(15, 6, (COLUMN(CC96:CN96)-COLUMN(CC96)+1)/(CC96:CN96&lt;&gt;0), 1), 1),"N/A")</f>
        <v>46082</v>
      </c>
      <c r="AR96" s="84" cm="1">
        <f t="array" ref="AR96">IFERROR(EOMONTH(DATE(2026, _xlfn.AGGREGATE(14, 6, (COLUMN(CC96:CN96)-COLUMN(CC96)+1)/(CC96:CN96&lt;&gt;0), 1), 1), 0),"N/A")</f>
        <v>46112</v>
      </c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76" t="s">
        <v>665</v>
      </c>
      <c r="BG96" s="76"/>
      <c r="BH96" s="76" t="s">
        <v>666</v>
      </c>
      <c r="BI96" s="76" t="s">
        <v>8</v>
      </c>
      <c r="BJ96" s="82">
        <v>530605</v>
      </c>
      <c r="BK96" s="86" t="s">
        <v>191</v>
      </c>
      <c r="BL96" s="87">
        <v>0</v>
      </c>
      <c r="BM96" s="73"/>
      <c r="BN96" s="73"/>
      <c r="BO96" s="88"/>
      <c r="BP96" s="73"/>
      <c r="BQ96" s="73"/>
      <c r="BR96" s="73"/>
      <c r="BS96" s="73"/>
      <c r="BT96" s="73"/>
      <c r="BU96" s="73"/>
      <c r="BV96" s="73"/>
      <c r="BW96" s="73"/>
      <c r="BX96" s="138"/>
      <c r="BY96" s="138">
        <v>2800</v>
      </c>
      <c r="BZ96" s="138"/>
      <c r="CA96" s="138"/>
      <c r="CB96" s="138">
        <f t="shared" si="12"/>
        <v>2800</v>
      </c>
      <c r="CC96" s="73"/>
      <c r="CD96" s="73"/>
      <c r="CE96" s="88">
        <v>2800</v>
      </c>
      <c r="CF96" s="73"/>
      <c r="CG96" s="73"/>
      <c r="CH96" s="73"/>
      <c r="CI96" s="73"/>
      <c r="CJ96" s="73"/>
      <c r="CK96" s="73"/>
      <c r="CL96" s="73"/>
      <c r="CM96" s="73"/>
      <c r="CN96" s="138"/>
      <c r="CO96" s="138"/>
      <c r="CP96" s="137">
        <f t="shared" si="13"/>
        <v>0</v>
      </c>
      <c r="CQ96" s="137">
        <f t="shared" si="14"/>
        <v>2800</v>
      </c>
      <c r="CR96" s="137">
        <f t="shared" si="17"/>
        <v>-2800</v>
      </c>
      <c r="CS96" s="157">
        <v>0</v>
      </c>
      <c r="CT96" s="157">
        <v>0</v>
      </c>
      <c r="CU96" s="157">
        <v>0</v>
      </c>
      <c r="CV96" s="157">
        <v>0</v>
      </c>
      <c r="CW96" s="157">
        <v>0</v>
      </c>
      <c r="CX96" s="73">
        <v>0</v>
      </c>
      <c r="CY96" s="73">
        <v>0</v>
      </c>
      <c r="CZ96" s="73">
        <v>0</v>
      </c>
      <c r="DA96" s="73">
        <v>0</v>
      </c>
      <c r="DB96" s="73">
        <v>0</v>
      </c>
      <c r="DC96" s="73">
        <v>0</v>
      </c>
      <c r="DD96" s="73">
        <v>0</v>
      </c>
      <c r="DE96" s="73">
        <v>0</v>
      </c>
      <c r="DF96" s="73">
        <v>0</v>
      </c>
      <c r="DG96" s="73">
        <v>0</v>
      </c>
      <c r="DH96" s="73">
        <v>0</v>
      </c>
      <c r="DI96" s="157">
        <f t="shared" si="15"/>
        <v>0</v>
      </c>
      <c r="DJ96" s="157">
        <f t="shared" si="16"/>
        <v>0</v>
      </c>
      <c r="DK96" s="191" t="str">
        <f t="shared" si="18"/>
        <v>NO</v>
      </c>
      <c r="DL96" s="191" t="str">
        <f t="shared" si="19"/>
        <v>NO</v>
      </c>
      <c r="DM96" s="142"/>
      <c r="DN96" s="142"/>
      <c r="DO96" s="142"/>
      <c r="DP96" s="125"/>
      <c r="DQ96" s="125"/>
      <c r="DR96" s="125"/>
      <c r="DS96" s="125"/>
      <c r="DT96" s="125"/>
      <c r="DU96" s="125"/>
      <c r="DV96" s="125"/>
      <c r="DW96" s="125"/>
      <c r="DX96" s="125"/>
      <c r="DY96" s="125"/>
      <c r="DZ96" s="125"/>
      <c r="EA96" s="125"/>
      <c r="EB96" s="125"/>
      <c r="EC96" s="125"/>
      <c r="ED96" s="125"/>
      <c r="EE96" s="125"/>
      <c r="EF96" s="125"/>
      <c r="EG96" s="125"/>
      <c r="EH96" s="125"/>
      <c r="EI96" s="125"/>
      <c r="EJ96" s="125"/>
      <c r="EK96" s="125"/>
      <c r="EL96" s="125"/>
      <c r="EM96" s="125"/>
      <c r="EN96" s="125"/>
      <c r="EO96" s="125"/>
      <c r="EP96" s="125"/>
      <c r="EQ96" s="125"/>
      <c r="ER96" s="125"/>
      <c r="ES96" s="125"/>
      <c r="ET96" s="125"/>
      <c r="EU96" s="125"/>
      <c r="EV96" s="125"/>
      <c r="EW96" s="125"/>
      <c r="EX96" s="125"/>
      <c r="EY96" s="125"/>
      <c r="EZ96" s="125"/>
      <c r="FA96" s="125"/>
      <c r="FB96" s="125"/>
      <c r="FC96" s="125"/>
      <c r="FD96" s="125"/>
      <c r="FE96" s="125"/>
      <c r="FF96" s="125"/>
      <c r="FG96" s="125"/>
      <c r="FH96" s="125"/>
      <c r="FI96" s="125"/>
      <c r="FJ96" s="125"/>
      <c r="FK96" s="125"/>
      <c r="FL96" s="125"/>
      <c r="FM96" s="125"/>
      <c r="FN96" s="125"/>
      <c r="FO96" s="125"/>
      <c r="FP96" s="125"/>
      <c r="FQ96" s="125"/>
      <c r="FR96" s="125"/>
      <c r="FS96" s="125"/>
      <c r="FT96" s="125"/>
      <c r="FU96" s="175"/>
      <c r="FV96" s="175"/>
      <c r="FW96" s="175"/>
      <c r="FX96" s="175"/>
      <c r="FY96" s="175"/>
      <c r="FZ96" s="175"/>
      <c r="GA96" s="175"/>
      <c r="GB96" s="175"/>
      <c r="GC96" s="175"/>
      <c r="GD96" s="175"/>
      <c r="GE96" s="175"/>
      <c r="GF96" s="175"/>
      <c r="GG96" s="175"/>
      <c r="GH96" s="175"/>
      <c r="GI96" s="175"/>
      <c r="GJ96" s="175"/>
      <c r="GK96" s="175"/>
      <c r="GL96" s="175"/>
      <c r="GM96" s="175"/>
      <c r="GN96" s="175"/>
      <c r="GO96" s="175"/>
      <c r="GP96" s="175"/>
      <c r="GQ96" s="175"/>
      <c r="GR96" s="175"/>
      <c r="GS96" s="175"/>
      <c r="GT96" s="175"/>
      <c r="GU96" s="175"/>
      <c r="GV96" s="175"/>
      <c r="GW96" s="175"/>
      <c r="GX96" s="175"/>
      <c r="GY96" s="175"/>
      <c r="GZ96" s="175"/>
      <c r="HA96" s="175"/>
      <c r="HB96" s="175"/>
      <c r="HC96" s="175"/>
      <c r="HD96" s="175"/>
      <c r="HE96" s="175"/>
      <c r="HF96" s="175"/>
      <c r="HG96" s="175"/>
      <c r="HH96" s="175"/>
      <c r="HI96" s="175"/>
      <c r="HJ96" s="175"/>
      <c r="HK96" s="76"/>
      <c r="HL96" s="76"/>
      <c r="HM96" s="76"/>
      <c r="HN96" s="76"/>
      <c r="HO96" s="271"/>
      <c r="HP96" s="284" t="e">
        <v>#NUM!</v>
      </c>
      <c r="HQ96" s="284" t="e">
        <v>#NUM!</v>
      </c>
      <c r="HR96" s="284" t="e">
        <v>#NUM!</v>
      </c>
      <c r="HS96" s="284" t="e">
        <v>#NUM!</v>
      </c>
      <c r="HT96" s="284" t="e">
        <v>#NUM!</v>
      </c>
      <c r="HU96" s="284" t="e">
        <v>#NUM!</v>
      </c>
      <c r="HV96" s="284" t="e">
        <v>#NUM!</v>
      </c>
      <c r="HW96" s="284" t="e">
        <v>#NUM!</v>
      </c>
      <c r="HX96" s="284" t="e">
        <v>#NUM!</v>
      </c>
      <c r="HY96" s="284" t="e">
        <v>#NUM!</v>
      </c>
      <c r="HZ96" s="284" t="e">
        <v>#NUM!</v>
      </c>
      <c r="IA96" s="284" t="e">
        <v>#NUM!</v>
      </c>
      <c r="IB96" s="284" t="e">
        <v>#NUM!</v>
      </c>
      <c r="IC96" s="284" t="e">
        <v>#NUM!</v>
      </c>
      <c r="ID96" s="284" t="e">
        <v>#NUM!</v>
      </c>
      <c r="IE96" s="284" t="e">
        <v>#NUM!</v>
      </c>
      <c r="IF96" s="284" t="e">
        <v>#NUM!</v>
      </c>
      <c r="IG96" s="284" t="e">
        <v>#NUM!</v>
      </c>
      <c r="IH96" s="284" t="e">
        <v>#NUM!</v>
      </c>
      <c r="II96" s="284" t="e">
        <v>#NUM!</v>
      </c>
      <c r="IJ96" s="284" t="e">
        <v>#NUM!</v>
      </c>
      <c r="IK96" s="284" t="e">
        <v>#NUM!</v>
      </c>
      <c r="IL96" s="284" t="e">
        <v>#NUM!</v>
      </c>
      <c r="IM96" s="284" t="e">
        <v>#NUM!</v>
      </c>
      <c r="IN96" s="284" t="e">
        <v>#NUM!</v>
      </c>
      <c r="IO96" s="284" t="e">
        <v>#NUM!</v>
      </c>
      <c r="IP96" s="284" t="e">
        <v>#NUM!</v>
      </c>
      <c r="IQ96" s="284" t="e">
        <v>#NUM!</v>
      </c>
      <c r="IR96" s="284" t="e">
        <v>#NUM!</v>
      </c>
      <c r="IS96" s="284" t="e">
        <v>#NUM!</v>
      </c>
      <c r="IT96" s="284" t="e">
        <v>#NUM!</v>
      </c>
      <c r="IU96" s="284" t="e">
        <v>#NUM!</v>
      </c>
      <c r="IV96" s="284" t="e">
        <v>#NUM!</v>
      </c>
      <c r="IW96" s="284" t="e">
        <v>#NUM!</v>
      </c>
      <c r="IX96" s="284" t="e">
        <v>#NUM!</v>
      </c>
      <c r="IY96" s="284" t="e">
        <v>#NUM!</v>
      </c>
      <c r="IZ96" s="284" t="e">
        <v>#NUM!</v>
      </c>
      <c r="JA96" s="284" t="e">
        <v>#NUM!</v>
      </c>
      <c r="JB96" s="284" t="e">
        <v>#NUM!</v>
      </c>
      <c r="JC96" s="284" t="e">
        <v>#NUM!</v>
      </c>
      <c r="JD96" s="284" t="e">
        <v>#NUM!</v>
      </c>
      <c r="JE96" s="284" t="e">
        <v>#NUM!</v>
      </c>
      <c r="JF96" s="284" t="e">
        <v>#NUM!</v>
      </c>
      <c r="JG96" s="284" t="e">
        <v>#NUM!</v>
      </c>
      <c r="JH96" s="278" t="e">
        <v>#NUM!</v>
      </c>
      <c r="JI96" s="278" t="e">
        <v>#NUM!</v>
      </c>
      <c r="JJ96" s="279"/>
    </row>
    <row r="97" spans="1:318" s="68" customFormat="1" ht="14.65" customHeight="1" x14ac:dyDescent="0.25">
      <c r="A97" s="76" t="s">
        <v>76</v>
      </c>
      <c r="B97" s="76" t="s">
        <v>508</v>
      </c>
      <c r="C97" s="76" t="s">
        <v>509</v>
      </c>
      <c r="D97" s="76" t="s">
        <v>510</v>
      </c>
      <c r="E97" s="76" t="s">
        <v>6</v>
      </c>
      <c r="F97" s="76" t="s">
        <v>511</v>
      </c>
      <c r="G97" s="76" t="s">
        <v>8</v>
      </c>
      <c r="H97" s="76" t="s">
        <v>8</v>
      </c>
      <c r="I97" s="76" t="s">
        <v>192</v>
      </c>
      <c r="J97" s="76" t="s">
        <v>7</v>
      </c>
      <c r="K97" s="86" t="s">
        <v>8</v>
      </c>
      <c r="L97" s="86" t="s">
        <v>8</v>
      </c>
      <c r="M97" s="86" t="s">
        <v>8</v>
      </c>
      <c r="N97" s="86" t="s">
        <v>8</v>
      </c>
      <c r="O97" s="86" t="s">
        <v>8</v>
      </c>
      <c r="P97" s="86" t="s">
        <v>8</v>
      </c>
      <c r="Q97" s="76" t="s">
        <v>519</v>
      </c>
      <c r="R97" s="76" t="s">
        <v>10</v>
      </c>
      <c r="S97" s="76" t="s">
        <v>520</v>
      </c>
      <c r="T97" s="76" t="s">
        <v>521</v>
      </c>
      <c r="U97" s="77"/>
      <c r="V97" s="77">
        <v>0.05</v>
      </c>
      <c r="W97" s="77">
        <v>0.08</v>
      </c>
      <c r="X97" s="77">
        <v>0.15</v>
      </c>
      <c r="Y97" s="77">
        <v>0.2</v>
      </c>
      <c r="Z97" s="77">
        <v>0.25</v>
      </c>
      <c r="AA97" s="77">
        <v>0.37</v>
      </c>
      <c r="AB97" s="77">
        <v>0.42</v>
      </c>
      <c r="AC97" s="77">
        <v>0.57999999999999996</v>
      </c>
      <c r="AD97" s="77">
        <v>0.67</v>
      </c>
      <c r="AE97" s="77">
        <v>0.83</v>
      </c>
      <c r="AF97" s="77">
        <v>1</v>
      </c>
      <c r="AG97" s="76" t="s">
        <v>522</v>
      </c>
      <c r="AH97" s="76" t="s">
        <v>208</v>
      </c>
      <c r="AI97" s="82" t="s">
        <v>303</v>
      </c>
      <c r="AJ97" s="83" t="s">
        <v>303</v>
      </c>
      <c r="AK97" s="84">
        <v>46023</v>
      </c>
      <c r="AL97" s="84">
        <v>46387</v>
      </c>
      <c r="AM97" s="83"/>
      <c r="AN97" s="83"/>
      <c r="AO97" s="83"/>
      <c r="AP97" s="85" t="s">
        <v>9</v>
      </c>
      <c r="AQ97" s="84" cm="1">
        <f t="array" ref="AQ97">IFERROR(DATE(2026, _xlfn.AGGREGATE(15, 6, (COLUMN(CC97:CN97)-COLUMN(CC97)+1)/(CC97:CN97&lt;&gt;0), 1), 1),"N/A")</f>
        <v>46235</v>
      </c>
      <c r="AR97" s="84" cm="1">
        <f t="array" ref="AR97">IFERROR(EOMONTH(DATE(2026, _xlfn.AGGREGATE(14, 6, (COLUMN(CC97:CN97)-COLUMN(CC97)+1)/(CC97:CN97&lt;&gt;0), 1), 1), 0),"N/A")</f>
        <v>46265</v>
      </c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76" t="s">
        <v>116</v>
      </c>
      <c r="BG97" s="76" t="s">
        <v>307</v>
      </c>
      <c r="BH97" s="76" t="s">
        <v>316</v>
      </c>
      <c r="BI97" s="76" t="s">
        <v>8</v>
      </c>
      <c r="BJ97" s="82">
        <v>530813</v>
      </c>
      <c r="BK97" s="86" t="s">
        <v>191</v>
      </c>
      <c r="BL97" s="87">
        <v>5000</v>
      </c>
      <c r="BM97" s="73">
        <v>0</v>
      </c>
      <c r="BN97" s="73">
        <v>0</v>
      </c>
      <c r="BO97" s="73">
        <v>0</v>
      </c>
      <c r="BP97" s="73">
        <v>0</v>
      </c>
      <c r="BQ97" s="73">
        <v>0</v>
      </c>
      <c r="BR97" s="73">
        <v>0</v>
      </c>
      <c r="BS97" s="73">
        <v>0</v>
      </c>
      <c r="BT97" s="88">
        <v>5000</v>
      </c>
      <c r="BU97" s="73">
        <v>0</v>
      </c>
      <c r="BV97" s="73">
        <v>0</v>
      </c>
      <c r="BW97" s="73">
        <v>0</v>
      </c>
      <c r="BX97" s="138">
        <v>0</v>
      </c>
      <c r="BY97" s="138">
        <v>-2260</v>
      </c>
      <c r="BZ97" s="138"/>
      <c r="CA97" s="138"/>
      <c r="CB97" s="138">
        <f t="shared" si="12"/>
        <v>2740</v>
      </c>
      <c r="CC97" s="73"/>
      <c r="CD97" s="73"/>
      <c r="CE97" s="72">
        <v>0</v>
      </c>
      <c r="CF97" s="73">
        <v>0</v>
      </c>
      <c r="CG97" s="73">
        <v>0</v>
      </c>
      <c r="CH97" s="73">
        <v>0</v>
      </c>
      <c r="CI97" s="73">
        <v>0</v>
      </c>
      <c r="CJ97" s="88">
        <v>2740</v>
      </c>
      <c r="CK97" s="73">
        <v>0</v>
      </c>
      <c r="CL97" s="73">
        <v>0</v>
      </c>
      <c r="CM97" s="73">
        <v>0</v>
      </c>
      <c r="CN97" s="73">
        <v>0</v>
      </c>
      <c r="CO97" s="138"/>
      <c r="CP97" s="137">
        <f t="shared" si="13"/>
        <v>0</v>
      </c>
      <c r="CQ97" s="137">
        <f t="shared" si="14"/>
        <v>0</v>
      </c>
      <c r="CR97" s="137">
        <f t="shared" si="17"/>
        <v>0</v>
      </c>
      <c r="CS97" s="157">
        <v>0</v>
      </c>
      <c r="CT97" s="157">
        <v>0</v>
      </c>
      <c r="CU97" s="157">
        <v>0</v>
      </c>
      <c r="CV97" s="157">
        <v>0</v>
      </c>
      <c r="CW97" s="157">
        <v>0</v>
      </c>
      <c r="CX97" s="73">
        <v>0</v>
      </c>
      <c r="CY97" s="73">
        <v>0</v>
      </c>
      <c r="CZ97" s="73">
        <v>0</v>
      </c>
      <c r="DA97" s="73">
        <v>0</v>
      </c>
      <c r="DB97" s="73">
        <v>0</v>
      </c>
      <c r="DC97" s="73">
        <v>0</v>
      </c>
      <c r="DD97" s="73">
        <v>0</v>
      </c>
      <c r="DE97" s="73">
        <v>0</v>
      </c>
      <c r="DF97" s="73">
        <v>0</v>
      </c>
      <c r="DG97" s="73">
        <v>0</v>
      </c>
      <c r="DH97" s="73">
        <v>0</v>
      </c>
      <c r="DI97" s="157">
        <f t="shared" si="15"/>
        <v>0</v>
      </c>
      <c r="DJ97" s="157">
        <f t="shared" si="16"/>
        <v>0</v>
      </c>
      <c r="DK97" s="191" t="str">
        <f t="shared" si="18"/>
        <v>NO</v>
      </c>
      <c r="DL97" s="191" t="str">
        <f t="shared" si="19"/>
        <v>NO</v>
      </c>
      <c r="DM97" s="257">
        <v>5000</v>
      </c>
      <c r="DN97" s="143">
        <v>2740</v>
      </c>
      <c r="DO97" s="382">
        <v>2740</v>
      </c>
      <c r="DP97" s="125">
        <v>2</v>
      </c>
      <c r="DQ97" s="125">
        <v>2</v>
      </c>
      <c r="DR97" s="359">
        <v>1</v>
      </c>
      <c r="DS97" s="373" t="s">
        <v>307</v>
      </c>
      <c r="DT97" s="366" t="s">
        <v>317</v>
      </c>
      <c r="DU97" s="366" t="s">
        <v>305</v>
      </c>
      <c r="DV97" s="366" t="s">
        <v>315</v>
      </c>
      <c r="DW97" s="125"/>
      <c r="DX97" s="126">
        <v>46178</v>
      </c>
      <c r="DY97" s="126">
        <v>46178</v>
      </c>
      <c r="DZ97" s="127">
        <v>2</v>
      </c>
      <c r="EA97" s="126">
        <v>46181</v>
      </c>
      <c r="EB97" s="126">
        <v>46181</v>
      </c>
      <c r="EC97" s="126">
        <v>46181</v>
      </c>
      <c r="ED97" s="126">
        <v>46182</v>
      </c>
      <c r="EE97" s="126">
        <v>46183</v>
      </c>
      <c r="EF97" s="126">
        <v>46184</v>
      </c>
      <c r="EG97" s="126">
        <v>46185</v>
      </c>
      <c r="EH97" s="126">
        <v>46188</v>
      </c>
      <c r="EI97" s="126">
        <v>46189</v>
      </c>
      <c r="EJ97" s="126">
        <v>46189</v>
      </c>
      <c r="EK97" s="127">
        <v>2</v>
      </c>
      <c r="EL97" s="126">
        <v>46190</v>
      </c>
      <c r="EM97" s="126">
        <v>46191</v>
      </c>
      <c r="EN97" s="126">
        <v>46192</v>
      </c>
      <c r="EO97" s="126">
        <v>46195</v>
      </c>
      <c r="EP97" s="126">
        <v>46195</v>
      </c>
      <c r="EQ97" s="126">
        <v>46196</v>
      </c>
      <c r="ER97" s="126">
        <v>46196</v>
      </c>
      <c r="ES97" s="127"/>
      <c r="ET97" s="127"/>
      <c r="EU97" s="127"/>
      <c r="EV97" s="127"/>
      <c r="EW97" s="126">
        <v>46197</v>
      </c>
      <c r="EX97" s="126">
        <v>46198</v>
      </c>
      <c r="EY97" s="126">
        <v>46198</v>
      </c>
      <c r="EZ97" s="126">
        <v>46199</v>
      </c>
      <c r="FA97" s="126">
        <v>46202</v>
      </c>
      <c r="FB97" s="126">
        <v>46203</v>
      </c>
      <c r="FC97" s="126">
        <v>46204</v>
      </c>
      <c r="FD97" s="128">
        <v>46204</v>
      </c>
      <c r="FE97" s="127">
        <v>18</v>
      </c>
      <c r="FF97" s="129"/>
      <c r="FG97" s="129"/>
      <c r="FH97" s="129"/>
      <c r="FI97" s="129"/>
      <c r="FJ97" s="129"/>
      <c r="FK97" s="129"/>
      <c r="FL97" s="129"/>
      <c r="FM97" s="129"/>
      <c r="FN97" s="128">
        <v>46206</v>
      </c>
      <c r="FO97" s="129">
        <v>2</v>
      </c>
      <c r="FP97" s="128"/>
      <c r="FQ97" s="129"/>
      <c r="FR97" s="147" t="s">
        <v>410</v>
      </c>
      <c r="FS97" s="127" t="s">
        <v>414</v>
      </c>
      <c r="FT97" s="125"/>
      <c r="FU97" s="174" t="e">
        <v>#NUM!</v>
      </c>
      <c r="FV97" s="174" t="e">
        <v>#NUM!</v>
      </c>
      <c r="FW97" s="174" t="e">
        <v>#NUM!</v>
      </c>
      <c r="FX97" s="174" t="e">
        <v>#NUM!</v>
      </c>
      <c r="FY97" s="174" t="e">
        <v>#NUM!</v>
      </c>
      <c r="FZ97" s="174" t="e">
        <v>#NUM!</v>
      </c>
      <c r="GA97" s="174" t="e">
        <v>#NUM!</v>
      </c>
      <c r="GB97" s="174" t="e">
        <v>#NUM!</v>
      </c>
      <c r="GC97" s="174" t="e">
        <v>#NUM!</v>
      </c>
      <c r="GD97" s="174" t="e">
        <v>#NUM!</v>
      </c>
      <c r="GE97" s="174" t="e">
        <v>#NUM!</v>
      </c>
      <c r="GF97" s="174" t="e">
        <v>#NUM!</v>
      </c>
      <c r="GG97" s="174" t="e">
        <v>#NUM!</v>
      </c>
      <c r="GH97" s="174" t="e">
        <v>#NUM!</v>
      </c>
      <c r="GI97" s="174" t="e">
        <v>#NUM!</v>
      </c>
      <c r="GJ97" s="174" t="e">
        <v>#NUM!</v>
      </c>
      <c r="GK97" s="174" t="e">
        <v>#NUM!</v>
      </c>
      <c r="GL97" s="174" t="e">
        <v>#NUM!</v>
      </c>
      <c r="GM97" s="174" t="e">
        <v>#NUM!</v>
      </c>
      <c r="GN97" s="174"/>
      <c r="GO97" s="174"/>
      <c r="GP97" s="174"/>
      <c r="GQ97" s="174"/>
      <c r="GR97" s="174" t="e">
        <v>#NUM!</v>
      </c>
      <c r="GS97" s="174" t="e">
        <v>#NUM!</v>
      </c>
      <c r="GT97" s="174" t="e">
        <v>#NUM!</v>
      </c>
      <c r="GU97" s="174"/>
      <c r="GV97" s="174"/>
      <c r="GW97" s="174"/>
      <c r="GX97" s="174" t="e">
        <v>#NUM!</v>
      </c>
      <c r="GY97" s="174"/>
      <c r="GZ97" s="174">
        <v>18</v>
      </c>
      <c r="HA97" s="174"/>
      <c r="HB97" s="174"/>
      <c r="HC97" s="174"/>
      <c r="HD97" s="174"/>
      <c r="HE97" s="174"/>
      <c r="HF97" s="174"/>
      <c r="HG97" s="174"/>
      <c r="HH97" s="174"/>
      <c r="HI97" s="174"/>
      <c r="HJ97" s="174"/>
      <c r="HK97" s="171"/>
      <c r="HL97" s="171"/>
      <c r="HM97" s="171"/>
      <c r="HN97" s="171"/>
      <c r="HO97" s="269" t="s">
        <v>597</v>
      </c>
      <c r="HP97" s="281">
        <v>46178</v>
      </c>
      <c r="HQ97" s="281">
        <v>46178</v>
      </c>
      <c r="HR97" s="281">
        <v>46181</v>
      </c>
      <c r="HS97" s="281">
        <v>46181</v>
      </c>
      <c r="HT97" s="281">
        <v>46181</v>
      </c>
      <c r="HU97" s="281">
        <v>46182</v>
      </c>
      <c r="HV97" s="281">
        <v>46183</v>
      </c>
      <c r="HW97" s="281">
        <v>46184</v>
      </c>
      <c r="HX97" s="281">
        <v>46185</v>
      </c>
      <c r="HY97" s="281">
        <v>46188</v>
      </c>
      <c r="HZ97" s="281">
        <v>46189</v>
      </c>
      <c r="IA97" s="281">
        <v>46189</v>
      </c>
      <c r="IB97" s="281">
        <v>46190</v>
      </c>
      <c r="IC97" s="281">
        <v>46191</v>
      </c>
      <c r="ID97" s="281">
        <v>46192</v>
      </c>
      <c r="IE97" s="281">
        <v>46195</v>
      </c>
      <c r="IF97" s="281">
        <v>46195</v>
      </c>
      <c r="IG97" s="281">
        <v>46196</v>
      </c>
      <c r="IH97" s="281">
        <v>46196</v>
      </c>
      <c r="II97" s="281"/>
      <c r="IJ97" s="281"/>
      <c r="IK97" s="281"/>
      <c r="IL97" s="281"/>
      <c r="IM97" s="281">
        <v>46197</v>
      </c>
      <c r="IN97" s="281">
        <v>46198</v>
      </c>
      <c r="IO97" s="281">
        <v>46198</v>
      </c>
      <c r="IP97" s="281">
        <v>46199</v>
      </c>
      <c r="IQ97" s="281">
        <v>46202</v>
      </c>
      <c r="IR97" s="281">
        <v>46203</v>
      </c>
      <c r="IS97" s="281">
        <v>46204</v>
      </c>
      <c r="IT97" s="281">
        <v>46204</v>
      </c>
      <c r="IU97" s="281">
        <v>18</v>
      </c>
      <c r="IV97" s="281"/>
      <c r="IW97" s="281"/>
      <c r="IX97" s="281"/>
      <c r="IY97" s="281"/>
      <c r="IZ97" s="281"/>
      <c r="JA97" s="281"/>
      <c r="JB97" s="281"/>
      <c r="JC97" s="281"/>
      <c r="JD97" s="281">
        <v>46206</v>
      </c>
      <c r="JE97" s="281"/>
      <c r="JF97" s="282"/>
      <c r="JG97" s="292" t="s">
        <v>95</v>
      </c>
      <c r="JH97" s="294" t="s">
        <v>410</v>
      </c>
      <c r="JI97" s="277" t="s">
        <v>413</v>
      </c>
      <c r="JJ97" s="277" t="s">
        <v>667</v>
      </c>
      <c r="LF97" s="76" t="s">
        <v>530</v>
      </c>
    </row>
    <row r="98" spans="1:318" s="68" customFormat="1" ht="14.65" customHeight="1" x14ac:dyDescent="0.25">
      <c r="A98" s="76" t="s">
        <v>54</v>
      </c>
      <c r="B98" s="76" t="s">
        <v>508</v>
      </c>
      <c r="C98" s="76" t="s">
        <v>509</v>
      </c>
      <c r="D98" s="76" t="s">
        <v>510</v>
      </c>
      <c r="E98" s="76" t="s">
        <v>6</v>
      </c>
      <c r="F98" s="76" t="s">
        <v>511</v>
      </c>
      <c r="G98" s="76" t="s">
        <v>8</v>
      </c>
      <c r="H98" s="76" t="s">
        <v>8</v>
      </c>
      <c r="I98" s="76" t="s">
        <v>192</v>
      </c>
      <c r="J98" s="76" t="s">
        <v>7</v>
      </c>
      <c r="K98" s="86" t="s">
        <v>8</v>
      </c>
      <c r="L98" s="86" t="s">
        <v>8</v>
      </c>
      <c r="M98" s="86" t="s">
        <v>8</v>
      </c>
      <c r="N98" s="86" t="s">
        <v>8</v>
      </c>
      <c r="O98" s="86" t="s">
        <v>8</v>
      </c>
      <c r="P98" s="86" t="s">
        <v>8</v>
      </c>
      <c r="Q98" s="76" t="s">
        <v>519</v>
      </c>
      <c r="R98" s="76" t="s">
        <v>10</v>
      </c>
      <c r="S98" s="76" t="s">
        <v>520</v>
      </c>
      <c r="T98" s="76" t="s">
        <v>521</v>
      </c>
      <c r="U98" s="77"/>
      <c r="V98" s="77">
        <v>0.05</v>
      </c>
      <c r="W98" s="77">
        <v>0.08</v>
      </c>
      <c r="X98" s="77">
        <v>0.15</v>
      </c>
      <c r="Y98" s="77">
        <v>0.2</v>
      </c>
      <c r="Z98" s="77">
        <v>0.25</v>
      </c>
      <c r="AA98" s="77">
        <v>0.37</v>
      </c>
      <c r="AB98" s="77">
        <v>0.42</v>
      </c>
      <c r="AC98" s="77">
        <v>0.57999999999999996</v>
      </c>
      <c r="AD98" s="77">
        <v>0.67</v>
      </c>
      <c r="AE98" s="77">
        <v>0.83</v>
      </c>
      <c r="AF98" s="77">
        <v>1</v>
      </c>
      <c r="AG98" s="76" t="s">
        <v>522</v>
      </c>
      <c r="AH98" s="76" t="s">
        <v>208</v>
      </c>
      <c r="AI98" s="82" t="s">
        <v>303</v>
      </c>
      <c r="AJ98" s="83" t="s">
        <v>303</v>
      </c>
      <c r="AK98" s="84">
        <v>46023</v>
      </c>
      <c r="AL98" s="84">
        <v>46387</v>
      </c>
      <c r="AM98" s="83"/>
      <c r="AN98" s="83"/>
      <c r="AO98" s="83"/>
      <c r="AP98" s="85" t="s">
        <v>9</v>
      </c>
      <c r="AQ98" s="84" cm="1">
        <f t="array" ref="AQ98">IFERROR(DATE(2026, _xlfn.AGGREGATE(15, 6, (COLUMN(CC98:CN98)-COLUMN(CC98)+1)/(CC98:CN98&lt;&gt;0), 1), 1),"N/A")</f>
        <v>46082</v>
      </c>
      <c r="AR98" s="84" cm="1">
        <f t="array" ref="AR98">IFERROR(EOMONTH(DATE(2026, _xlfn.AGGREGATE(14, 6, (COLUMN(CC98:CN98)-COLUMN(CC98)+1)/(CC98:CN98&lt;&gt;0), 1), 1), 0),"N/A")</f>
        <v>46387</v>
      </c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297" t="s">
        <v>58</v>
      </c>
      <c r="BG98" s="76"/>
      <c r="BH98" s="254" t="s">
        <v>668</v>
      </c>
      <c r="BI98" s="76" t="s">
        <v>8</v>
      </c>
      <c r="BJ98" s="82">
        <v>530405</v>
      </c>
      <c r="BK98" s="86" t="s">
        <v>191</v>
      </c>
      <c r="BL98" s="87">
        <v>2500</v>
      </c>
      <c r="BM98" s="73">
        <v>0</v>
      </c>
      <c r="BN98" s="73">
        <v>0</v>
      </c>
      <c r="BO98" s="88">
        <v>250</v>
      </c>
      <c r="BP98" s="72">
        <v>250</v>
      </c>
      <c r="BQ98" s="88">
        <v>250</v>
      </c>
      <c r="BR98" s="88">
        <v>250</v>
      </c>
      <c r="BS98" s="88">
        <v>250</v>
      </c>
      <c r="BT98" s="88">
        <v>250</v>
      </c>
      <c r="BU98" s="88">
        <v>250</v>
      </c>
      <c r="BV98" s="88">
        <v>250</v>
      </c>
      <c r="BW98" s="88">
        <v>250</v>
      </c>
      <c r="BX98" s="137">
        <v>250</v>
      </c>
      <c r="BY98" s="137"/>
      <c r="BZ98" s="137"/>
      <c r="CA98" s="137"/>
      <c r="CB98" s="138">
        <f t="shared" si="12"/>
        <v>2500</v>
      </c>
      <c r="CC98" s="73"/>
      <c r="CD98" s="73"/>
      <c r="CE98" s="88">
        <v>250</v>
      </c>
      <c r="CF98" s="72">
        <v>250</v>
      </c>
      <c r="CG98" s="88">
        <v>250</v>
      </c>
      <c r="CH98" s="88">
        <v>250</v>
      </c>
      <c r="CI98" s="88">
        <v>250</v>
      </c>
      <c r="CJ98" s="88">
        <v>250</v>
      </c>
      <c r="CK98" s="88">
        <v>250</v>
      </c>
      <c r="CL98" s="88">
        <v>250</v>
      </c>
      <c r="CM98" s="88">
        <v>250</v>
      </c>
      <c r="CN98" s="88">
        <v>250</v>
      </c>
      <c r="CO98" s="137"/>
      <c r="CP98" s="137">
        <f t="shared" si="13"/>
        <v>0</v>
      </c>
      <c r="CQ98" s="137">
        <f t="shared" si="14"/>
        <v>500</v>
      </c>
      <c r="CR98" s="137">
        <f t="shared" si="17"/>
        <v>-500</v>
      </c>
      <c r="CS98" s="157">
        <v>0</v>
      </c>
      <c r="CT98" s="157">
        <v>0</v>
      </c>
      <c r="CU98" s="157">
        <v>0</v>
      </c>
      <c r="CV98" s="157">
        <v>0</v>
      </c>
      <c r="CW98" s="157">
        <v>0</v>
      </c>
      <c r="CX98" s="73">
        <v>0</v>
      </c>
      <c r="CY98" s="73">
        <v>0</v>
      </c>
      <c r="CZ98" s="73">
        <v>0</v>
      </c>
      <c r="DA98" s="73">
        <v>0</v>
      </c>
      <c r="DB98" s="73">
        <v>0</v>
      </c>
      <c r="DC98" s="73">
        <v>0</v>
      </c>
      <c r="DD98" s="73">
        <v>0</v>
      </c>
      <c r="DE98" s="73">
        <v>2500</v>
      </c>
      <c r="DF98" s="73">
        <v>0</v>
      </c>
      <c r="DG98" s="73">
        <v>0</v>
      </c>
      <c r="DH98" s="73">
        <v>0</v>
      </c>
      <c r="DI98" s="157">
        <f t="shared" si="15"/>
        <v>0</v>
      </c>
      <c r="DJ98" s="157">
        <f t="shared" si="16"/>
        <v>2500</v>
      </c>
      <c r="DK98" s="191" t="str">
        <f t="shared" si="18"/>
        <v>NO</v>
      </c>
      <c r="DL98" s="191" t="str">
        <f t="shared" si="19"/>
        <v>SI</v>
      </c>
      <c r="DM98" s="142"/>
      <c r="DN98" s="142">
        <v>2500</v>
      </c>
      <c r="DO98" s="142"/>
      <c r="DP98" s="125"/>
      <c r="DQ98" s="125">
        <v>1</v>
      </c>
      <c r="DR98" s="125"/>
      <c r="DS98" s="125"/>
      <c r="DT98" s="125"/>
      <c r="DU98" s="125"/>
      <c r="DV98" s="125"/>
      <c r="DW98" s="125"/>
      <c r="DX98" s="125"/>
      <c r="DY98" s="125"/>
      <c r="DZ98" s="125"/>
      <c r="EA98" s="125"/>
      <c r="EB98" s="125"/>
      <c r="EC98" s="125"/>
      <c r="ED98" s="125"/>
      <c r="EE98" s="125"/>
      <c r="EF98" s="125"/>
      <c r="EG98" s="125"/>
      <c r="EH98" s="125"/>
      <c r="EI98" s="125"/>
      <c r="EJ98" s="125"/>
      <c r="EK98" s="125"/>
      <c r="EL98" s="125"/>
      <c r="EM98" s="125"/>
      <c r="EN98" s="125"/>
      <c r="EO98" s="125"/>
      <c r="EP98" s="125"/>
      <c r="EQ98" s="125"/>
      <c r="ER98" s="125"/>
      <c r="ES98" s="125"/>
      <c r="ET98" s="125"/>
      <c r="EU98" s="125"/>
      <c r="EV98" s="125"/>
      <c r="EW98" s="125"/>
      <c r="EX98" s="125"/>
      <c r="EY98" s="125"/>
      <c r="EZ98" s="125"/>
      <c r="FA98" s="125"/>
      <c r="FB98" s="125"/>
      <c r="FC98" s="125"/>
      <c r="FD98" s="125"/>
      <c r="FE98" s="125"/>
      <c r="FF98" s="125"/>
      <c r="FG98" s="125"/>
      <c r="FH98" s="125"/>
      <c r="FI98" s="125"/>
      <c r="FJ98" s="125"/>
      <c r="FK98" s="125"/>
      <c r="FL98" s="125"/>
      <c r="FM98" s="125"/>
      <c r="FN98" s="125"/>
      <c r="FO98" s="125"/>
      <c r="FP98" s="125"/>
      <c r="FQ98" s="125"/>
      <c r="FR98" s="125"/>
      <c r="FS98" s="125"/>
      <c r="FT98" s="125"/>
      <c r="FU98" s="173">
        <v>46055</v>
      </c>
      <c r="FV98" s="173">
        <v>46055</v>
      </c>
      <c r="FW98" s="173">
        <v>46056</v>
      </c>
      <c r="FX98" s="173">
        <v>46056</v>
      </c>
      <c r="FY98" s="173">
        <v>46056</v>
      </c>
      <c r="FZ98" s="173">
        <v>46057</v>
      </c>
      <c r="GA98" s="173">
        <v>46058</v>
      </c>
      <c r="GB98" s="173">
        <v>46059</v>
      </c>
      <c r="GC98" s="173">
        <v>46062</v>
      </c>
      <c r="GD98" s="173">
        <v>46063</v>
      </c>
      <c r="GE98" s="173">
        <v>46064</v>
      </c>
      <c r="GF98" s="173">
        <v>46064</v>
      </c>
      <c r="GG98" s="173">
        <v>46065</v>
      </c>
      <c r="GH98" s="173">
        <v>46066</v>
      </c>
      <c r="GI98" s="173">
        <v>46069</v>
      </c>
      <c r="GJ98" s="173">
        <v>46070</v>
      </c>
      <c r="GK98" s="173">
        <v>46070</v>
      </c>
      <c r="GL98" s="173">
        <v>46071</v>
      </c>
      <c r="GM98" s="173">
        <v>46071</v>
      </c>
      <c r="GN98" s="173"/>
      <c r="GO98" s="173"/>
      <c r="GP98" s="173"/>
      <c r="GQ98" s="173"/>
      <c r="GR98" s="173">
        <v>46072</v>
      </c>
      <c r="GS98" s="173">
        <v>46073</v>
      </c>
      <c r="GT98" s="173">
        <v>46073</v>
      </c>
      <c r="GU98" s="173"/>
      <c r="GV98" s="173"/>
      <c r="GW98" s="173"/>
      <c r="GX98" s="173">
        <v>46073</v>
      </c>
      <c r="GY98" s="173">
        <v>46079</v>
      </c>
      <c r="GZ98" s="173">
        <v>18</v>
      </c>
      <c r="HA98" s="173"/>
      <c r="HB98" s="173"/>
      <c r="HC98" s="173"/>
      <c r="HD98" s="173"/>
      <c r="HE98" s="173"/>
      <c r="HF98" s="173"/>
      <c r="HG98" s="173"/>
      <c r="HH98" s="173"/>
      <c r="HI98" s="173"/>
      <c r="HJ98" s="173">
        <v>46079</v>
      </c>
      <c r="HK98" s="169"/>
      <c r="HL98" s="169" t="s">
        <v>53</v>
      </c>
      <c r="HM98" s="169" t="s">
        <v>579</v>
      </c>
      <c r="HN98" s="169" t="s">
        <v>580</v>
      </c>
      <c r="HO98" s="169" t="s">
        <v>517</v>
      </c>
      <c r="HP98" s="281">
        <v>46055</v>
      </c>
      <c r="HQ98" s="281">
        <v>46055</v>
      </c>
      <c r="HR98" s="281">
        <v>46056</v>
      </c>
      <c r="HS98" s="281">
        <v>46056</v>
      </c>
      <c r="HT98" s="281">
        <v>46056</v>
      </c>
      <c r="HU98" s="281">
        <v>46057</v>
      </c>
      <c r="HV98" s="281">
        <v>46058</v>
      </c>
      <c r="HW98" s="281">
        <v>46059</v>
      </c>
      <c r="HX98" s="281">
        <v>46062</v>
      </c>
      <c r="HY98" s="281">
        <v>46063</v>
      </c>
      <c r="HZ98" s="281">
        <v>46064</v>
      </c>
      <c r="IA98" s="281">
        <v>46064</v>
      </c>
      <c r="IB98" s="281">
        <v>46065</v>
      </c>
      <c r="IC98" s="281">
        <v>46066</v>
      </c>
      <c r="ID98" s="281">
        <v>46069</v>
      </c>
      <c r="IE98" s="281">
        <v>46070</v>
      </c>
      <c r="IF98" s="281">
        <v>46070</v>
      </c>
      <c r="IG98" s="281">
        <v>46071</v>
      </c>
      <c r="IH98" s="281">
        <v>46071</v>
      </c>
      <c r="II98" s="281"/>
      <c r="IJ98" s="281"/>
      <c r="IK98" s="281"/>
      <c r="IL98" s="281"/>
      <c r="IM98" s="281">
        <v>46072</v>
      </c>
      <c r="IN98" s="281">
        <v>46073</v>
      </c>
      <c r="IO98" s="281">
        <v>46073</v>
      </c>
      <c r="IP98" s="281"/>
      <c r="IQ98" s="281"/>
      <c r="IR98" s="281"/>
      <c r="IS98" s="281">
        <v>46073</v>
      </c>
      <c r="IT98" s="281">
        <v>46079</v>
      </c>
      <c r="IU98" s="281">
        <v>18</v>
      </c>
      <c r="IV98" s="281"/>
      <c r="IW98" s="281"/>
      <c r="IX98" s="281"/>
      <c r="IY98" s="281"/>
      <c r="IZ98" s="281"/>
      <c r="JA98" s="281"/>
      <c r="JB98" s="281"/>
      <c r="JC98" s="281"/>
      <c r="JD98" s="281"/>
      <c r="JE98" s="281">
        <v>46079</v>
      </c>
      <c r="JF98" s="282"/>
      <c r="JG98" s="282" t="s">
        <v>53</v>
      </c>
      <c r="JH98" s="277" t="s">
        <v>579</v>
      </c>
      <c r="JI98" s="277" t="s">
        <v>580</v>
      </c>
      <c r="JJ98" s="348" t="s">
        <v>517</v>
      </c>
    </row>
    <row r="99" spans="1:318" s="68" customFormat="1" ht="14.65" customHeight="1" x14ac:dyDescent="0.25">
      <c r="A99" s="76" t="s">
        <v>54</v>
      </c>
      <c r="B99" s="76" t="s">
        <v>508</v>
      </c>
      <c r="C99" s="76" t="s">
        <v>509</v>
      </c>
      <c r="D99" s="76" t="s">
        <v>510</v>
      </c>
      <c r="E99" s="76" t="s">
        <v>6</v>
      </c>
      <c r="F99" s="76" t="s">
        <v>511</v>
      </c>
      <c r="G99" s="76" t="s">
        <v>8</v>
      </c>
      <c r="H99" s="76" t="s">
        <v>8</v>
      </c>
      <c r="I99" s="76" t="s">
        <v>192</v>
      </c>
      <c r="J99" s="76" t="s">
        <v>7</v>
      </c>
      <c r="K99" s="86" t="s">
        <v>8</v>
      </c>
      <c r="L99" s="86" t="s">
        <v>8</v>
      </c>
      <c r="M99" s="86" t="s">
        <v>8</v>
      </c>
      <c r="N99" s="86" t="s">
        <v>8</v>
      </c>
      <c r="O99" s="86" t="s">
        <v>8</v>
      </c>
      <c r="P99" s="86" t="s">
        <v>8</v>
      </c>
      <c r="Q99" s="76" t="s">
        <v>519</v>
      </c>
      <c r="R99" s="76" t="s">
        <v>10</v>
      </c>
      <c r="S99" s="76" t="s">
        <v>520</v>
      </c>
      <c r="T99" s="76" t="s">
        <v>521</v>
      </c>
      <c r="U99" s="77"/>
      <c r="V99" s="77">
        <v>0.05</v>
      </c>
      <c r="W99" s="77">
        <v>0.08</v>
      </c>
      <c r="X99" s="77">
        <v>0.15</v>
      </c>
      <c r="Y99" s="77">
        <v>0.2</v>
      </c>
      <c r="Z99" s="77">
        <v>0.25</v>
      </c>
      <c r="AA99" s="77">
        <v>0.37</v>
      </c>
      <c r="AB99" s="77">
        <v>0.42</v>
      </c>
      <c r="AC99" s="77">
        <v>0.57999999999999996</v>
      </c>
      <c r="AD99" s="77">
        <v>0.67</v>
      </c>
      <c r="AE99" s="77">
        <v>0.83</v>
      </c>
      <c r="AF99" s="77">
        <v>1</v>
      </c>
      <c r="AG99" s="76" t="s">
        <v>522</v>
      </c>
      <c r="AH99" s="76" t="s">
        <v>208</v>
      </c>
      <c r="AI99" s="82" t="s">
        <v>303</v>
      </c>
      <c r="AJ99" s="83" t="s">
        <v>303</v>
      </c>
      <c r="AK99" s="84">
        <v>46023</v>
      </c>
      <c r="AL99" s="84">
        <v>46387</v>
      </c>
      <c r="AM99" s="83"/>
      <c r="AN99" s="83"/>
      <c r="AO99" s="83"/>
      <c r="AP99" s="85" t="s">
        <v>9</v>
      </c>
      <c r="AQ99" s="84" cm="1">
        <f t="array" ref="AQ99">IFERROR(DATE(2026, _xlfn.AGGREGATE(15, 6, (COLUMN(CC99:CN99)-COLUMN(CC99)+1)/(CC99:CN99&lt;&gt;0), 1), 1),"N/A")</f>
        <v>46082</v>
      </c>
      <c r="AR99" s="84" cm="1">
        <f t="array" ref="AR99">IFERROR(EOMONTH(DATE(2026, _xlfn.AGGREGATE(14, 6, (COLUMN(CC99:CN99)-COLUMN(CC99)+1)/(CC99:CN99&lt;&gt;0), 1), 1), 0),"N/A")</f>
        <v>46387</v>
      </c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297" t="s">
        <v>59</v>
      </c>
      <c r="BG99" s="76"/>
      <c r="BH99" s="254" t="s">
        <v>669</v>
      </c>
      <c r="BI99" s="76" t="s">
        <v>8</v>
      </c>
      <c r="BJ99" s="82">
        <v>530405</v>
      </c>
      <c r="BK99" s="86" t="s">
        <v>191</v>
      </c>
      <c r="BL99" s="87">
        <v>2500</v>
      </c>
      <c r="BM99" s="73">
        <v>0</v>
      </c>
      <c r="BN99" s="73">
        <v>0</v>
      </c>
      <c r="BO99" s="88">
        <v>250</v>
      </c>
      <c r="BP99" s="72">
        <v>250</v>
      </c>
      <c r="BQ99" s="88">
        <v>250</v>
      </c>
      <c r="BR99" s="88">
        <v>250</v>
      </c>
      <c r="BS99" s="88">
        <v>250</v>
      </c>
      <c r="BT99" s="88">
        <v>250</v>
      </c>
      <c r="BU99" s="88">
        <v>250</v>
      </c>
      <c r="BV99" s="88">
        <v>250</v>
      </c>
      <c r="BW99" s="88">
        <v>250</v>
      </c>
      <c r="BX99" s="137">
        <v>250</v>
      </c>
      <c r="BY99" s="137"/>
      <c r="BZ99" s="137"/>
      <c r="CA99" s="137"/>
      <c r="CB99" s="138">
        <f t="shared" si="12"/>
        <v>2500</v>
      </c>
      <c r="CC99" s="73"/>
      <c r="CD99" s="73"/>
      <c r="CE99" s="88">
        <v>250</v>
      </c>
      <c r="CF99" s="72">
        <v>250</v>
      </c>
      <c r="CG99" s="88">
        <v>250</v>
      </c>
      <c r="CH99" s="88">
        <v>250</v>
      </c>
      <c r="CI99" s="88">
        <v>250</v>
      </c>
      <c r="CJ99" s="88">
        <v>250</v>
      </c>
      <c r="CK99" s="88">
        <v>250</v>
      </c>
      <c r="CL99" s="88">
        <v>250</v>
      </c>
      <c r="CM99" s="88">
        <v>250</v>
      </c>
      <c r="CN99" s="88">
        <v>250</v>
      </c>
      <c r="CO99" s="137"/>
      <c r="CP99" s="137">
        <f t="shared" si="13"/>
        <v>0</v>
      </c>
      <c r="CQ99" s="137">
        <f t="shared" si="14"/>
        <v>500</v>
      </c>
      <c r="CR99" s="137">
        <f t="shared" si="17"/>
        <v>-500</v>
      </c>
      <c r="CS99" s="157">
        <v>0</v>
      </c>
      <c r="CT99" s="157">
        <v>0</v>
      </c>
      <c r="CU99" s="157">
        <v>0</v>
      </c>
      <c r="CV99" s="157">
        <v>0</v>
      </c>
      <c r="CW99" s="157">
        <v>0</v>
      </c>
      <c r="CX99" s="73">
        <v>0</v>
      </c>
      <c r="CY99" s="73">
        <v>0</v>
      </c>
      <c r="CZ99" s="73">
        <v>0</v>
      </c>
      <c r="DA99" s="73">
        <v>0</v>
      </c>
      <c r="DB99" s="73">
        <v>0</v>
      </c>
      <c r="DC99" s="73">
        <v>0</v>
      </c>
      <c r="DD99" s="73">
        <v>0</v>
      </c>
      <c r="DE99" s="73">
        <v>2002.3</v>
      </c>
      <c r="DF99" s="73">
        <v>0</v>
      </c>
      <c r="DG99" s="73">
        <v>0</v>
      </c>
      <c r="DH99" s="73">
        <v>0</v>
      </c>
      <c r="DI99" s="157">
        <f t="shared" si="15"/>
        <v>0</v>
      </c>
      <c r="DJ99" s="157">
        <f t="shared" si="16"/>
        <v>2002.3</v>
      </c>
      <c r="DK99" s="191" t="str">
        <f t="shared" si="18"/>
        <v>NO</v>
      </c>
      <c r="DL99" s="191" t="str">
        <f t="shared" si="19"/>
        <v>SI</v>
      </c>
      <c r="DM99" s="143">
        <v>2500</v>
      </c>
      <c r="DN99" s="143">
        <v>2500</v>
      </c>
      <c r="DO99" s="143"/>
      <c r="DP99" s="125">
        <v>1</v>
      </c>
      <c r="DQ99" s="125">
        <v>1</v>
      </c>
      <c r="DR99" s="125"/>
      <c r="DS99" s="125"/>
      <c r="DT99" s="125"/>
      <c r="DU99" s="125"/>
      <c r="DV99" s="125"/>
      <c r="DW99" s="125"/>
      <c r="DX99" s="126">
        <v>46279</v>
      </c>
      <c r="DY99" s="126">
        <v>46279</v>
      </c>
      <c r="DZ99" s="127">
        <v>3</v>
      </c>
      <c r="EA99" s="126">
        <v>46280</v>
      </c>
      <c r="EB99" s="126">
        <v>46280</v>
      </c>
      <c r="EC99" s="126">
        <v>46280</v>
      </c>
      <c r="ED99" s="126">
        <v>46281</v>
      </c>
      <c r="EE99" s="126">
        <v>46282</v>
      </c>
      <c r="EF99" s="126">
        <v>46283</v>
      </c>
      <c r="EG99" s="126">
        <v>46286</v>
      </c>
      <c r="EH99" s="126">
        <v>46287</v>
      </c>
      <c r="EI99" s="126">
        <v>46288</v>
      </c>
      <c r="EJ99" s="126">
        <v>46288</v>
      </c>
      <c r="EK99" s="127">
        <v>3</v>
      </c>
      <c r="EL99" s="126">
        <v>46289</v>
      </c>
      <c r="EM99" s="126">
        <v>46290</v>
      </c>
      <c r="EN99" s="126">
        <v>46293</v>
      </c>
      <c r="EO99" s="126">
        <v>46294</v>
      </c>
      <c r="EP99" s="126">
        <v>46294</v>
      </c>
      <c r="EQ99" s="126">
        <v>46295</v>
      </c>
      <c r="ER99" s="126">
        <v>46295</v>
      </c>
      <c r="ES99" s="127"/>
      <c r="ET99" s="127"/>
      <c r="EU99" s="127"/>
      <c r="EV99" s="127"/>
      <c r="EW99" s="126">
        <v>46296</v>
      </c>
      <c r="EX99" s="126">
        <v>46297</v>
      </c>
      <c r="EY99" s="126">
        <v>46297</v>
      </c>
      <c r="EZ99" s="126"/>
      <c r="FA99" s="126"/>
      <c r="FB99" s="126"/>
      <c r="FC99" s="126">
        <v>46297</v>
      </c>
      <c r="FD99" s="126">
        <v>46303</v>
      </c>
      <c r="FE99" s="127">
        <v>18</v>
      </c>
      <c r="FF99" s="128"/>
      <c r="FG99" s="128"/>
      <c r="FH99" s="128"/>
      <c r="FI99" s="128"/>
      <c r="FJ99" s="128"/>
      <c r="FK99" s="128"/>
      <c r="FL99" s="128"/>
      <c r="FM99" s="128"/>
      <c r="FN99" s="128"/>
      <c r="FO99" s="129"/>
      <c r="FP99" s="128">
        <v>46303</v>
      </c>
      <c r="FQ99" s="128"/>
      <c r="FR99" s="130" t="s">
        <v>579</v>
      </c>
      <c r="FS99" s="127" t="s">
        <v>580</v>
      </c>
      <c r="FT99" s="125"/>
      <c r="FU99" s="173">
        <v>46055</v>
      </c>
      <c r="FV99" s="173">
        <v>46055</v>
      </c>
      <c r="FW99" s="173">
        <v>46056</v>
      </c>
      <c r="FX99" s="173">
        <v>46056</v>
      </c>
      <c r="FY99" s="173">
        <v>46056</v>
      </c>
      <c r="FZ99" s="173">
        <v>46057</v>
      </c>
      <c r="GA99" s="173">
        <v>46058</v>
      </c>
      <c r="GB99" s="173">
        <v>46059</v>
      </c>
      <c r="GC99" s="173">
        <v>46062</v>
      </c>
      <c r="GD99" s="173">
        <v>46063</v>
      </c>
      <c r="GE99" s="173">
        <v>46064</v>
      </c>
      <c r="GF99" s="173">
        <v>46064</v>
      </c>
      <c r="GG99" s="173">
        <v>46065</v>
      </c>
      <c r="GH99" s="173">
        <v>46066</v>
      </c>
      <c r="GI99" s="173">
        <v>46069</v>
      </c>
      <c r="GJ99" s="173">
        <v>46070</v>
      </c>
      <c r="GK99" s="173">
        <v>46070</v>
      </c>
      <c r="GL99" s="173">
        <v>46071</v>
      </c>
      <c r="GM99" s="173">
        <v>46071</v>
      </c>
      <c r="GN99" s="173"/>
      <c r="GO99" s="173"/>
      <c r="GP99" s="173"/>
      <c r="GQ99" s="173"/>
      <c r="GR99" s="173">
        <v>46072</v>
      </c>
      <c r="GS99" s="173">
        <v>46073</v>
      </c>
      <c r="GT99" s="173">
        <v>46073</v>
      </c>
      <c r="GU99" s="173"/>
      <c r="GV99" s="173"/>
      <c r="GW99" s="173"/>
      <c r="GX99" s="173">
        <v>46073</v>
      </c>
      <c r="GY99" s="173">
        <v>46079</v>
      </c>
      <c r="GZ99" s="173">
        <v>18</v>
      </c>
      <c r="HA99" s="173"/>
      <c r="HB99" s="173"/>
      <c r="HC99" s="173"/>
      <c r="HD99" s="173"/>
      <c r="HE99" s="173"/>
      <c r="HF99" s="173"/>
      <c r="HG99" s="173"/>
      <c r="HH99" s="173"/>
      <c r="HI99" s="173"/>
      <c r="HJ99" s="173">
        <v>46079</v>
      </c>
      <c r="HK99" s="169"/>
      <c r="HL99" s="169" t="s">
        <v>53</v>
      </c>
      <c r="HM99" s="169" t="s">
        <v>579</v>
      </c>
      <c r="HN99" s="169" t="s">
        <v>580</v>
      </c>
      <c r="HO99" s="169" t="s">
        <v>517</v>
      </c>
      <c r="HP99" s="281">
        <v>46055</v>
      </c>
      <c r="HQ99" s="281">
        <v>46055</v>
      </c>
      <c r="HR99" s="281">
        <v>46056</v>
      </c>
      <c r="HS99" s="281">
        <v>46056</v>
      </c>
      <c r="HT99" s="281">
        <v>46056</v>
      </c>
      <c r="HU99" s="281">
        <v>46057</v>
      </c>
      <c r="HV99" s="281">
        <v>46058</v>
      </c>
      <c r="HW99" s="281">
        <v>46059</v>
      </c>
      <c r="HX99" s="281">
        <v>46062</v>
      </c>
      <c r="HY99" s="281">
        <v>46063</v>
      </c>
      <c r="HZ99" s="281">
        <v>46064</v>
      </c>
      <c r="IA99" s="281">
        <v>46064</v>
      </c>
      <c r="IB99" s="281">
        <v>46065</v>
      </c>
      <c r="IC99" s="281">
        <v>46066</v>
      </c>
      <c r="ID99" s="281">
        <v>46069</v>
      </c>
      <c r="IE99" s="281">
        <v>46070</v>
      </c>
      <c r="IF99" s="281">
        <v>46070</v>
      </c>
      <c r="IG99" s="281">
        <v>46071</v>
      </c>
      <c r="IH99" s="281">
        <v>46071</v>
      </c>
      <c r="II99" s="281"/>
      <c r="IJ99" s="281"/>
      <c r="IK99" s="281"/>
      <c r="IL99" s="281"/>
      <c r="IM99" s="281">
        <v>46072</v>
      </c>
      <c r="IN99" s="281">
        <v>46073</v>
      </c>
      <c r="IO99" s="281">
        <v>46073</v>
      </c>
      <c r="IP99" s="281"/>
      <c r="IQ99" s="281"/>
      <c r="IR99" s="281"/>
      <c r="IS99" s="281">
        <v>46073</v>
      </c>
      <c r="IT99" s="281">
        <v>46079</v>
      </c>
      <c r="IU99" s="281">
        <v>18</v>
      </c>
      <c r="IV99" s="281"/>
      <c r="IW99" s="281"/>
      <c r="IX99" s="281"/>
      <c r="IY99" s="281"/>
      <c r="IZ99" s="281"/>
      <c r="JA99" s="281"/>
      <c r="JB99" s="281"/>
      <c r="JC99" s="281"/>
      <c r="JD99" s="281"/>
      <c r="JE99" s="281">
        <v>46079</v>
      </c>
      <c r="JF99" s="282"/>
      <c r="JG99" s="282" t="s">
        <v>53</v>
      </c>
      <c r="JH99" s="277" t="s">
        <v>579</v>
      </c>
      <c r="JI99" s="277" t="s">
        <v>580</v>
      </c>
      <c r="JJ99" s="277" t="s">
        <v>517</v>
      </c>
    </row>
    <row r="100" spans="1:318" s="68" customFormat="1" ht="14.65" customHeight="1" x14ac:dyDescent="0.25">
      <c r="A100" s="76" t="s">
        <v>54</v>
      </c>
      <c r="B100" s="76" t="s">
        <v>508</v>
      </c>
      <c r="C100" s="76" t="s">
        <v>509</v>
      </c>
      <c r="D100" s="76" t="s">
        <v>510</v>
      </c>
      <c r="E100" s="76" t="s">
        <v>6</v>
      </c>
      <c r="F100" s="76" t="s">
        <v>511</v>
      </c>
      <c r="G100" s="76" t="s">
        <v>8</v>
      </c>
      <c r="H100" s="76" t="s">
        <v>8</v>
      </c>
      <c r="I100" s="76" t="s">
        <v>192</v>
      </c>
      <c r="J100" s="76" t="s">
        <v>7</v>
      </c>
      <c r="K100" s="86" t="s">
        <v>8</v>
      </c>
      <c r="L100" s="86" t="s">
        <v>8</v>
      </c>
      <c r="M100" s="86" t="s">
        <v>8</v>
      </c>
      <c r="N100" s="86" t="s">
        <v>8</v>
      </c>
      <c r="O100" s="86" t="s">
        <v>8</v>
      </c>
      <c r="P100" s="86" t="s">
        <v>8</v>
      </c>
      <c r="Q100" s="76" t="s">
        <v>519</v>
      </c>
      <c r="R100" s="76" t="s">
        <v>10</v>
      </c>
      <c r="S100" s="76" t="s">
        <v>520</v>
      </c>
      <c r="T100" s="76" t="s">
        <v>521</v>
      </c>
      <c r="U100" s="77"/>
      <c r="V100" s="77">
        <v>0.05</v>
      </c>
      <c r="W100" s="77">
        <v>0.08</v>
      </c>
      <c r="X100" s="77">
        <v>0.15</v>
      </c>
      <c r="Y100" s="77">
        <v>0.2</v>
      </c>
      <c r="Z100" s="77">
        <v>0.25</v>
      </c>
      <c r="AA100" s="77">
        <v>0.37</v>
      </c>
      <c r="AB100" s="77">
        <v>0.42</v>
      </c>
      <c r="AC100" s="77">
        <v>0.57999999999999996</v>
      </c>
      <c r="AD100" s="77">
        <v>0.67</v>
      </c>
      <c r="AE100" s="77">
        <v>0.83</v>
      </c>
      <c r="AF100" s="77">
        <v>1</v>
      </c>
      <c r="AG100" s="76" t="s">
        <v>522</v>
      </c>
      <c r="AH100" s="76" t="s">
        <v>208</v>
      </c>
      <c r="AI100" s="82" t="s">
        <v>303</v>
      </c>
      <c r="AJ100" s="83" t="s">
        <v>303</v>
      </c>
      <c r="AK100" s="84">
        <v>46023</v>
      </c>
      <c r="AL100" s="84">
        <v>46387</v>
      </c>
      <c r="AM100" s="83"/>
      <c r="AN100" s="83"/>
      <c r="AO100" s="83"/>
      <c r="AP100" s="85" t="s">
        <v>9</v>
      </c>
      <c r="AQ100" s="84" cm="1">
        <f t="array" ref="AQ100">IFERROR(DATE(2026, _xlfn.AGGREGATE(15, 6, (COLUMN(CC100:CN100)-COLUMN(CC100)+1)/(CC100:CN100&lt;&gt;0), 1), 1),"N/A")</f>
        <v>46357</v>
      </c>
      <c r="AR100" s="84" cm="1">
        <f t="array" ref="AR100">IFERROR(EOMONTH(DATE(2026, _xlfn.AGGREGATE(14, 6, (COLUMN(CC100:CN100)-COLUMN(CC100)+1)/(CC100:CN100&lt;&gt;0), 1), 1), 0),"N/A")</f>
        <v>46387</v>
      </c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76" t="s">
        <v>670</v>
      </c>
      <c r="BG100" s="76"/>
      <c r="BH100" s="76" t="s">
        <v>671</v>
      </c>
      <c r="BI100" s="76" t="s">
        <v>8</v>
      </c>
      <c r="BJ100" s="82">
        <v>570201</v>
      </c>
      <c r="BK100" s="86" t="s">
        <v>191</v>
      </c>
      <c r="BL100" s="87">
        <v>0</v>
      </c>
      <c r="BM100" s="73"/>
      <c r="BN100" s="73"/>
      <c r="BO100" s="73"/>
      <c r="BP100" s="73"/>
      <c r="BQ100" s="73"/>
      <c r="BR100" s="73"/>
      <c r="BS100" s="73"/>
      <c r="BT100" s="73"/>
      <c r="BU100" s="88"/>
      <c r="BV100" s="73"/>
      <c r="BW100" s="73"/>
      <c r="BX100" s="138"/>
      <c r="BY100" s="138"/>
      <c r="BZ100" s="138"/>
      <c r="CA100" s="138">
        <v>2000</v>
      </c>
      <c r="CB100" s="138">
        <f t="shared" si="12"/>
        <v>2000</v>
      </c>
      <c r="CC100" s="73"/>
      <c r="CD100" s="73"/>
      <c r="CE100" s="72"/>
      <c r="CF100" s="73"/>
      <c r="CG100" s="73"/>
      <c r="CH100" s="73"/>
      <c r="CI100" s="73"/>
      <c r="CJ100" s="73"/>
      <c r="CK100" s="88"/>
      <c r="CL100" s="73"/>
      <c r="CM100" s="73"/>
      <c r="CN100" s="138">
        <v>2000</v>
      </c>
      <c r="CO100" s="138"/>
      <c r="CP100" s="137">
        <f t="shared" si="13"/>
        <v>0</v>
      </c>
      <c r="CQ100" s="137">
        <f t="shared" si="14"/>
        <v>0</v>
      </c>
      <c r="CR100" s="137"/>
      <c r="CS100" s="157"/>
      <c r="CT100" s="157"/>
      <c r="CU100" s="157">
        <v>0</v>
      </c>
      <c r="CV100" s="157"/>
      <c r="CW100" s="157"/>
      <c r="CX100" s="73"/>
      <c r="CY100" s="73"/>
      <c r="CZ100" s="73"/>
      <c r="DA100" s="73"/>
      <c r="DB100" s="73"/>
      <c r="DC100" s="73">
        <v>0</v>
      </c>
      <c r="DD100" s="73"/>
      <c r="DE100" s="73"/>
      <c r="DF100" s="73">
        <v>0</v>
      </c>
      <c r="DG100" s="73">
        <v>0</v>
      </c>
      <c r="DH100" s="73">
        <v>0</v>
      </c>
      <c r="DI100" s="157">
        <f t="shared" si="15"/>
        <v>0</v>
      </c>
      <c r="DJ100" s="157">
        <f t="shared" si="16"/>
        <v>0</v>
      </c>
      <c r="DK100" s="191"/>
      <c r="DL100" s="191"/>
      <c r="DM100" s="142"/>
      <c r="DN100" s="142"/>
      <c r="DO100" s="142"/>
      <c r="DP100" s="125"/>
      <c r="DQ100" s="125"/>
      <c r="DR100" s="125"/>
      <c r="DS100" s="125"/>
      <c r="DT100" s="125"/>
      <c r="DU100" s="125"/>
      <c r="DV100" s="125"/>
      <c r="DW100" s="125"/>
      <c r="DX100" s="125"/>
      <c r="DY100" s="125"/>
      <c r="DZ100" s="125"/>
      <c r="EA100" s="125"/>
      <c r="EB100" s="125"/>
      <c r="EC100" s="125"/>
      <c r="ED100" s="125"/>
      <c r="EE100" s="125"/>
      <c r="EF100" s="125"/>
      <c r="EG100" s="125"/>
      <c r="EH100" s="125"/>
      <c r="EI100" s="125"/>
      <c r="EJ100" s="125"/>
      <c r="EK100" s="125"/>
      <c r="EL100" s="125"/>
      <c r="EM100" s="125"/>
      <c r="EN100" s="125"/>
      <c r="EO100" s="125"/>
      <c r="EP100" s="125"/>
      <c r="EQ100" s="125"/>
      <c r="ER100" s="125"/>
      <c r="ES100" s="125"/>
      <c r="ET100" s="125"/>
      <c r="EU100" s="125"/>
      <c r="EV100" s="125"/>
      <c r="EW100" s="125"/>
      <c r="EX100" s="125"/>
      <c r="EY100" s="125"/>
      <c r="EZ100" s="125"/>
      <c r="FA100" s="125"/>
      <c r="FB100" s="125"/>
      <c r="FC100" s="125"/>
      <c r="FD100" s="125"/>
      <c r="FE100" s="125"/>
      <c r="FF100" s="125"/>
      <c r="FG100" s="125"/>
      <c r="FH100" s="125"/>
      <c r="FI100" s="125"/>
      <c r="FJ100" s="125"/>
      <c r="FK100" s="125"/>
      <c r="FL100" s="125"/>
      <c r="FM100" s="125"/>
      <c r="FN100" s="125"/>
      <c r="FO100" s="125"/>
      <c r="FP100" s="125"/>
      <c r="FQ100" s="125"/>
      <c r="FR100" s="125"/>
      <c r="FS100" s="125"/>
      <c r="FT100" s="125"/>
      <c r="FU100" s="175"/>
      <c r="FV100" s="175"/>
      <c r="FW100" s="175"/>
      <c r="FX100" s="175"/>
      <c r="FY100" s="175"/>
      <c r="FZ100" s="175"/>
      <c r="GA100" s="175"/>
      <c r="GB100" s="175"/>
      <c r="GC100" s="175"/>
      <c r="GD100" s="175"/>
      <c r="GE100" s="175"/>
      <c r="GF100" s="175"/>
      <c r="GG100" s="175"/>
      <c r="GH100" s="175"/>
      <c r="GI100" s="175"/>
      <c r="GJ100" s="175"/>
      <c r="GK100" s="175"/>
      <c r="GL100" s="175"/>
      <c r="GM100" s="175"/>
      <c r="GN100" s="175"/>
      <c r="GO100" s="175"/>
      <c r="GP100" s="175"/>
      <c r="GQ100" s="175"/>
      <c r="GR100" s="175"/>
      <c r="GS100" s="175"/>
      <c r="GT100" s="175"/>
      <c r="GU100" s="175"/>
      <c r="GV100" s="175"/>
      <c r="GW100" s="175"/>
      <c r="GX100" s="175"/>
      <c r="GY100" s="175"/>
      <c r="GZ100" s="175"/>
      <c r="HA100" s="175"/>
      <c r="HB100" s="175"/>
      <c r="HC100" s="175"/>
      <c r="HD100" s="175"/>
      <c r="HE100" s="175"/>
      <c r="HF100" s="175"/>
      <c r="HG100" s="175"/>
      <c r="HH100" s="175"/>
      <c r="HI100" s="175"/>
      <c r="HJ100" s="175"/>
      <c r="HK100" s="76"/>
      <c r="HL100" s="76"/>
      <c r="HM100" s="76"/>
      <c r="HN100" s="76"/>
      <c r="HO100" s="271"/>
      <c r="HP100" s="284" t="e">
        <v>#NUM!</v>
      </c>
      <c r="HQ100" s="284" t="e">
        <v>#NUM!</v>
      </c>
      <c r="HR100" s="284" t="e">
        <v>#NUM!</v>
      </c>
      <c r="HS100" s="284" t="e">
        <v>#NUM!</v>
      </c>
      <c r="HT100" s="284" t="e">
        <v>#NUM!</v>
      </c>
      <c r="HU100" s="284" t="e">
        <v>#NUM!</v>
      </c>
      <c r="HV100" s="284" t="e">
        <v>#NUM!</v>
      </c>
      <c r="HW100" s="284" t="e">
        <v>#NUM!</v>
      </c>
      <c r="HX100" s="284" t="e">
        <v>#NUM!</v>
      </c>
      <c r="HY100" s="284" t="e">
        <v>#NUM!</v>
      </c>
      <c r="HZ100" s="284" t="e">
        <v>#NUM!</v>
      </c>
      <c r="IA100" s="284" t="e">
        <v>#NUM!</v>
      </c>
      <c r="IB100" s="284" t="e">
        <v>#NUM!</v>
      </c>
      <c r="IC100" s="284" t="e">
        <v>#NUM!</v>
      </c>
      <c r="ID100" s="284" t="e">
        <v>#NUM!</v>
      </c>
      <c r="IE100" s="284" t="e">
        <v>#NUM!</v>
      </c>
      <c r="IF100" s="284" t="e">
        <v>#NUM!</v>
      </c>
      <c r="IG100" s="284" t="e">
        <v>#NUM!</v>
      </c>
      <c r="IH100" s="284" t="e">
        <v>#NUM!</v>
      </c>
      <c r="II100" s="284" t="e">
        <v>#NUM!</v>
      </c>
      <c r="IJ100" s="284" t="e">
        <v>#NUM!</v>
      </c>
      <c r="IK100" s="284" t="e">
        <v>#NUM!</v>
      </c>
      <c r="IL100" s="284" t="e">
        <v>#NUM!</v>
      </c>
      <c r="IM100" s="284" t="e">
        <v>#NUM!</v>
      </c>
      <c r="IN100" s="284" t="e">
        <v>#NUM!</v>
      </c>
      <c r="IO100" s="284" t="e">
        <v>#NUM!</v>
      </c>
      <c r="IP100" s="284" t="e">
        <v>#NUM!</v>
      </c>
      <c r="IQ100" s="284" t="e">
        <v>#NUM!</v>
      </c>
      <c r="IR100" s="284" t="e">
        <v>#NUM!</v>
      </c>
      <c r="IS100" s="284" t="e">
        <v>#NUM!</v>
      </c>
      <c r="IT100" s="284" t="e">
        <v>#NUM!</v>
      </c>
      <c r="IU100" s="284" t="e">
        <v>#NUM!</v>
      </c>
      <c r="IV100" s="284" t="e">
        <v>#NUM!</v>
      </c>
      <c r="IW100" s="284" t="e">
        <v>#NUM!</v>
      </c>
      <c r="IX100" s="284" t="e">
        <v>#NUM!</v>
      </c>
      <c r="IY100" s="284" t="e">
        <v>#NUM!</v>
      </c>
      <c r="IZ100" s="284" t="e">
        <v>#NUM!</v>
      </c>
      <c r="JA100" s="284" t="e">
        <v>#NUM!</v>
      </c>
      <c r="JB100" s="284" t="e">
        <v>#NUM!</v>
      </c>
      <c r="JC100" s="284" t="e">
        <v>#NUM!</v>
      </c>
      <c r="JD100" s="284" t="e">
        <v>#NUM!</v>
      </c>
      <c r="JE100" s="284" t="e">
        <v>#NUM!</v>
      </c>
      <c r="JF100" s="284" t="e">
        <v>#NUM!</v>
      </c>
      <c r="JG100" s="284" t="e">
        <v>#NUM!</v>
      </c>
      <c r="JH100" s="278" t="e">
        <v>#NUM!</v>
      </c>
      <c r="JI100" s="278" t="e">
        <v>#NUM!</v>
      </c>
      <c r="JJ100" s="279" t="s">
        <v>546</v>
      </c>
    </row>
    <row r="101" spans="1:318" s="68" customFormat="1" ht="14.65" customHeight="1" x14ac:dyDescent="0.25">
      <c r="A101" s="76" t="s">
        <v>54</v>
      </c>
      <c r="B101" s="76" t="s">
        <v>508</v>
      </c>
      <c r="C101" s="76" t="s">
        <v>509</v>
      </c>
      <c r="D101" s="76" t="s">
        <v>510</v>
      </c>
      <c r="E101" s="76" t="s">
        <v>6</v>
      </c>
      <c r="F101" s="76" t="s">
        <v>511</v>
      </c>
      <c r="G101" s="76" t="s">
        <v>8</v>
      </c>
      <c r="H101" s="76" t="s">
        <v>8</v>
      </c>
      <c r="I101" s="76" t="s">
        <v>192</v>
      </c>
      <c r="J101" s="76" t="s">
        <v>7</v>
      </c>
      <c r="K101" s="86" t="s">
        <v>8</v>
      </c>
      <c r="L101" s="86" t="s">
        <v>8</v>
      </c>
      <c r="M101" s="86" t="s">
        <v>8</v>
      </c>
      <c r="N101" s="86" t="s">
        <v>8</v>
      </c>
      <c r="O101" s="86" t="s">
        <v>8</v>
      </c>
      <c r="P101" s="86" t="s">
        <v>8</v>
      </c>
      <c r="Q101" s="76" t="s">
        <v>519</v>
      </c>
      <c r="R101" s="76" t="s">
        <v>10</v>
      </c>
      <c r="S101" s="76" t="s">
        <v>520</v>
      </c>
      <c r="T101" s="76" t="s">
        <v>521</v>
      </c>
      <c r="U101" s="77"/>
      <c r="V101" s="77">
        <v>0.05</v>
      </c>
      <c r="W101" s="77">
        <v>0.08</v>
      </c>
      <c r="X101" s="77">
        <v>0.15</v>
      </c>
      <c r="Y101" s="77">
        <v>0.2</v>
      </c>
      <c r="Z101" s="77">
        <v>0.25</v>
      </c>
      <c r="AA101" s="77">
        <v>0.37</v>
      </c>
      <c r="AB101" s="77">
        <v>0.42</v>
      </c>
      <c r="AC101" s="77">
        <v>0.57999999999999996</v>
      </c>
      <c r="AD101" s="77">
        <v>0.67</v>
      </c>
      <c r="AE101" s="77">
        <v>0.83</v>
      </c>
      <c r="AF101" s="77">
        <v>1</v>
      </c>
      <c r="AG101" s="76" t="s">
        <v>522</v>
      </c>
      <c r="AH101" s="76" t="s">
        <v>208</v>
      </c>
      <c r="AI101" s="82" t="s">
        <v>303</v>
      </c>
      <c r="AJ101" s="83" t="s">
        <v>303</v>
      </c>
      <c r="AK101" s="84">
        <v>46023</v>
      </c>
      <c r="AL101" s="84">
        <v>46387</v>
      </c>
      <c r="AM101" s="83"/>
      <c r="AN101" s="83"/>
      <c r="AO101" s="83"/>
      <c r="AP101" s="85" t="s">
        <v>9</v>
      </c>
      <c r="AQ101" s="84" cm="1">
        <f t="array" ref="AQ101">IFERROR(DATE(2026, _xlfn.AGGREGATE(15, 6, (COLUMN(CC101:CN101)-COLUMN(CC101)+1)/(CC101:CN101&lt;&gt;0), 1), 1),"N/A")</f>
        <v>46357</v>
      </c>
      <c r="AR101" s="84" cm="1">
        <f t="array" ref="AR101">IFERROR(EOMONTH(DATE(2026, _xlfn.AGGREGATE(14, 6, (COLUMN(CC101:CN101)-COLUMN(CC101)+1)/(CC101:CN101&lt;&gt;0), 1), 1), 0),"N/A")</f>
        <v>46387</v>
      </c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76" t="s">
        <v>672</v>
      </c>
      <c r="BG101" s="76"/>
      <c r="BH101" s="76" t="s">
        <v>673</v>
      </c>
      <c r="BI101" s="76" t="s">
        <v>8</v>
      </c>
      <c r="BJ101" s="82">
        <v>570102</v>
      </c>
      <c r="BK101" s="86" t="s">
        <v>191</v>
      </c>
      <c r="BL101" s="87">
        <v>2000</v>
      </c>
      <c r="BM101" s="73">
        <v>0</v>
      </c>
      <c r="BN101" s="73">
        <v>0</v>
      </c>
      <c r="BO101" s="73">
        <v>0</v>
      </c>
      <c r="BP101" s="73">
        <v>0</v>
      </c>
      <c r="BQ101" s="73">
        <v>0</v>
      </c>
      <c r="BR101" s="73">
        <v>0</v>
      </c>
      <c r="BS101" s="73">
        <v>0</v>
      </c>
      <c r="BT101" s="73">
        <v>0</v>
      </c>
      <c r="BU101" s="73">
        <v>0</v>
      </c>
      <c r="BV101" s="73">
        <v>0</v>
      </c>
      <c r="BW101" s="73">
        <v>0</v>
      </c>
      <c r="BX101" s="137">
        <v>2000</v>
      </c>
      <c r="BY101" s="137"/>
      <c r="BZ101" s="137"/>
      <c r="CA101" s="137"/>
      <c r="CB101" s="138">
        <f t="shared" si="12"/>
        <v>2000</v>
      </c>
      <c r="CC101" s="73"/>
      <c r="CD101" s="73"/>
      <c r="CE101" s="73">
        <v>0</v>
      </c>
      <c r="CF101" s="73">
        <v>0</v>
      </c>
      <c r="CG101" s="73">
        <v>0</v>
      </c>
      <c r="CH101" s="73">
        <v>0</v>
      </c>
      <c r="CI101" s="73">
        <v>0</v>
      </c>
      <c r="CJ101" s="73">
        <v>0</v>
      </c>
      <c r="CK101" s="73">
        <v>0</v>
      </c>
      <c r="CL101" s="73">
        <v>0</v>
      </c>
      <c r="CM101" s="73">
        <v>0</v>
      </c>
      <c r="CN101" s="137">
        <v>2000</v>
      </c>
      <c r="CO101" s="137"/>
      <c r="CP101" s="137">
        <f t="shared" si="13"/>
        <v>0</v>
      </c>
      <c r="CQ101" s="137">
        <f t="shared" si="14"/>
        <v>0</v>
      </c>
      <c r="CR101" s="137">
        <f t="shared" ref="CR101:CR106" si="20">+DI101-CQ101</f>
        <v>417.42</v>
      </c>
      <c r="CS101" s="157">
        <v>0</v>
      </c>
      <c r="CT101" s="157">
        <v>0</v>
      </c>
      <c r="CU101" s="157">
        <v>0</v>
      </c>
      <c r="CV101" s="157">
        <v>0</v>
      </c>
      <c r="CW101" s="157">
        <v>0</v>
      </c>
      <c r="CX101" s="73">
        <v>0</v>
      </c>
      <c r="CY101" s="73">
        <v>0</v>
      </c>
      <c r="CZ101" s="73">
        <v>0</v>
      </c>
      <c r="DA101" s="73">
        <v>0</v>
      </c>
      <c r="DB101" s="73">
        <v>0</v>
      </c>
      <c r="DC101" s="73">
        <v>0</v>
      </c>
      <c r="DD101" s="73">
        <v>250</v>
      </c>
      <c r="DE101" s="73">
        <v>0</v>
      </c>
      <c r="DF101" s="73">
        <v>417.42</v>
      </c>
      <c r="DG101" s="73">
        <v>280</v>
      </c>
      <c r="DH101" s="73">
        <v>417.42</v>
      </c>
      <c r="DI101" s="157">
        <f t="shared" si="15"/>
        <v>417.42</v>
      </c>
      <c r="DJ101" s="157">
        <f t="shared" si="16"/>
        <v>417.42</v>
      </c>
      <c r="DK101" s="191" t="str">
        <f t="shared" ref="DK101:DK106" si="21">IF(CZ101&gt;0,"SI","NO")</f>
        <v>NO</v>
      </c>
      <c r="DL101" s="191" t="str">
        <f t="shared" ref="DL101:DL106" si="22">IF(DJ101&gt;0,"SI","NO")</f>
        <v>SI</v>
      </c>
      <c r="DM101" s="142"/>
      <c r="DN101" s="142"/>
      <c r="DO101" s="142"/>
      <c r="DP101" s="125"/>
      <c r="DQ101" s="125"/>
      <c r="DR101" s="125"/>
      <c r="DS101" s="125"/>
      <c r="DT101" s="125"/>
      <c r="DU101" s="125"/>
      <c r="DV101" s="125"/>
      <c r="DW101" s="125"/>
      <c r="DX101" s="125"/>
      <c r="DY101" s="125"/>
      <c r="DZ101" s="125"/>
      <c r="EA101" s="125"/>
      <c r="EB101" s="125"/>
      <c r="EC101" s="125"/>
      <c r="ED101" s="125"/>
      <c r="EE101" s="125"/>
      <c r="EF101" s="125"/>
      <c r="EG101" s="125"/>
      <c r="EH101" s="125"/>
      <c r="EI101" s="125"/>
      <c r="EJ101" s="125"/>
      <c r="EK101" s="125"/>
      <c r="EL101" s="125"/>
      <c r="EM101" s="125"/>
      <c r="EN101" s="125"/>
      <c r="EO101" s="125"/>
      <c r="EP101" s="125"/>
      <c r="EQ101" s="125"/>
      <c r="ER101" s="125"/>
      <c r="ES101" s="125"/>
      <c r="ET101" s="125"/>
      <c r="EU101" s="125"/>
      <c r="EV101" s="125"/>
      <c r="EW101" s="125"/>
      <c r="EX101" s="125"/>
      <c r="EY101" s="125"/>
      <c r="EZ101" s="125"/>
      <c r="FA101" s="125"/>
      <c r="FB101" s="125"/>
      <c r="FC101" s="125"/>
      <c r="FD101" s="125"/>
      <c r="FE101" s="125"/>
      <c r="FF101" s="125"/>
      <c r="FG101" s="125"/>
      <c r="FH101" s="125"/>
      <c r="FI101" s="125"/>
      <c r="FJ101" s="125"/>
      <c r="FK101" s="125"/>
      <c r="FL101" s="125"/>
      <c r="FM101" s="125"/>
      <c r="FN101" s="125"/>
      <c r="FO101" s="125"/>
      <c r="FP101" s="125"/>
      <c r="FQ101" s="125"/>
      <c r="FR101" s="125"/>
      <c r="FS101" s="125"/>
      <c r="FT101" s="125"/>
      <c r="FU101" s="173"/>
      <c r="FV101" s="173"/>
      <c r="FW101" s="173"/>
      <c r="FX101" s="173"/>
      <c r="FY101" s="173"/>
      <c r="FZ101" s="173"/>
      <c r="GA101" s="173"/>
      <c r="GB101" s="173"/>
      <c r="GC101" s="173"/>
      <c r="GD101" s="173"/>
      <c r="GE101" s="173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73"/>
      <c r="GP101" s="173"/>
      <c r="GQ101" s="173"/>
      <c r="GR101" s="173"/>
      <c r="GS101" s="173"/>
      <c r="GT101" s="173"/>
      <c r="GU101" s="173"/>
      <c r="GV101" s="173"/>
      <c r="GW101" s="173"/>
      <c r="GX101" s="173"/>
      <c r="GY101" s="173"/>
      <c r="GZ101" s="173"/>
      <c r="HA101" s="173"/>
      <c r="HB101" s="173"/>
      <c r="HC101" s="173"/>
      <c r="HD101" s="173"/>
      <c r="HE101" s="173"/>
      <c r="HF101" s="173"/>
      <c r="HG101" s="173"/>
      <c r="HH101" s="173"/>
      <c r="HI101" s="173"/>
      <c r="HJ101" s="173"/>
      <c r="HP101" s="284" t="e">
        <v>#NUM!</v>
      </c>
      <c r="HQ101" s="284" t="e">
        <v>#NUM!</v>
      </c>
      <c r="HR101" s="284" t="e">
        <v>#NUM!</v>
      </c>
      <c r="HS101" s="284" t="e">
        <v>#NUM!</v>
      </c>
      <c r="HT101" s="284" t="e">
        <v>#NUM!</v>
      </c>
      <c r="HU101" s="284" t="e">
        <v>#NUM!</v>
      </c>
      <c r="HV101" s="284" t="e">
        <v>#NUM!</v>
      </c>
      <c r="HW101" s="284" t="e">
        <v>#NUM!</v>
      </c>
      <c r="HX101" s="284" t="e">
        <v>#NUM!</v>
      </c>
      <c r="HY101" s="284" t="e">
        <v>#NUM!</v>
      </c>
      <c r="HZ101" s="284" t="e">
        <v>#NUM!</v>
      </c>
      <c r="IA101" s="284" t="e">
        <v>#NUM!</v>
      </c>
      <c r="IB101" s="284" t="e">
        <v>#NUM!</v>
      </c>
      <c r="IC101" s="284" t="e">
        <v>#NUM!</v>
      </c>
      <c r="ID101" s="284" t="e">
        <v>#NUM!</v>
      </c>
      <c r="IE101" s="284" t="e">
        <v>#NUM!</v>
      </c>
      <c r="IF101" s="284" t="e">
        <v>#NUM!</v>
      </c>
      <c r="IG101" s="284" t="e">
        <v>#NUM!</v>
      </c>
      <c r="IH101" s="284" t="e">
        <v>#NUM!</v>
      </c>
      <c r="II101" s="284" t="e">
        <v>#NUM!</v>
      </c>
      <c r="IJ101" s="284" t="e">
        <v>#NUM!</v>
      </c>
      <c r="IK101" s="284" t="e">
        <v>#NUM!</v>
      </c>
      <c r="IL101" s="284" t="e">
        <v>#NUM!</v>
      </c>
      <c r="IM101" s="284" t="e">
        <v>#NUM!</v>
      </c>
      <c r="IN101" s="284" t="e">
        <v>#NUM!</v>
      </c>
      <c r="IO101" s="284" t="e">
        <v>#NUM!</v>
      </c>
      <c r="IP101" s="284" t="e">
        <v>#NUM!</v>
      </c>
      <c r="IQ101" s="284" t="e">
        <v>#NUM!</v>
      </c>
      <c r="IR101" s="284" t="e">
        <v>#NUM!</v>
      </c>
      <c r="IS101" s="284" t="e">
        <v>#NUM!</v>
      </c>
      <c r="IT101" s="284" t="e">
        <v>#NUM!</v>
      </c>
      <c r="IU101" s="284" t="e">
        <v>#NUM!</v>
      </c>
      <c r="IV101" s="284" t="e">
        <v>#NUM!</v>
      </c>
      <c r="IW101" s="284" t="e">
        <v>#NUM!</v>
      </c>
      <c r="IX101" s="284" t="e">
        <v>#NUM!</v>
      </c>
      <c r="IY101" s="284" t="e">
        <v>#NUM!</v>
      </c>
      <c r="IZ101" s="284" t="e">
        <v>#NUM!</v>
      </c>
      <c r="JA101" s="284" t="e">
        <v>#NUM!</v>
      </c>
      <c r="JB101" s="284" t="e">
        <v>#NUM!</v>
      </c>
      <c r="JC101" s="284" t="e">
        <v>#NUM!</v>
      </c>
      <c r="JD101" s="284" t="e">
        <v>#NUM!</v>
      </c>
      <c r="JE101" s="284" t="e">
        <v>#NUM!</v>
      </c>
      <c r="JF101" s="284" t="e">
        <v>#NUM!</v>
      </c>
      <c r="JG101" s="284" t="e">
        <v>#NUM!</v>
      </c>
      <c r="JH101" s="278" t="e">
        <v>#NUM!</v>
      </c>
      <c r="JI101" s="278" t="e">
        <v>#NUM!</v>
      </c>
      <c r="JJ101" s="279" t="s">
        <v>546</v>
      </c>
    </row>
    <row r="102" spans="1:318" s="68" customFormat="1" ht="14.65" customHeight="1" x14ac:dyDescent="0.25">
      <c r="A102" s="76" t="s">
        <v>76</v>
      </c>
      <c r="B102" s="76" t="s">
        <v>508</v>
      </c>
      <c r="C102" s="76" t="s">
        <v>509</v>
      </c>
      <c r="D102" s="76" t="s">
        <v>510</v>
      </c>
      <c r="E102" s="76" t="s">
        <v>6</v>
      </c>
      <c r="F102" s="76" t="s">
        <v>511</v>
      </c>
      <c r="G102" s="76" t="s">
        <v>8</v>
      </c>
      <c r="H102" s="76" t="s">
        <v>8</v>
      </c>
      <c r="I102" s="76" t="s">
        <v>192</v>
      </c>
      <c r="J102" s="76" t="s">
        <v>7</v>
      </c>
      <c r="K102" s="86" t="s">
        <v>8</v>
      </c>
      <c r="L102" s="86" t="s">
        <v>8</v>
      </c>
      <c r="M102" s="86" t="s">
        <v>8</v>
      </c>
      <c r="N102" s="86" t="s">
        <v>8</v>
      </c>
      <c r="O102" s="86" t="s">
        <v>8</v>
      </c>
      <c r="P102" s="86" t="s">
        <v>8</v>
      </c>
      <c r="Q102" s="76" t="s">
        <v>519</v>
      </c>
      <c r="R102" s="76" t="s">
        <v>10</v>
      </c>
      <c r="S102" s="76" t="s">
        <v>520</v>
      </c>
      <c r="T102" s="76" t="s">
        <v>521</v>
      </c>
      <c r="U102" s="77"/>
      <c r="V102" s="77">
        <v>0.05</v>
      </c>
      <c r="W102" s="77">
        <v>0.08</v>
      </c>
      <c r="X102" s="77">
        <v>0.15</v>
      </c>
      <c r="Y102" s="77">
        <v>0.2</v>
      </c>
      <c r="Z102" s="77">
        <v>0.25</v>
      </c>
      <c r="AA102" s="77">
        <v>0.37</v>
      </c>
      <c r="AB102" s="77">
        <v>0.42</v>
      </c>
      <c r="AC102" s="77">
        <v>0.57999999999999996</v>
      </c>
      <c r="AD102" s="77">
        <v>0.67</v>
      </c>
      <c r="AE102" s="77">
        <v>0.83</v>
      </c>
      <c r="AF102" s="77">
        <v>1</v>
      </c>
      <c r="AG102" s="76" t="s">
        <v>522</v>
      </c>
      <c r="AH102" s="76" t="s">
        <v>208</v>
      </c>
      <c r="AI102" s="82" t="s">
        <v>303</v>
      </c>
      <c r="AJ102" s="83" t="s">
        <v>303</v>
      </c>
      <c r="AK102" s="84">
        <v>46023</v>
      </c>
      <c r="AL102" s="84">
        <v>46387</v>
      </c>
      <c r="AM102" s="83"/>
      <c r="AN102" s="83"/>
      <c r="AO102" s="83"/>
      <c r="AP102" s="85" t="s">
        <v>9</v>
      </c>
      <c r="AQ102" s="84" cm="1">
        <f t="array" ref="AQ102">IFERROR(DATE(2026, _xlfn.AGGREGATE(15, 6, (COLUMN(CC102:CN102)-COLUMN(CC102)+1)/(CC102:CN102&lt;&gt;0), 1), 1),"N/A")</f>
        <v>46296</v>
      </c>
      <c r="AR102" s="84" cm="1">
        <f t="array" ref="AR102">IFERROR(EOMONTH(DATE(2026, _xlfn.AGGREGATE(14, 6, (COLUMN(CC102:CN102)-COLUMN(CC102)+1)/(CC102:CN102&lt;&gt;0), 1), 1), 0),"N/A")</f>
        <v>46326</v>
      </c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76" t="s">
        <v>90</v>
      </c>
      <c r="BG102" s="76" t="s">
        <v>307</v>
      </c>
      <c r="BH102" s="76" t="s">
        <v>674</v>
      </c>
      <c r="BI102" s="76" t="s">
        <v>8</v>
      </c>
      <c r="BJ102" s="82">
        <v>530704</v>
      </c>
      <c r="BK102" s="86" t="s">
        <v>191</v>
      </c>
      <c r="BL102" s="87">
        <v>2000</v>
      </c>
      <c r="BM102" s="73">
        <v>0</v>
      </c>
      <c r="BN102" s="73">
        <v>0</v>
      </c>
      <c r="BO102" s="73">
        <v>0</v>
      </c>
      <c r="BP102" s="73">
        <v>0</v>
      </c>
      <c r="BQ102" s="73">
        <v>0</v>
      </c>
      <c r="BR102" s="73">
        <v>0</v>
      </c>
      <c r="BS102" s="73">
        <v>0</v>
      </c>
      <c r="BT102" s="73">
        <v>0</v>
      </c>
      <c r="BU102" s="73">
        <v>0</v>
      </c>
      <c r="BV102" s="88">
        <v>2000</v>
      </c>
      <c r="BW102" s="73">
        <v>0</v>
      </c>
      <c r="BX102" s="138">
        <v>0</v>
      </c>
      <c r="BY102" s="138"/>
      <c r="BZ102" s="138"/>
      <c r="CA102" s="138"/>
      <c r="CB102" s="138">
        <f t="shared" si="12"/>
        <v>2000</v>
      </c>
      <c r="CC102" s="73"/>
      <c r="CD102" s="73"/>
      <c r="CE102" s="72">
        <v>0</v>
      </c>
      <c r="CF102" s="73">
        <v>0</v>
      </c>
      <c r="CG102" s="73">
        <v>0</v>
      </c>
      <c r="CH102" s="73">
        <v>0</v>
      </c>
      <c r="CI102" s="73">
        <v>0</v>
      </c>
      <c r="CJ102" s="73">
        <v>0</v>
      </c>
      <c r="CK102" s="73">
        <v>0</v>
      </c>
      <c r="CL102" s="88">
        <v>2000</v>
      </c>
      <c r="CM102" s="73">
        <v>0</v>
      </c>
      <c r="CN102" s="73">
        <v>0</v>
      </c>
      <c r="CO102" s="138"/>
      <c r="CP102" s="137">
        <f t="shared" si="13"/>
        <v>0</v>
      </c>
      <c r="CQ102" s="137">
        <f t="shared" si="14"/>
        <v>0</v>
      </c>
      <c r="CR102" s="137">
        <f t="shared" si="20"/>
        <v>0</v>
      </c>
      <c r="CS102" s="157">
        <v>0</v>
      </c>
      <c r="CT102" s="157">
        <v>0</v>
      </c>
      <c r="CU102" s="157">
        <v>0</v>
      </c>
      <c r="CV102" s="157">
        <v>0</v>
      </c>
      <c r="CW102" s="157">
        <v>0</v>
      </c>
      <c r="CX102" s="73">
        <v>0</v>
      </c>
      <c r="CY102" s="73">
        <v>0</v>
      </c>
      <c r="CZ102" s="73">
        <v>0</v>
      </c>
      <c r="DA102" s="73">
        <v>0</v>
      </c>
      <c r="DB102" s="73">
        <v>0</v>
      </c>
      <c r="DC102" s="73">
        <v>0</v>
      </c>
      <c r="DD102" s="73">
        <v>0</v>
      </c>
      <c r="DE102" s="73">
        <v>0</v>
      </c>
      <c r="DF102" s="73">
        <v>0</v>
      </c>
      <c r="DG102" s="73">
        <v>0</v>
      </c>
      <c r="DH102" s="73">
        <v>0</v>
      </c>
      <c r="DI102" s="157">
        <f t="shared" si="15"/>
        <v>0</v>
      </c>
      <c r="DJ102" s="157">
        <f t="shared" si="16"/>
        <v>0</v>
      </c>
      <c r="DK102" s="191" t="str">
        <f t="shared" si="21"/>
        <v>NO</v>
      </c>
      <c r="DL102" s="191" t="str">
        <f t="shared" si="22"/>
        <v>NO</v>
      </c>
      <c r="DM102" s="143">
        <v>2000</v>
      </c>
      <c r="DN102" s="143">
        <v>2000</v>
      </c>
      <c r="DO102" s="143"/>
      <c r="DP102" s="125">
        <v>3</v>
      </c>
      <c r="DQ102" s="125">
        <v>3</v>
      </c>
      <c r="DR102" s="125"/>
      <c r="DS102" s="125"/>
      <c r="DT102" s="125"/>
      <c r="DU102" s="125"/>
      <c r="DV102" s="125"/>
      <c r="DW102" s="125"/>
      <c r="DX102" s="126">
        <v>46307</v>
      </c>
      <c r="DY102" s="126">
        <v>46307</v>
      </c>
      <c r="DZ102" s="127">
        <v>3</v>
      </c>
      <c r="EA102" s="126">
        <v>46308</v>
      </c>
      <c r="EB102" s="126">
        <v>46308</v>
      </c>
      <c r="EC102" s="126">
        <v>46308</v>
      </c>
      <c r="ED102" s="126">
        <v>46309</v>
      </c>
      <c r="EE102" s="126">
        <v>46310</v>
      </c>
      <c r="EF102" s="126">
        <v>46311</v>
      </c>
      <c r="EG102" s="126">
        <v>46314</v>
      </c>
      <c r="EH102" s="126">
        <v>46315</v>
      </c>
      <c r="EI102" s="126">
        <v>46316</v>
      </c>
      <c r="EJ102" s="126">
        <v>46316</v>
      </c>
      <c r="EK102" s="127">
        <v>3</v>
      </c>
      <c r="EL102" s="126">
        <v>46317</v>
      </c>
      <c r="EM102" s="126">
        <v>46318</v>
      </c>
      <c r="EN102" s="126">
        <v>46321</v>
      </c>
      <c r="EO102" s="126">
        <v>46322</v>
      </c>
      <c r="EP102" s="126">
        <v>46322</v>
      </c>
      <c r="EQ102" s="126">
        <v>46323</v>
      </c>
      <c r="ER102" s="126">
        <v>46323</v>
      </c>
      <c r="ES102" s="127"/>
      <c r="ET102" s="127"/>
      <c r="EU102" s="127"/>
      <c r="EV102" s="127"/>
      <c r="EW102" s="126">
        <v>46324</v>
      </c>
      <c r="EX102" s="126">
        <v>46325</v>
      </c>
      <c r="EY102" s="126">
        <v>46325</v>
      </c>
      <c r="EZ102" s="126"/>
      <c r="FA102" s="126"/>
      <c r="FB102" s="126"/>
      <c r="FC102" s="126">
        <v>46325</v>
      </c>
      <c r="FD102" s="126">
        <v>46331</v>
      </c>
      <c r="FE102" s="127">
        <v>18</v>
      </c>
      <c r="FF102" s="128"/>
      <c r="FG102" s="128"/>
      <c r="FH102" s="128"/>
      <c r="FI102" s="128"/>
      <c r="FJ102" s="128"/>
      <c r="FK102" s="128"/>
      <c r="FL102" s="128"/>
      <c r="FM102" s="128"/>
      <c r="FN102" s="128"/>
      <c r="FO102" s="129"/>
      <c r="FP102" s="128">
        <v>46331</v>
      </c>
      <c r="FQ102" s="128"/>
      <c r="FR102" s="130" t="s">
        <v>579</v>
      </c>
      <c r="FS102" s="127" t="s">
        <v>414</v>
      </c>
      <c r="FT102" s="125"/>
      <c r="FU102" s="173">
        <v>46307</v>
      </c>
      <c r="FV102" s="173">
        <v>46307</v>
      </c>
      <c r="FW102" s="173">
        <v>46308</v>
      </c>
      <c r="FX102" s="173">
        <v>46308</v>
      </c>
      <c r="FY102" s="173">
        <v>46308</v>
      </c>
      <c r="FZ102" s="173">
        <v>46309</v>
      </c>
      <c r="GA102" s="173">
        <v>46310</v>
      </c>
      <c r="GB102" s="173">
        <v>46311</v>
      </c>
      <c r="GC102" s="173">
        <v>46314</v>
      </c>
      <c r="GD102" s="173">
        <v>46315</v>
      </c>
      <c r="GE102" s="173">
        <v>46316</v>
      </c>
      <c r="GF102" s="173">
        <v>46316</v>
      </c>
      <c r="GG102" s="173">
        <v>46317</v>
      </c>
      <c r="GH102" s="173">
        <v>46318</v>
      </c>
      <c r="GI102" s="173">
        <v>46321</v>
      </c>
      <c r="GJ102" s="173">
        <v>46322</v>
      </c>
      <c r="GK102" s="173">
        <v>46322</v>
      </c>
      <c r="GL102" s="173">
        <v>46323</v>
      </c>
      <c r="GM102" s="173">
        <v>46323</v>
      </c>
      <c r="GN102" s="173"/>
      <c r="GO102" s="173"/>
      <c r="GP102" s="173"/>
      <c r="GQ102" s="173"/>
      <c r="GR102" s="173">
        <v>46324</v>
      </c>
      <c r="GS102" s="173">
        <v>46325</v>
      </c>
      <c r="GT102" s="173">
        <v>46325</v>
      </c>
      <c r="GU102" s="173"/>
      <c r="GV102" s="173"/>
      <c r="GW102" s="173"/>
      <c r="GX102" s="173">
        <v>46325</v>
      </c>
      <c r="GY102" s="173">
        <v>46331</v>
      </c>
      <c r="GZ102" s="173">
        <v>18</v>
      </c>
      <c r="HA102" s="173"/>
      <c r="HB102" s="173"/>
      <c r="HC102" s="173"/>
      <c r="HD102" s="173"/>
      <c r="HE102" s="173"/>
      <c r="HF102" s="173"/>
      <c r="HG102" s="173"/>
      <c r="HH102" s="173"/>
      <c r="HI102" s="173"/>
      <c r="HJ102" s="232">
        <v>46331</v>
      </c>
      <c r="HK102" s="169"/>
      <c r="HL102" s="169" t="s">
        <v>53</v>
      </c>
      <c r="HM102" s="169" t="s">
        <v>579</v>
      </c>
      <c r="HN102" s="169" t="s">
        <v>414</v>
      </c>
      <c r="HO102" s="169"/>
      <c r="HP102" s="281">
        <v>46307</v>
      </c>
      <c r="HQ102" s="281">
        <v>46307</v>
      </c>
      <c r="HR102" s="281">
        <v>46308</v>
      </c>
      <c r="HS102" s="281">
        <v>46308</v>
      </c>
      <c r="HT102" s="281">
        <v>46308</v>
      </c>
      <c r="HU102" s="281">
        <v>46309</v>
      </c>
      <c r="HV102" s="281">
        <v>46310</v>
      </c>
      <c r="HW102" s="281">
        <v>46311</v>
      </c>
      <c r="HX102" s="281">
        <v>46314</v>
      </c>
      <c r="HY102" s="281">
        <v>46315</v>
      </c>
      <c r="HZ102" s="281">
        <v>46316</v>
      </c>
      <c r="IA102" s="281">
        <v>46316</v>
      </c>
      <c r="IB102" s="281">
        <v>46317</v>
      </c>
      <c r="IC102" s="281">
        <v>46318</v>
      </c>
      <c r="ID102" s="281">
        <v>46321</v>
      </c>
      <c r="IE102" s="281">
        <v>46322</v>
      </c>
      <c r="IF102" s="281">
        <v>46322</v>
      </c>
      <c r="IG102" s="281">
        <v>46323</v>
      </c>
      <c r="IH102" s="281">
        <v>46323</v>
      </c>
      <c r="II102" s="281"/>
      <c r="IJ102" s="281"/>
      <c r="IK102" s="281"/>
      <c r="IL102" s="281"/>
      <c r="IM102" s="281">
        <v>46324</v>
      </c>
      <c r="IN102" s="281">
        <v>46325</v>
      </c>
      <c r="IO102" s="281">
        <v>46325</v>
      </c>
      <c r="IP102" s="281"/>
      <c r="IQ102" s="281"/>
      <c r="IR102" s="281"/>
      <c r="IS102" s="281">
        <v>46325</v>
      </c>
      <c r="IT102" s="281">
        <v>46331</v>
      </c>
      <c r="IU102" s="281">
        <v>18</v>
      </c>
      <c r="IV102" s="281"/>
      <c r="IW102" s="281"/>
      <c r="IX102" s="281"/>
      <c r="IY102" s="281"/>
      <c r="IZ102" s="281"/>
      <c r="JA102" s="281"/>
      <c r="JB102" s="281"/>
      <c r="JC102" s="281"/>
      <c r="JD102" s="281"/>
      <c r="JE102" s="281">
        <v>46331</v>
      </c>
      <c r="JF102" s="282"/>
      <c r="JG102" s="282" t="s">
        <v>53</v>
      </c>
      <c r="JH102" s="277" t="s">
        <v>579</v>
      </c>
      <c r="JI102" s="277" t="s">
        <v>414</v>
      </c>
      <c r="JJ102" s="277"/>
    </row>
    <row r="103" spans="1:318" s="68" customFormat="1" ht="14.65" customHeight="1" x14ac:dyDescent="0.25">
      <c r="A103" s="76" t="s">
        <v>76</v>
      </c>
      <c r="B103" s="76" t="s">
        <v>508</v>
      </c>
      <c r="C103" s="76" t="s">
        <v>509</v>
      </c>
      <c r="D103" s="76" t="s">
        <v>510</v>
      </c>
      <c r="E103" s="76" t="s">
        <v>6</v>
      </c>
      <c r="F103" s="76" t="s">
        <v>511</v>
      </c>
      <c r="G103" s="76" t="s">
        <v>8</v>
      </c>
      <c r="H103" s="76" t="s">
        <v>8</v>
      </c>
      <c r="I103" s="76" t="s">
        <v>192</v>
      </c>
      <c r="J103" s="76" t="s">
        <v>7</v>
      </c>
      <c r="K103" s="86" t="s">
        <v>8</v>
      </c>
      <c r="L103" s="86" t="s">
        <v>8</v>
      </c>
      <c r="M103" s="86" t="s">
        <v>8</v>
      </c>
      <c r="N103" s="86" t="s">
        <v>8</v>
      </c>
      <c r="O103" s="86" t="s">
        <v>8</v>
      </c>
      <c r="P103" s="86" t="s">
        <v>8</v>
      </c>
      <c r="Q103" s="76" t="s">
        <v>519</v>
      </c>
      <c r="R103" s="76" t="s">
        <v>10</v>
      </c>
      <c r="S103" s="76" t="s">
        <v>520</v>
      </c>
      <c r="T103" s="76" t="s">
        <v>521</v>
      </c>
      <c r="U103" s="77"/>
      <c r="V103" s="77">
        <v>0.05</v>
      </c>
      <c r="W103" s="77">
        <v>0.08</v>
      </c>
      <c r="X103" s="77">
        <v>0.15</v>
      </c>
      <c r="Y103" s="77">
        <v>0.2</v>
      </c>
      <c r="Z103" s="77">
        <v>0.25</v>
      </c>
      <c r="AA103" s="77">
        <v>0.37</v>
      </c>
      <c r="AB103" s="77">
        <v>0.42</v>
      </c>
      <c r="AC103" s="77">
        <v>0.57999999999999996</v>
      </c>
      <c r="AD103" s="77">
        <v>0.67</v>
      </c>
      <c r="AE103" s="77">
        <v>0.83</v>
      </c>
      <c r="AF103" s="77">
        <v>1</v>
      </c>
      <c r="AG103" s="76" t="s">
        <v>522</v>
      </c>
      <c r="AH103" s="76" t="s">
        <v>208</v>
      </c>
      <c r="AI103" s="82" t="s">
        <v>303</v>
      </c>
      <c r="AJ103" s="83" t="s">
        <v>303</v>
      </c>
      <c r="AK103" s="84">
        <v>46023</v>
      </c>
      <c r="AL103" s="84">
        <v>46387</v>
      </c>
      <c r="AM103" s="83"/>
      <c r="AN103" s="83"/>
      <c r="AO103" s="83"/>
      <c r="AP103" s="85" t="s">
        <v>9</v>
      </c>
      <c r="AQ103" s="84" cm="1">
        <f t="array" ref="AQ103">IFERROR(DATE(2026, _xlfn.AGGREGATE(15, 6, (COLUMN(CC103:CN103)-COLUMN(CC103)+1)/(CC103:CN103&lt;&gt;0), 1), 1),"N/A")</f>
        <v>46266</v>
      </c>
      <c r="AR103" s="84" cm="1">
        <f t="array" ref="AR103">IFERROR(EOMONTH(DATE(2026, _xlfn.AGGREGATE(14, 6, (COLUMN(CC103:CN103)-COLUMN(CC103)+1)/(CC103:CN103&lt;&gt;0), 1), 1), 0),"N/A")</f>
        <v>46295</v>
      </c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76" t="s">
        <v>118</v>
      </c>
      <c r="BG103" s="76" t="s">
        <v>307</v>
      </c>
      <c r="BH103" s="76" t="s">
        <v>675</v>
      </c>
      <c r="BI103" s="76" t="s">
        <v>8</v>
      </c>
      <c r="BJ103" s="82">
        <v>530404</v>
      </c>
      <c r="BK103" s="86" t="s">
        <v>191</v>
      </c>
      <c r="BL103" s="87">
        <v>2000</v>
      </c>
      <c r="BM103" s="73">
        <v>0</v>
      </c>
      <c r="BN103" s="73">
        <v>0</v>
      </c>
      <c r="BO103" s="73">
        <v>0</v>
      </c>
      <c r="BP103" s="73">
        <v>0</v>
      </c>
      <c r="BQ103" s="73">
        <v>0</v>
      </c>
      <c r="BR103" s="73">
        <v>0</v>
      </c>
      <c r="BS103" s="73">
        <v>0</v>
      </c>
      <c r="BT103" s="73">
        <v>0</v>
      </c>
      <c r="BU103" s="88">
        <v>2000</v>
      </c>
      <c r="BV103" s="73">
        <v>0</v>
      </c>
      <c r="BW103" s="73">
        <v>0</v>
      </c>
      <c r="BX103" s="138">
        <v>0</v>
      </c>
      <c r="BY103" s="138"/>
      <c r="BZ103" s="138"/>
      <c r="CA103" s="138"/>
      <c r="CB103" s="138">
        <f t="shared" si="12"/>
        <v>2000</v>
      </c>
      <c r="CC103" s="73"/>
      <c r="CD103" s="73"/>
      <c r="CE103" s="72">
        <v>0</v>
      </c>
      <c r="CF103" s="73">
        <v>0</v>
      </c>
      <c r="CG103" s="73">
        <v>0</v>
      </c>
      <c r="CH103" s="73">
        <v>0</v>
      </c>
      <c r="CI103" s="73">
        <v>0</v>
      </c>
      <c r="CJ103" s="73">
        <v>0</v>
      </c>
      <c r="CK103" s="88">
        <v>2000</v>
      </c>
      <c r="CL103" s="73">
        <v>0</v>
      </c>
      <c r="CM103" s="73">
        <v>0</v>
      </c>
      <c r="CN103" s="138">
        <v>0</v>
      </c>
      <c r="CO103" s="138"/>
      <c r="CP103" s="137">
        <f t="shared" si="13"/>
        <v>0</v>
      </c>
      <c r="CQ103" s="137">
        <f t="shared" si="14"/>
        <v>0</v>
      </c>
      <c r="CR103" s="137">
        <f t="shared" si="20"/>
        <v>0</v>
      </c>
      <c r="CS103" s="157">
        <v>0</v>
      </c>
      <c r="CT103" s="157">
        <v>0</v>
      </c>
      <c r="CU103" s="157">
        <v>0</v>
      </c>
      <c r="CV103" s="157">
        <v>0</v>
      </c>
      <c r="CW103" s="157">
        <v>0</v>
      </c>
      <c r="CX103" s="73">
        <v>0</v>
      </c>
      <c r="CY103" s="73">
        <v>0</v>
      </c>
      <c r="CZ103" s="73">
        <v>0</v>
      </c>
      <c r="DA103" s="73">
        <v>0</v>
      </c>
      <c r="DB103" s="73">
        <v>0</v>
      </c>
      <c r="DC103" s="73">
        <v>0</v>
      </c>
      <c r="DD103" s="73">
        <v>0</v>
      </c>
      <c r="DE103" s="73">
        <v>0</v>
      </c>
      <c r="DF103" s="73">
        <v>0</v>
      </c>
      <c r="DG103" s="73">
        <v>0</v>
      </c>
      <c r="DH103" s="73">
        <v>0</v>
      </c>
      <c r="DI103" s="157">
        <f t="shared" si="15"/>
        <v>0</v>
      </c>
      <c r="DJ103" s="157">
        <f t="shared" si="16"/>
        <v>0</v>
      </c>
      <c r="DK103" s="191" t="str">
        <f t="shared" si="21"/>
        <v>NO</v>
      </c>
      <c r="DL103" s="191" t="str">
        <f t="shared" si="22"/>
        <v>NO</v>
      </c>
      <c r="DM103" s="142">
        <v>2000</v>
      </c>
      <c r="DN103" s="142">
        <v>2000</v>
      </c>
      <c r="DO103" s="142"/>
      <c r="DP103" s="125">
        <v>2</v>
      </c>
      <c r="DQ103" s="125">
        <v>2</v>
      </c>
      <c r="DR103" s="125"/>
      <c r="DS103" s="125"/>
      <c r="DT103" s="125"/>
      <c r="DU103" s="125"/>
      <c r="DV103" s="125"/>
      <c r="DW103" s="125"/>
      <c r="DX103" s="126">
        <v>46211</v>
      </c>
      <c r="DY103" s="126">
        <v>46211</v>
      </c>
      <c r="DZ103" s="127">
        <v>2</v>
      </c>
      <c r="EA103" s="126">
        <v>46212</v>
      </c>
      <c r="EB103" s="126">
        <v>46212</v>
      </c>
      <c r="EC103" s="126">
        <v>46212</v>
      </c>
      <c r="ED103" s="126">
        <v>46213</v>
      </c>
      <c r="EE103" s="126">
        <v>46216</v>
      </c>
      <c r="EF103" s="126">
        <v>46217</v>
      </c>
      <c r="EG103" s="126">
        <v>46218</v>
      </c>
      <c r="EH103" s="126">
        <v>46219</v>
      </c>
      <c r="EI103" s="126">
        <v>46220</v>
      </c>
      <c r="EJ103" s="126">
        <v>46220</v>
      </c>
      <c r="EK103" s="127">
        <v>2</v>
      </c>
      <c r="EL103" s="126">
        <v>46223</v>
      </c>
      <c r="EM103" s="126">
        <v>46224</v>
      </c>
      <c r="EN103" s="126">
        <v>46225</v>
      </c>
      <c r="EO103" s="126">
        <v>46226</v>
      </c>
      <c r="EP103" s="126">
        <v>46226</v>
      </c>
      <c r="EQ103" s="126">
        <v>46227</v>
      </c>
      <c r="ER103" s="126">
        <v>46227</v>
      </c>
      <c r="ES103" s="127"/>
      <c r="ET103" s="127"/>
      <c r="EU103" s="127"/>
      <c r="EV103" s="127"/>
      <c r="EW103" s="126">
        <v>46230</v>
      </c>
      <c r="EX103" s="126">
        <v>46231</v>
      </c>
      <c r="EY103" s="126">
        <v>46231</v>
      </c>
      <c r="EZ103" s="126"/>
      <c r="FA103" s="126"/>
      <c r="FB103" s="126"/>
      <c r="FC103" s="126">
        <v>46231</v>
      </c>
      <c r="FD103" s="126">
        <v>46237</v>
      </c>
      <c r="FE103" s="127">
        <v>18</v>
      </c>
      <c r="FF103" s="128"/>
      <c r="FG103" s="128"/>
      <c r="FH103" s="128"/>
      <c r="FI103" s="128"/>
      <c r="FJ103" s="128"/>
      <c r="FK103" s="128"/>
      <c r="FL103" s="128"/>
      <c r="FM103" s="128"/>
      <c r="FN103" s="128"/>
      <c r="FO103" s="129"/>
      <c r="FP103" s="128">
        <v>46237</v>
      </c>
      <c r="FQ103" s="128"/>
      <c r="FR103" s="130" t="s">
        <v>579</v>
      </c>
      <c r="FS103" s="132" t="s">
        <v>414</v>
      </c>
      <c r="FT103" s="131" t="s">
        <v>676</v>
      </c>
      <c r="FU103" s="173">
        <v>46211</v>
      </c>
      <c r="FV103" s="173">
        <v>46212</v>
      </c>
      <c r="FW103" s="173">
        <v>46212</v>
      </c>
      <c r="FX103" s="173">
        <v>46212</v>
      </c>
      <c r="FY103" s="173">
        <v>46213</v>
      </c>
      <c r="FZ103" s="173">
        <v>46216</v>
      </c>
      <c r="GA103" s="173">
        <v>46217</v>
      </c>
      <c r="GB103" s="173">
        <v>46218</v>
      </c>
      <c r="GC103" s="173">
        <v>46219</v>
      </c>
      <c r="GD103" s="173">
        <v>46220</v>
      </c>
      <c r="GE103" s="173">
        <v>46220</v>
      </c>
      <c r="GF103" s="173">
        <v>46223</v>
      </c>
      <c r="GG103" s="173">
        <v>46224</v>
      </c>
      <c r="GH103" s="173">
        <v>46225</v>
      </c>
      <c r="GI103" s="173">
        <v>46226</v>
      </c>
      <c r="GJ103" s="173">
        <v>46226</v>
      </c>
      <c r="GK103" s="173">
        <v>46227</v>
      </c>
      <c r="GL103" s="173">
        <v>46227</v>
      </c>
      <c r="GM103" s="173"/>
      <c r="GN103" s="173"/>
      <c r="GO103" s="173"/>
      <c r="GP103" s="173"/>
      <c r="GQ103" s="173">
        <v>46230</v>
      </c>
      <c r="GR103" s="173">
        <v>46231</v>
      </c>
      <c r="GS103" s="173">
        <v>46231</v>
      </c>
      <c r="GT103" s="173"/>
      <c r="GU103" s="173"/>
      <c r="GV103" s="173"/>
      <c r="GW103" s="173">
        <v>46231</v>
      </c>
      <c r="GX103" s="173">
        <v>46237</v>
      </c>
      <c r="GY103" s="173">
        <v>18</v>
      </c>
      <c r="GZ103" s="173"/>
      <c r="HA103" s="173"/>
      <c r="HB103" s="173"/>
      <c r="HC103" s="173"/>
      <c r="HD103" s="173"/>
      <c r="HE103" s="173"/>
      <c r="HF103" s="173"/>
      <c r="HG103" s="173"/>
      <c r="HH103" s="173"/>
      <c r="HI103" s="173">
        <v>46237</v>
      </c>
      <c r="HJ103" s="173"/>
      <c r="HK103" s="169" t="s">
        <v>579</v>
      </c>
      <c r="HL103" s="219" t="s">
        <v>95</v>
      </c>
      <c r="HM103" s="169" t="s">
        <v>413</v>
      </c>
      <c r="HN103" s="169"/>
      <c r="HP103" s="281">
        <v>46211</v>
      </c>
      <c r="HQ103" s="281">
        <v>46212</v>
      </c>
      <c r="HR103" s="281">
        <v>46212</v>
      </c>
      <c r="HS103" s="281">
        <v>46212</v>
      </c>
      <c r="HT103" s="281">
        <v>46213</v>
      </c>
      <c r="HU103" s="281">
        <v>46216</v>
      </c>
      <c r="HV103" s="281">
        <v>46217</v>
      </c>
      <c r="HW103" s="281">
        <v>46218</v>
      </c>
      <c r="HX103" s="281">
        <v>46219</v>
      </c>
      <c r="HY103" s="281">
        <v>46220</v>
      </c>
      <c r="HZ103" s="281">
        <v>46220</v>
      </c>
      <c r="IA103" s="281">
        <v>46223</v>
      </c>
      <c r="IB103" s="281">
        <v>46224</v>
      </c>
      <c r="IC103" s="281">
        <v>46225</v>
      </c>
      <c r="ID103" s="281">
        <v>46226</v>
      </c>
      <c r="IE103" s="281">
        <v>46226</v>
      </c>
      <c r="IF103" s="281">
        <v>46227</v>
      </c>
      <c r="IG103" s="281">
        <v>46227</v>
      </c>
      <c r="IH103" s="281"/>
      <c r="II103" s="281"/>
      <c r="IJ103" s="281"/>
      <c r="IK103" s="281"/>
      <c r="IL103" s="281">
        <v>46230</v>
      </c>
      <c r="IM103" s="281">
        <v>46231</v>
      </c>
      <c r="IN103" s="281">
        <v>46231</v>
      </c>
      <c r="IO103" s="281"/>
      <c r="IP103" s="281"/>
      <c r="IQ103" s="281"/>
      <c r="IR103" s="281">
        <v>46231</v>
      </c>
      <c r="IS103" s="281">
        <v>46237</v>
      </c>
      <c r="IT103" s="281">
        <v>18</v>
      </c>
      <c r="IU103" s="281"/>
      <c r="IV103" s="281"/>
      <c r="IW103" s="281"/>
      <c r="IX103" s="281"/>
      <c r="IY103" s="281"/>
      <c r="IZ103" s="281"/>
      <c r="JA103" s="281"/>
      <c r="JB103" s="281"/>
      <c r="JC103" s="281"/>
      <c r="JD103" s="281">
        <v>46237</v>
      </c>
      <c r="JE103" s="281"/>
      <c r="JF103" s="282" t="s">
        <v>579</v>
      </c>
      <c r="JG103" s="282" t="s">
        <v>95</v>
      </c>
      <c r="JH103" s="277" t="s">
        <v>413</v>
      </c>
      <c r="JI103" s="277"/>
      <c r="JJ103" s="275"/>
    </row>
    <row r="104" spans="1:318" s="68" customFormat="1" ht="14.65" customHeight="1" x14ac:dyDescent="0.25">
      <c r="A104" s="76" t="s">
        <v>76</v>
      </c>
      <c r="B104" s="76" t="s">
        <v>508</v>
      </c>
      <c r="C104" s="76" t="s">
        <v>509</v>
      </c>
      <c r="D104" s="76" t="s">
        <v>510</v>
      </c>
      <c r="E104" s="76" t="s">
        <v>6</v>
      </c>
      <c r="F104" s="76" t="s">
        <v>511</v>
      </c>
      <c r="G104" s="76" t="s">
        <v>8</v>
      </c>
      <c r="H104" s="76" t="s">
        <v>8</v>
      </c>
      <c r="I104" s="76" t="s">
        <v>192</v>
      </c>
      <c r="J104" s="76" t="s">
        <v>7</v>
      </c>
      <c r="K104" s="86" t="s">
        <v>8</v>
      </c>
      <c r="L104" s="86" t="s">
        <v>8</v>
      </c>
      <c r="M104" s="86" t="s">
        <v>8</v>
      </c>
      <c r="N104" s="86" t="s">
        <v>8</v>
      </c>
      <c r="O104" s="86" t="s">
        <v>8</v>
      </c>
      <c r="P104" s="86" t="s">
        <v>8</v>
      </c>
      <c r="Q104" s="76" t="s">
        <v>519</v>
      </c>
      <c r="R104" s="76" t="s">
        <v>10</v>
      </c>
      <c r="S104" s="76" t="s">
        <v>520</v>
      </c>
      <c r="T104" s="76" t="s">
        <v>521</v>
      </c>
      <c r="U104" s="77"/>
      <c r="V104" s="77">
        <v>0.05</v>
      </c>
      <c r="W104" s="77">
        <v>0.08</v>
      </c>
      <c r="X104" s="77">
        <v>0.15</v>
      </c>
      <c r="Y104" s="77">
        <v>0.2</v>
      </c>
      <c r="Z104" s="77">
        <v>0.25</v>
      </c>
      <c r="AA104" s="77">
        <v>0.37</v>
      </c>
      <c r="AB104" s="77">
        <v>0.42</v>
      </c>
      <c r="AC104" s="77">
        <v>0.57999999999999996</v>
      </c>
      <c r="AD104" s="77">
        <v>0.67</v>
      </c>
      <c r="AE104" s="77">
        <v>0.83</v>
      </c>
      <c r="AF104" s="77">
        <v>1</v>
      </c>
      <c r="AG104" s="76" t="s">
        <v>522</v>
      </c>
      <c r="AH104" s="76" t="s">
        <v>208</v>
      </c>
      <c r="AI104" s="82" t="s">
        <v>303</v>
      </c>
      <c r="AJ104" s="83" t="s">
        <v>303</v>
      </c>
      <c r="AK104" s="84">
        <v>46023</v>
      </c>
      <c r="AL104" s="84">
        <v>46387</v>
      </c>
      <c r="AM104" s="83"/>
      <c r="AN104" s="83"/>
      <c r="AO104" s="83"/>
      <c r="AP104" s="85" t="s">
        <v>9</v>
      </c>
      <c r="AQ104" s="84" cm="1">
        <f t="array" ref="AQ104">IFERROR(DATE(2026, _xlfn.AGGREGATE(15, 6, (COLUMN(CC104:CN104)-COLUMN(CC104)+1)/(CC104:CN104&lt;&gt;0), 1), 1),"N/A")</f>
        <v>46113</v>
      </c>
      <c r="AR104" s="84" cm="1">
        <f t="array" ref="AR104">IFERROR(EOMONTH(DATE(2026, _xlfn.AGGREGATE(14, 6, (COLUMN(CC104:CN104)-COLUMN(CC104)+1)/(CC104:CN104&lt;&gt;0), 1), 1), 0),"N/A")</f>
        <v>46142</v>
      </c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297" t="s">
        <v>81</v>
      </c>
      <c r="BG104" s="76" t="s">
        <v>307</v>
      </c>
      <c r="BH104" s="76" t="s">
        <v>677</v>
      </c>
      <c r="BI104" s="76" t="s">
        <v>8</v>
      </c>
      <c r="BJ104" s="82">
        <v>530404</v>
      </c>
      <c r="BK104" s="86" t="s">
        <v>191</v>
      </c>
      <c r="BL104" s="87">
        <v>2000</v>
      </c>
      <c r="BM104" s="73">
        <v>0</v>
      </c>
      <c r="BN104" s="73">
        <v>0</v>
      </c>
      <c r="BO104" s="73">
        <v>0</v>
      </c>
      <c r="BP104" s="72">
        <v>2000</v>
      </c>
      <c r="BQ104" s="73">
        <v>0</v>
      </c>
      <c r="BR104" s="73">
        <v>0</v>
      </c>
      <c r="BS104" s="73">
        <v>0</v>
      </c>
      <c r="BT104" s="73">
        <v>0</v>
      </c>
      <c r="BU104" s="73">
        <v>0</v>
      </c>
      <c r="BV104" s="73">
        <v>0</v>
      </c>
      <c r="BW104" s="73">
        <v>0</v>
      </c>
      <c r="BX104" s="138">
        <v>0</v>
      </c>
      <c r="BY104" s="138"/>
      <c r="BZ104" s="138"/>
      <c r="CA104" s="138"/>
      <c r="CB104" s="138">
        <f t="shared" si="12"/>
        <v>2000</v>
      </c>
      <c r="CC104" s="73"/>
      <c r="CD104" s="73"/>
      <c r="CE104" s="72">
        <v>0</v>
      </c>
      <c r="CF104" s="72">
        <v>2000</v>
      </c>
      <c r="CG104" s="73">
        <v>0</v>
      </c>
      <c r="CH104" s="73">
        <v>0</v>
      </c>
      <c r="CI104" s="73">
        <v>0</v>
      </c>
      <c r="CJ104" s="73">
        <v>0</v>
      </c>
      <c r="CK104" s="73">
        <v>0</v>
      </c>
      <c r="CL104" s="73">
        <v>0</v>
      </c>
      <c r="CM104" s="73">
        <v>0</v>
      </c>
      <c r="CN104" s="73">
        <v>0</v>
      </c>
      <c r="CO104" s="138"/>
      <c r="CP104" s="137">
        <f t="shared" si="13"/>
        <v>0</v>
      </c>
      <c r="CQ104" s="137">
        <f t="shared" si="14"/>
        <v>2000</v>
      </c>
      <c r="CR104" s="137">
        <f t="shared" si="20"/>
        <v>-2000</v>
      </c>
      <c r="CS104" s="157">
        <v>0</v>
      </c>
      <c r="CT104" s="157">
        <v>0</v>
      </c>
      <c r="CU104" s="157">
        <v>0</v>
      </c>
      <c r="CV104" s="157">
        <v>0</v>
      </c>
      <c r="CW104" s="157">
        <v>0</v>
      </c>
      <c r="CX104" s="73">
        <v>0</v>
      </c>
      <c r="CY104" s="73">
        <v>0</v>
      </c>
      <c r="CZ104" s="73">
        <v>0</v>
      </c>
      <c r="DA104" s="73">
        <v>0</v>
      </c>
      <c r="DB104" s="73">
        <v>0</v>
      </c>
      <c r="DC104" s="73">
        <v>0</v>
      </c>
      <c r="DD104" s="73">
        <v>0</v>
      </c>
      <c r="DE104" s="73">
        <v>0</v>
      </c>
      <c r="DF104" s="73">
        <v>0</v>
      </c>
      <c r="DG104" s="73">
        <v>1369.99</v>
      </c>
      <c r="DH104" s="73">
        <v>0</v>
      </c>
      <c r="DI104" s="157">
        <f t="shared" si="15"/>
        <v>0</v>
      </c>
      <c r="DJ104" s="157">
        <f t="shared" si="16"/>
        <v>0</v>
      </c>
      <c r="DK104" s="191" t="str">
        <f t="shared" si="21"/>
        <v>NO</v>
      </c>
      <c r="DL104" s="191" t="str">
        <f t="shared" si="22"/>
        <v>NO</v>
      </c>
      <c r="DM104" s="142">
        <v>2000</v>
      </c>
      <c r="DN104" s="142">
        <v>2000</v>
      </c>
      <c r="DO104" s="142"/>
      <c r="DP104" s="125">
        <v>1</v>
      </c>
      <c r="DQ104" s="125">
        <v>1</v>
      </c>
      <c r="DR104" s="125"/>
      <c r="DS104" s="125"/>
      <c r="DT104" s="125"/>
      <c r="DU104" s="125"/>
      <c r="DV104" s="125"/>
      <c r="DW104" s="125"/>
      <c r="DX104" s="126">
        <v>46057</v>
      </c>
      <c r="DY104" s="126">
        <v>46057</v>
      </c>
      <c r="DZ104" s="127">
        <v>1</v>
      </c>
      <c r="EA104" s="126">
        <v>46058</v>
      </c>
      <c r="EB104" s="126">
        <v>46058</v>
      </c>
      <c r="EC104" s="126">
        <v>46058</v>
      </c>
      <c r="ED104" s="126">
        <v>46059</v>
      </c>
      <c r="EE104" s="126">
        <v>46062</v>
      </c>
      <c r="EF104" s="126">
        <v>46063</v>
      </c>
      <c r="EG104" s="126">
        <v>46064</v>
      </c>
      <c r="EH104" s="126">
        <v>46065</v>
      </c>
      <c r="EI104" s="126">
        <v>46066</v>
      </c>
      <c r="EJ104" s="126">
        <v>46066</v>
      </c>
      <c r="EK104" s="127">
        <v>1</v>
      </c>
      <c r="EL104" s="126">
        <v>46069</v>
      </c>
      <c r="EM104" s="126">
        <v>46070</v>
      </c>
      <c r="EN104" s="126">
        <v>46071</v>
      </c>
      <c r="EO104" s="126">
        <v>46072</v>
      </c>
      <c r="EP104" s="126">
        <v>46072</v>
      </c>
      <c r="EQ104" s="126">
        <v>46073</v>
      </c>
      <c r="ER104" s="126">
        <v>46073</v>
      </c>
      <c r="ES104" s="127"/>
      <c r="ET104" s="127"/>
      <c r="EU104" s="127"/>
      <c r="EV104" s="127"/>
      <c r="EW104" s="126">
        <v>46076</v>
      </c>
      <c r="EX104" s="126">
        <v>46077</v>
      </c>
      <c r="EY104" s="126">
        <v>46077</v>
      </c>
      <c r="EZ104" s="126"/>
      <c r="FA104" s="126"/>
      <c r="FB104" s="126"/>
      <c r="FC104" s="126">
        <v>46077</v>
      </c>
      <c r="FD104" s="126">
        <v>46083</v>
      </c>
      <c r="FE104" s="127">
        <v>18</v>
      </c>
      <c r="FF104" s="128"/>
      <c r="FG104" s="128"/>
      <c r="FH104" s="128"/>
      <c r="FI104" s="128"/>
      <c r="FJ104" s="128"/>
      <c r="FK104" s="128"/>
      <c r="FL104" s="128"/>
      <c r="FM104" s="128"/>
      <c r="FN104" s="128"/>
      <c r="FO104" s="129"/>
      <c r="FP104" s="128">
        <v>46083</v>
      </c>
      <c r="FQ104" s="128"/>
      <c r="FR104" s="130" t="s">
        <v>579</v>
      </c>
      <c r="FS104" s="132" t="s">
        <v>655</v>
      </c>
      <c r="FT104" s="131" t="s">
        <v>676</v>
      </c>
      <c r="FU104" s="173">
        <v>46057</v>
      </c>
      <c r="FV104" s="173">
        <v>46057</v>
      </c>
      <c r="FW104" s="173">
        <v>46058</v>
      </c>
      <c r="FX104" s="173">
        <v>46058</v>
      </c>
      <c r="FY104" s="173">
        <v>46058</v>
      </c>
      <c r="FZ104" s="173">
        <v>46059</v>
      </c>
      <c r="GA104" s="173">
        <v>46062</v>
      </c>
      <c r="GB104" s="173">
        <v>46063</v>
      </c>
      <c r="GC104" s="173">
        <v>46064</v>
      </c>
      <c r="GD104" s="173">
        <v>46065</v>
      </c>
      <c r="GE104" s="173">
        <v>46066</v>
      </c>
      <c r="GF104" s="173">
        <v>46066</v>
      </c>
      <c r="GG104" s="173">
        <v>46069</v>
      </c>
      <c r="GH104" s="173">
        <v>46070</v>
      </c>
      <c r="GI104" s="173">
        <v>46071</v>
      </c>
      <c r="GJ104" s="173">
        <v>46072</v>
      </c>
      <c r="GK104" s="173">
        <v>46072</v>
      </c>
      <c r="GL104" s="173">
        <v>46073</v>
      </c>
      <c r="GM104" s="173">
        <v>46073</v>
      </c>
      <c r="GN104" s="173"/>
      <c r="GO104" s="173"/>
      <c r="GP104" s="173"/>
      <c r="GQ104" s="173"/>
      <c r="GR104" s="173">
        <v>46076</v>
      </c>
      <c r="GS104" s="173">
        <v>46077</v>
      </c>
      <c r="GT104" s="173">
        <v>46077</v>
      </c>
      <c r="GU104" s="173"/>
      <c r="GV104" s="173"/>
      <c r="GW104" s="173"/>
      <c r="GX104" s="173">
        <v>46077</v>
      </c>
      <c r="GY104" s="173">
        <v>46083</v>
      </c>
      <c r="GZ104" s="173">
        <v>18</v>
      </c>
      <c r="HA104" s="173"/>
      <c r="HB104" s="173"/>
      <c r="HC104" s="173"/>
      <c r="HD104" s="173"/>
      <c r="HE104" s="173"/>
      <c r="HF104" s="173"/>
      <c r="HG104" s="173"/>
      <c r="HH104" s="173"/>
      <c r="HI104" s="173"/>
      <c r="HJ104" s="173">
        <v>46083</v>
      </c>
      <c r="HK104" s="169"/>
      <c r="HL104" s="219" t="s">
        <v>53</v>
      </c>
      <c r="HM104" s="169" t="s">
        <v>579</v>
      </c>
      <c r="HN104" s="169" t="s">
        <v>655</v>
      </c>
      <c r="HO104" s="169"/>
      <c r="HP104" s="284" t="e">
        <v>#NUM!</v>
      </c>
      <c r="HQ104" s="284" t="e">
        <v>#NUM!</v>
      </c>
      <c r="HR104" s="284" t="e">
        <v>#NUM!</v>
      </c>
      <c r="HS104" s="284" t="e">
        <v>#NUM!</v>
      </c>
      <c r="HT104" s="284" t="e">
        <v>#NUM!</v>
      </c>
      <c r="HU104" s="284" t="e">
        <v>#NUM!</v>
      </c>
      <c r="HV104" s="284" t="e">
        <v>#NUM!</v>
      </c>
      <c r="HW104" s="284" t="e">
        <v>#NUM!</v>
      </c>
      <c r="HX104" s="284" t="e">
        <v>#NUM!</v>
      </c>
      <c r="HY104" s="284" t="e">
        <v>#NUM!</v>
      </c>
      <c r="HZ104" s="284" t="e">
        <v>#NUM!</v>
      </c>
      <c r="IA104" s="284" t="e">
        <v>#NUM!</v>
      </c>
      <c r="IB104" s="284" t="e">
        <v>#NUM!</v>
      </c>
      <c r="IC104" s="284" t="e">
        <v>#NUM!</v>
      </c>
      <c r="ID104" s="284" t="e">
        <v>#NUM!</v>
      </c>
      <c r="IE104" s="284" t="e">
        <v>#NUM!</v>
      </c>
      <c r="IF104" s="284" t="e">
        <v>#NUM!</v>
      </c>
      <c r="IG104" s="284" t="e">
        <v>#NUM!</v>
      </c>
      <c r="IH104" s="284" t="e">
        <v>#NUM!</v>
      </c>
      <c r="II104" s="284"/>
      <c r="IJ104" s="284"/>
      <c r="IK104" s="284"/>
      <c r="IL104" s="284"/>
      <c r="IM104" s="284" t="e">
        <v>#NUM!</v>
      </c>
      <c r="IN104" s="284" t="e">
        <v>#NUM!</v>
      </c>
      <c r="IO104" s="284" t="e">
        <v>#NUM!</v>
      </c>
      <c r="IP104" s="284" t="e">
        <v>#NUM!</v>
      </c>
      <c r="IQ104" s="284" t="e">
        <v>#NUM!</v>
      </c>
      <c r="IR104" s="284" t="e">
        <v>#NUM!</v>
      </c>
      <c r="IS104" s="284" t="e">
        <v>#NUM!</v>
      </c>
      <c r="IT104" s="284"/>
      <c r="IU104" s="284">
        <v>18</v>
      </c>
      <c r="IV104" s="284">
        <v>3</v>
      </c>
      <c r="IW104" s="284">
        <v>5</v>
      </c>
      <c r="IX104" s="284">
        <v>9</v>
      </c>
      <c r="IY104" s="284">
        <v>10</v>
      </c>
      <c r="IZ104" s="284">
        <v>11</v>
      </c>
      <c r="JA104" s="284">
        <v>13</v>
      </c>
      <c r="JB104" s="284">
        <v>16</v>
      </c>
      <c r="JC104" s="284">
        <v>18</v>
      </c>
      <c r="JD104" s="284">
        <v>23</v>
      </c>
      <c r="JE104" s="284"/>
      <c r="JF104" s="286"/>
      <c r="JG104" s="286" t="s">
        <v>53</v>
      </c>
      <c r="JH104" s="276" t="s">
        <v>678</v>
      </c>
      <c r="JI104" s="276"/>
      <c r="JJ104" s="276"/>
    </row>
    <row r="105" spans="1:318" s="68" customFormat="1" ht="14.65" customHeight="1" x14ac:dyDescent="0.25">
      <c r="A105" s="76" t="s">
        <v>76</v>
      </c>
      <c r="B105" s="76" t="s">
        <v>508</v>
      </c>
      <c r="C105" s="76" t="s">
        <v>509</v>
      </c>
      <c r="D105" s="76" t="s">
        <v>510</v>
      </c>
      <c r="E105" s="76" t="s">
        <v>6</v>
      </c>
      <c r="F105" s="76" t="s">
        <v>511</v>
      </c>
      <c r="G105" s="76" t="s">
        <v>8</v>
      </c>
      <c r="H105" s="76" t="s">
        <v>8</v>
      </c>
      <c r="I105" s="76" t="s">
        <v>192</v>
      </c>
      <c r="J105" s="76" t="s">
        <v>7</v>
      </c>
      <c r="K105" s="86" t="s">
        <v>8</v>
      </c>
      <c r="L105" s="86" t="s">
        <v>8</v>
      </c>
      <c r="M105" s="86" t="s">
        <v>8</v>
      </c>
      <c r="N105" s="86" t="s">
        <v>8</v>
      </c>
      <c r="O105" s="86" t="s">
        <v>8</v>
      </c>
      <c r="P105" s="86" t="s">
        <v>8</v>
      </c>
      <c r="Q105" s="76" t="s">
        <v>519</v>
      </c>
      <c r="R105" s="76" t="s">
        <v>10</v>
      </c>
      <c r="S105" s="76" t="s">
        <v>520</v>
      </c>
      <c r="T105" s="76" t="s">
        <v>521</v>
      </c>
      <c r="U105" s="77"/>
      <c r="V105" s="77">
        <v>0.05</v>
      </c>
      <c r="W105" s="77">
        <v>0.08</v>
      </c>
      <c r="X105" s="77">
        <v>0.15</v>
      </c>
      <c r="Y105" s="77">
        <v>0.2</v>
      </c>
      <c r="Z105" s="77">
        <v>0.25</v>
      </c>
      <c r="AA105" s="77">
        <v>0.37</v>
      </c>
      <c r="AB105" s="77">
        <v>0.42</v>
      </c>
      <c r="AC105" s="77">
        <v>0.57999999999999996</v>
      </c>
      <c r="AD105" s="77">
        <v>0.67</v>
      </c>
      <c r="AE105" s="77">
        <v>0.83</v>
      </c>
      <c r="AF105" s="77">
        <v>1</v>
      </c>
      <c r="AG105" s="76" t="s">
        <v>541</v>
      </c>
      <c r="AH105" s="76" t="s">
        <v>209</v>
      </c>
      <c r="AI105" s="82" t="s">
        <v>303</v>
      </c>
      <c r="AJ105" s="83" t="s">
        <v>303</v>
      </c>
      <c r="AK105" s="84">
        <v>46023</v>
      </c>
      <c r="AL105" s="84">
        <v>46387</v>
      </c>
      <c r="AM105" s="83"/>
      <c r="AN105" s="83"/>
      <c r="AO105" s="83"/>
      <c r="AP105" s="85" t="s">
        <v>9</v>
      </c>
      <c r="AQ105" s="84" cm="1">
        <f t="array" ref="AQ105">IFERROR(DATE(2026, _xlfn.AGGREGATE(15, 6, (COLUMN(CC105:CN105)-COLUMN(CC105)+1)/(CC105:CN105&lt;&gt;0), 1), 1),"N/A")</f>
        <v>46023</v>
      </c>
      <c r="AR105" s="84" cm="1">
        <f t="array" ref="AR105">IFERROR(EOMONTH(DATE(2026, _xlfn.AGGREGATE(14, 6, (COLUMN(CC105:CN105)-COLUMN(CC105)+1)/(CC105:CN105&lt;&gt;0), 1), 1), 0),"N/A")</f>
        <v>46234</v>
      </c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76" t="s">
        <v>187</v>
      </c>
      <c r="BG105" s="76" t="s">
        <v>307</v>
      </c>
      <c r="BH105" s="76" t="s">
        <v>679</v>
      </c>
      <c r="BI105" s="76" t="s">
        <v>8</v>
      </c>
      <c r="BJ105" s="82">
        <v>530105</v>
      </c>
      <c r="BK105" s="86" t="s">
        <v>191</v>
      </c>
      <c r="BL105" s="87">
        <v>1710</v>
      </c>
      <c r="BM105" s="88">
        <v>227.7</v>
      </c>
      <c r="BN105" s="88">
        <v>227.7</v>
      </c>
      <c r="BO105" s="88">
        <v>227.7</v>
      </c>
      <c r="BP105" s="72">
        <v>227.7</v>
      </c>
      <c r="BQ105" s="88">
        <v>227.7</v>
      </c>
      <c r="BR105" s="88">
        <v>227.7</v>
      </c>
      <c r="BS105" s="88">
        <v>343.8</v>
      </c>
      <c r="BT105" s="73">
        <v>0</v>
      </c>
      <c r="BU105" s="73">
        <v>0</v>
      </c>
      <c r="BV105" s="73">
        <v>0</v>
      </c>
      <c r="BW105" s="73">
        <v>0</v>
      </c>
      <c r="BX105" s="138">
        <v>0</v>
      </c>
      <c r="BY105" s="138"/>
      <c r="BZ105" s="138"/>
      <c r="CA105" s="138"/>
      <c r="CB105" s="138">
        <f t="shared" si="12"/>
        <v>1710</v>
      </c>
      <c r="CC105" s="88">
        <v>227.7</v>
      </c>
      <c r="CD105" s="88">
        <v>227.7</v>
      </c>
      <c r="CE105" s="88">
        <v>227.7</v>
      </c>
      <c r="CF105" s="72">
        <v>227.7</v>
      </c>
      <c r="CG105" s="88">
        <v>227.7</v>
      </c>
      <c r="CH105" s="88">
        <v>227.7</v>
      </c>
      <c r="CI105" s="88">
        <v>343.8</v>
      </c>
      <c r="CJ105" s="73">
        <v>0</v>
      </c>
      <c r="CK105" s="73">
        <v>0</v>
      </c>
      <c r="CL105" s="73">
        <v>0</v>
      </c>
      <c r="CM105" s="73">
        <v>0</v>
      </c>
      <c r="CN105" s="73">
        <v>0</v>
      </c>
      <c r="CO105" s="138"/>
      <c r="CP105" s="137">
        <f t="shared" si="13"/>
        <v>0</v>
      </c>
      <c r="CQ105" s="137">
        <f t="shared" si="14"/>
        <v>910.8</v>
      </c>
      <c r="CR105" s="137">
        <f t="shared" si="20"/>
        <v>0</v>
      </c>
      <c r="CS105" s="157">
        <v>227.7</v>
      </c>
      <c r="CT105" s="157">
        <v>227.7</v>
      </c>
      <c r="CU105" s="157">
        <v>227.7</v>
      </c>
      <c r="CV105" s="157">
        <v>49.99</v>
      </c>
      <c r="CW105" s="157">
        <v>1660.01</v>
      </c>
      <c r="CX105" s="73">
        <v>227.7</v>
      </c>
      <c r="CY105" s="73">
        <v>227.7</v>
      </c>
      <c r="CZ105" s="73">
        <v>49.99</v>
      </c>
      <c r="DA105" s="73">
        <v>0</v>
      </c>
      <c r="DB105" s="73">
        <v>227.7</v>
      </c>
      <c r="DC105" s="73">
        <v>227.7</v>
      </c>
      <c r="DD105" s="73">
        <v>49.99</v>
      </c>
      <c r="DE105" s="73">
        <v>0</v>
      </c>
      <c r="DF105" s="73">
        <v>227.7</v>
      </c>
      <c r="DG105" s="73">
        <v>49.99</v>
      </c>
      <c r="DH105" s="73">
        <v>0</v>
      </c>
      <c r="DI105" s="157">
        <f t="shared" si="15"/>
        <v>910.8</v>
      </c>
      <c r="DJ105" s="157">
        <f t="shared" si="16"/>
        <v>1660.01</v>
      </c>
      <c r="DK105" s="191" t="str">
        <f t="shared" si="21"/>
        <v>SI</v>
      </c>
      <c r="DL105" s="191" t="str">
        <f t="shared" si="22"/>
        <v>SI</v>
      </c>
      <c r="DM105" s="142"/>
      <c r="DN105" s="142"/>
      <c r="DO105" s="142"/>
      <c r="DP105" s="125"/>
      <c r="DQ105" s="125"/>
      <c r="DR105" s="125"/>
      <c r="DS105" s="125"/>
      <c r="DT105" s="125"/>
      <c r="DU105" s="125"/>
      <c r="DV105" s="125"/>
      <c r="DW105" s="125" t="s">
        <v>680</v>
      </c>
      <c r="DX105" s="125"/>
      <c r="DY105" s="125"/>
      <c r="DZ105" s="125"/>
      <c r="EA105" s="125"/>
      <c r="EB105" s="125"/>
      <c r="EC105" s="125"/>
      <c r="ED105" s="125"/>
      <c r="EE105" s="125"/>
      <c r="EF105" s="125"/>
      <c r="EG105" s="125"/>
      <c r="EH105" s="125"/>
      <c r="EI105" s="125"/>
      <c r="EJ105" s="125"/>
      <c r="EK105" s="125"/>
      <c r="EL105" s="125"/>
      <c r="EM105" s="125"/>
      <c r="EN105" s="125"/>
      <c r="EO105" s="125"/>
      <c r="EP105" s="125"/>
      <c r="EQ105" s="125"/>
      <c r="ER105" s="125"/>
      <c r="ES105" s="125"/>
      <c r="ET105" s="125"/>
      <c r="EU105" s="125"/>
      <c r="EV105" s="125"/>
      <c r="EW105" s="125"/>
      <c r="EX105" s="125"/>
      <c r="EY105" s="125"/>
      <c r="EZ105" s="125"/>
      <c r="FA105" s="125"/>
      <c r="FB105" s="125"/>
      <c r="FC105" s="125"/>
      <c r="FD105" s="125"/>
      <c r="FE105" s="125"/>
      <c r="FF105" s="125"/>
      <c r="FG105" s="125"/>
      <c r="FH105" s="125"/>
      <c r="FI105" s="125"/>
      <c r="FJ105" s="125"/>
      <c r="FK105" s="125"/>
      <c r="FL105" s="125"/>
      <c r="FM105" s="125"/>
      <c r="FN105" s="125"/>
      <c r="FO105" s="125"/>
      <c r="FP105" s="125"/>
      <c r="FQ105" s="125"/>
      <c r="FR105" s="125"/>
      <c r="FS105" s="125"/>
      <c r="FT105" s="125"/>
      <c r="FU105" s="173"/>
      <c r="FV105" s="173"/>
      <c r="FW105" s="173"/>
      <c r="FX105" s="173"/>
      <c r="FY105" s="173"/>
      <c r="FZ105" s="173"/>
      <c r="GA105" s="173"/>
      <c r="GB105" s="173"/>
      <c r="GC105" s="173"/>
      <c r="GD105" s="173"/>
      <c r="GE105" s="173"/>
      <c r="GF105" s="173"/>
      <c r="GG105" s="173"/>
      <c r="GH105" s="173"/>
      <c r="GI105" s="173"/>
      <c r="GJ105" s="173"/>
      <c r="GK105" s="173"/>
      <c r="GL105" s="173"/>
      <c r="GM105" s="173"/>
      <c r="GN105" s="173"/>
      <c r="GO105" s="173"/>
      <c r="GP105" s="173"/>
      <c r="GQ105" s="173"/>
      <c r="GR105" s="173"/>
      <c r="GS105" s="173"/>
      <c r="GT105" s="173"/>
      <c r="GU105" s="173"/>
      <c r="GV105" s="173"/>
      <c r="GW105" s="173"/>
      <c r="GX105" s="173"/>
      <c r="GY105" s="173"/>
      <c r="GZ105" s="173"/>
      <c r="HA105" s="173"/>
      <c r="HB105" s="173"/>
      <c r="HC105" s="173"/>
      <c r="HD105" s="173"/>
      <c r="HE105" s="173"/>
      <c r="HF105" s="173"/>
      <c r="HG105" s="173"/>
      <c r="HH105" s="173"/>
      <c r="HI105" s="173"/>
      <c r="HJ105" s="173"/>
      <c r="HP105" s="284" t="e">
        <v>#NUM!</v>
      </c>
      <c r="HQ105" s="284" t="e">
        <v>#NUM!</v>
      </c>
      <c r="HR105" s="284" t="e">
        <v>#NUM!</v>
      </c>
      <c r="HS105" s="284" t="e">
        <v>#NUM!</v>
      </c>
      <c r="HT105" s="284" t="e">
        <v>#NUM!</v>
      </c>
      <c r="HU105" s="284" t="e">
        <v>#NUM!</v>
      </c>
      <c r="HV105" s="284" t="e">
        <v>#NUM!</v>
      </c>
      <c r="HW105" s="284" t="e">
        <v>#NUM!</v>
      </c>
      <c r="HX105" s="284" t="e">
        <v>#NUM!</v>
      </c>
      <c r="HY105" s="284" t="e">
        <v>#NUM!</v>
      </c>
      <c r="HZ105" s="284" t="e">
        <v>#NUM!</v>
      </c>
      <c r="IA105" s="284" t="e">
        <v>#NUM!</v>
      </c>
      <c r="IB105" s="284" t="e">
        <v>#NUM!</v>
      </c>
      <c r="IC105" s="284" t="e">
        <v>#NUM!</v>
      </c>
      <c r="ID105" s="284" t="e">
        <v>#NUM!</v>
      </c>
      <c r="IE105" s="284" t="e">
        <v>#NUM!</v>
      </c>
      <c r="IF105" s="284" t="e">
        <v>#NUM!</v>
      </c>
      <c r="IG105" s="284" t="e">
        <v>#NUM!</v>
      </c>
      <c r="IH105" s="284" t="e">
        <v>#NUM!</v>
      </c>
      <c r="II105" s="284" t="e">
        <v>#NUM!</v>
      </c>
      <c r="IJ105" s="284" t="e">
        <v>#NUM!</v>
      </c>
      <c r="IK105" s="284" t="e">
        <v>#NUM!</v>
      </c>
      <c r="IL105" s="284" t="e">
        <v>#NUM!</v>
      </c>
      <c r="IM105" s="284" t="e">
        <v>#NUM!</v>
      </c>
      <c r="IN105" s="284" t="e">
        <v>#NUM!</v>
      </c>
      <c r="IO105" s="284" t="e">
        <v>#NUM!</v>
      </c>
      <c r="IP105" s="284" t="e">
        <v>#NUM!</v>
      </c>
      <c r="IQ105" s="284" t="e">
        <v>#NUM!</v>
      </c>
      <c r="IR105" s="284" t="e">
        <v>#NUM!</v>
      </c>
      <c r="IS105" s="284" t="e">
        <v>#NUM!</v>
      </c>
      <c r="IT105" s="284" t="e">
        <v>#NUM!</v>
      </c>
      <c r="IU105" s="284" t="e">
        <v>#NUM!</v>
      </c>
      <c r="IV105" s="284" t="e">
        <v>#NUM!</v>
      </c>
      <c r="IW105" s="284" t="e">
        <v>#NUM!</v>
      </c>
      <c r="IX105" s="284" t="e">
        <v>#NUM!</v>
      </c>
      <c r="IY105" s="284" t="e">
        <v>#NUM!</v>
      </c>
      <c r="IZ105" s="284" t="e">
        <v>#NUM!</v>
      </c>
      <c r="JA105" s="284" t="e">
        <v>#NUM!</v>
      </c>
      <c r="JB105" s="284" t="e">
        <v>#NUM!</v>
      </c>
      <c r="JC105" s="284" t="e">
        <v>#NUM!</v>
      </c>
      <c r="JD105" s="284" t="e">
        <v>#NUM!</v>
      </c>
      <c r="JE105" s="284" t="e">
        <v>#NUM!</v>
      </c>
      <c r="JF105" s="284" t="e">
        <v>#NUM!</v>
      </c>
      <c r="JG105" s="284" t="e">
        <v>#NUM!</v>
      </c>
      <c r="JH105" s="278" t="e">
        <v>#NUM!</v>
      </c>
      <c r="JI105" s="278" t="e">
        <v>#NUM!</v>
      </c>
      <c r="JJ105" s="279"/>
    </row>
    <row r="106" spans="1:318" s="68" customFormat="1" ht="14.65" customHeight="1" x14ac:dyDescent="0.25">
      <c r="A106" s="76" t="s">
        <v>54</v>
      </c>
      <c r="B106" s="76" t="s">
        <v>508</v>
      </c>
      <c r="C106" s="76" t="s">
        <v>509</v>
      </c>
      <c r="D106" s="76" t="s">
        <v>510</v>
      </c>
      <c r="E106" s="76" t="s">
        <v>6</v>
      </c>
      <c r="F106" s="76" t="s">
        <v>511</v>
      </c>
      <c r="G106" s="76" t="s">
        <v>8</v>
      </c>
      <c r="H106" s="76" t="s">
        <v>8</v>
      </c>
      <c r="I106" s="76" t="s">
        <v>192</v>
      </c>
      <c r="J106" s="76" t="s">
        <v>7</v>
      </c>
      <c r="K106" s="86" t="s">
        <v>8</v>
      </c>
      <c r="L106" s="86" t="s">
        <v>8</v>
      </c>
      <c r="M106" s="86" t="s">
        <v>8</v>
      </c>
      <c r="N106" s="86" t="s">
        <v>8</v>
      </c>
      <c r="O106" s="86" t="s">
        <v>8</v>
      </c>
      <c r="P106" s="86" t="s">
        <v>8</v>
      </c>
      <c r="Q106" s="76" t="s">
        <v>519</v>
      </c>
      <c r="R106" s="76" t="s">
        <v>10</v>
      </c>
      <c r="S106" s="76" t="s">
        <v>520</v>
      </c>
      <c r="T106" s="76" t="s">
        <v>521</v>
      </c>
      <c r="U106" s="77"/>
      <c r="V106" s="77">
        <v>0.05</v>
      </c>
      <c r="W106" s="77">
        <v>0.08</v>
      </c>
      <c r="X106" s="77">
        <v>0.15</v>
      </c>
      <c r="Y106" s="77">
        <v>0.2</v>
      </c>
      <c r="Z106" s="77">
        <v>0.25</v>
      </c>
      <c r="AA106" s="77">
        <v>0.37</v>
      </c>
      <c r="AB106" s="77">
        <v>0.42</v>
      </c>
      <c r="AC106" s="77">
        <v>0.57999999999999996</v>
      </c>
      <c r="AD106" s="77">
        <v>0.67</v>
      </c>
      <c r="AE106" s="77">
        <v>0.83</v>
      </c>
      <c r="AF106" s="77">
        <v>1</v>
      </c>
      <c r="AG106" s="76" t="s">
        <v>522</v>
      </c>
      <c r="AH106" s="76" t="s">
        <v>208</v>
      </c>
      <c r="AI106" s="82" t="s">
        <v>303</v>
      </c>
      <c r="AJ106" s="83" t="s">
        <v>303</v>
      </c>
      <c r="AK106" s="84">
        <v>46023</v>
      </c>
      <c r="AL106" s="84">
        <v>46387</v>
      </c>
      <c r="AM106" s="83"/>
      <c r="AN106" s="83"/>
      <c r="AO106" s="83"/>
      <c r="AP106" s="85" t="s">
        <v>9</v>
      </c>
      <c r="AQ106" s="84" cm="1">
        <f t="array" ref="AQ106">IFERROR(DATE(2026, _xlfn.AGGREGATE(15, 6, (COLUMN(CC106:CN106)-COLUMN(CC106)+1)/(CC106:CN106&lt;&gt;0), 1), 1),"N/A")</f>
        <v>46296</v>
      </c>
      <c r="AR106" s="84" cm="1">
        <f t="array" ref="AR106">IFERROR(EOMONTH(DATE(2026, _xlfn.AGGREGATE(14, 6, (COLUMN(CC106:CN106)-COLUMN(CC106)+1)/(CC106:CN106&lt;&gt;0), 1), 1), 0),"N/A")</f>
        <v>46326</v>
      </c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297" t="s">
        <v>55</v>
      </c>
      <c r="BG106" s="76"/>
      <c r="BH106" s="76" t="s">
        <v>681</v>
      </c>
      <c r="BI106" s="76" t="s">
        <v>8</v>
      </c>
      <c r="BJ106" s="82">
        <v>530209</v>
      </c>
      <c r="BK106" s="86" t="s">
        <v>191</v>
      </c>
      <c r="BL106" s="87">
        <v>6600</v>
      </c>
      <c r="BM106" s="73">
        <v>0</v>
      </c>
      <c r="BN106" s="73">
        <v>0</v>
      </c>
      <c r="BO106" s="73">
        <v>0</v>
      </c>
      <c r="BP106" s="73">
        <v>0</v>
      </c>
      <c r="BQ106" s="73">
        <v>0</v>
      </c>
      <c r="BR106" s="73">
        <v>0</v>
      </c>
      <c r="BS106" s="73">
        <v>0</v>
      </c>
      <c r="BT106" s="73">
        <v>0</v>
      </c>
      <c r="BU106" s="73">
        <v>0</v>
      </c>
      <c r="BV106" s="88">
        <v>6600</v>
      </c>
      <c r="BW106" s="73">
        <v>0</v>
      </c>
      <c r="BX106" s="138">
        <v>0</v>
      </c>
      <c r="BY106" s="138">
        <v>-5000</v>
      </c>
      <c r="BZ106" s="138"/>
      <c r="CA106" s="138"/>
      <c r="CB106" s="138">
        <f t="shared" si="12"/>
        <v>1600</v>
      </c>
      <c r="CC106" s="73"/>
      <c r="CD106" s="73"/>
      <c r="CE106" s="72">
        <v>0</v>
      </c>
      <c r="CF106" s="73">
        <v>0</v>
      </c>
      <c r="CG106" s="73">
        <v>0</v>
      </c>
      <c r="CH106" s="73">
        <v>0</v>
      </c>
      <c r="CI106" s="73">
        <v>0</v>
      </c>
      <c r="CJ106" s="73">
        <v>0</v>
      </c>
      <c r="CK106" s="73">
        <v>0</v>
      </c>
      <c r="CL106" s="88">
        <v>1600</v>
      </c>
      <c r="CM106" s="73">
        <v>0</v>
      </c>
      <c r="CN106" s="138">
        <v>0</v>
      </c>
      <c r="CO106" s="138"/>
      <c r="CP106" s="137">
        <f t="shared" si="13"/>
        <v>0</v>
      </c>
      <c r="CQ106" s="137">
        <f t="shared" si="14"/>
        <v>0</v>
      </c>
      <c r="CR106" s="137">
        <f t="shared" si="20"/>
        <v>0</v>
      </c>
      <c r="CS106" s="157">
        <v>0</v>
      </c>
      <c r="CT106" s="157">
        <v>0</v>
      </c>
      <c r="CU106" s="157">
        <v>0</v>
      </c>
      <c r="CV106" s="157">
        <v>0</v>
      </c>
      <c r="CW106" s="157">
        <v>0</v>
      </c>
      <c r="CX106" s="73">
        <v>0</v>
      </c>
      <c r="CY106" s="73">
        <v>0</v>
      </c>
      <c r="CZ106" s="73">
        <v>0</v>
      </c>
      <c r="DA106" s="73">
        <v>0</v>
      </c>
      <c r="DB106" s="73">
        <v>0</v>
      </c>
      <c r="DC106" s="73">
        <v>0</v>
      </c>
      <c r="DD106" s="73">
        <v>0</v>
      </c>
      <c r="DE106" s="73">
        <v>0</v>
      </c>
      <c r="DF106" s="73">
        <v>0</v>
      </c>
      <c r="DG106" s="73">
        <v>1590</v>
      </c>
      <c r="DH106" s="73">
        <v>0</v>
      </c>
      <c r="DI106" s="157">
        <f t="shared" si="15"/>
        <v>0</v>
      </c>
      <c r="DJ106" s="157">
        <f t="shared" si="16"/>
        <v>0</v>
      </c>
      <c r="DK106" s="191" t="str">
        <f t="shared" si="21"/>
        <v>NO</v>
      </c>
      <c r="DL106" s="191" t="str">
        <f t="shared" si="22"/>
        <v>NO</v>
      </c>
      <c r="DM106" s="143">
        <v>6600</v>
      </c>
      <c r="DN106" s="143">
        <v>1600</v>
      </c>
      <c r="DO106" s="143"/>
      <c r="DP106" s="125">
        <v>1</v>
      </c>
      <c r="DQ106" s="125">
        <v>1</v>
      </c>
      <c r="DR106" s="125"/>
      <c r="DS106" s="125"/>
      <c r="DT106" s="125"/>
      <c r="DU106" s="125"/>
      <c r="DV106" s="125"/>
      <c r="DW106" s="125"/>
      <c r="DX106" s="126">
        <v>46274</v>
      </c>
      <c r="DY106" s="126">
        <v>46274</v>
      </c>
      <c r="DZ106" s="127">
        <v>3</v>
      </c>
      <c r="EA106" s="126">
        <v>46275</v>
      </c>
      <c r="EB106" s="126">
        <v>46275</v>
      </c>
      <c r="EC106" s="126">
        <v>46275</v>
      </c>
      <c r="ED106" s="126">
        <v>46276</v>
      </c>
      <c r="EE106" s="126">
        <v>46279</v>
      </c>
      <c r="EF106" s="126">
        <v>46280</v>
      </c>
      <c r="EG106" s="126">
        <v>46281</v>
      </c>
      <c r="EH106" s="126">
        <v>46282</v>
      </c>
      <c r="EI106" s="126">
        <v>46283</v>
      </c>
      <c r="EJ106" s="126">
        <v>46283</v>
      </c>
      <c r="EK106" s="127">
        <v>3</v>
      </c>
      <c r="EL106" s="126">
        <v>46286</v>
      </c>
      <c r="EM106" s="126">
        <v>46287</v>
      </c>
      <c r="EN106" s="126">
        <v>46288</v>
      </c>
      <c r="EO106" s="126">
        <v>46289</v>
      </c>
      <c r="EP106" s="126">
        <v>46289</v>
      </c>
      <c r="EQ106" s="126">
        <v>46290</v>
      </c>
      <c r="ER106" s="126">
        <v>46290</v>
      </c>
      <c r="ES106" s="127"/>
      <c r="ET106" s="127"/>
      <c r="EU106" s="127"/>
      <c r="EV106" s="127"/>
      <c r="EW106" s="126">
        <v>46293</v>
      </c>
      <c r="EX106" s="126">
        <v>46294</v>
      </c>
      <c r="EY106" s="126">
        <v>46294</v>
      </c>
      <c r="EZ106" s="126"/>
      <c r="FA106" s="126"/>
      <c r="FB106" s="126"/>
      <c r="FC106" s="126">
        <v>46294</v>
      </c>
      <c r="FD106" s="126">
        <v>46298</v>
      </c>
      <c r="FE106" s="127">
        <v>18</v>
      </c>
      <c r="FF106" s="128"/>
      <c r="FG106" s="128"/>
      <c r="FH106" s="128"/>
      <c r="FI106" s="128"/>
      <c r="FJ106" s="128"/>
      <c r="FK106" s="128"/>
      <c r="FL106" s="128"/>
      <c r="FM106" s="128"/>
      <c r="FN106" s="128"/>
      <c r="FO106" s="129"/>
      <c r="FP106" s="128">
        <v>46298</v>
      </c>
      <c r="FQ106" s="128"/>
      <c r="FR106" s="130" t="s">
        <v>579</v>
      </c>
      <c r="FS106" s="127" t="s">
        <v>580</v>
      </c>
      <c r="FT106" s="125"/>
      <c r="FU106" s="175">
        <v>46076</v>
      </c>
      <c r="FV106" s="175">
        <v>46076</v>
      </c>
      <c r="FW106" s="175">
        <v>46077</v>
      </c>
      <c r="FX106" s="175">
        <v>46077</v>
      </c>
      <c r="FY106" s="175">
        <v>46077</v>
      </c>
      <c r="FZ106" s="175">
        <v>46078</v>
      </c>
      <c r="GA106" s="175">
        <v>46079</v>
      </c>
      <c r="GB106" s="175">
        <v>46080</v>
      </c>
      <c r="GC106" s="175">
        <v>46083</v>
      </c>
      <c r="GD106" s="175">
        <v>46084</v>
      </c>
      <c r="GE106" s="175">
        <v>46085</v>
      </c>
      <c r="GF106" s="175">
        <v>46085</v>
      </c>
      <c r="GG106" s="175">
        <v>46086</v>
      </c>
      <c r="GH106" s="175">
        <v>46087</v>
      </c>
      <c r="GI106" s="175">
        <v>46090</v>
      </c>
      <c r="GJ106" s="175">
        <v>46091</v>
      </c>
      <c r="GK106" s="175">
        <v>46091</v>
      </c>
      <c r="GL106" s="175">
        <v>46092</v>
      </c>
      <c r="GM106" s="175">
        <v>46092</v>
      </c>
      <c r="GN106" s="175"/>
      <c r="GO106" s="175"/>
      <c r="GP106" s="175"/>
      <c r="GQ106" s="175"/>
      <c r="GR106" s="175">
        <v>46093</v>
      </c>
      <c r="GS106" s="175">
        <v>46094</v>
      </c>
      <c r="GT106" s="175">
        <v>46094</v>
      </c>
      <c r="GU106" s="175"/>
      <c r="GV106" s="175"/>
      <c r="GW106" s="175"/>
      <c r="GX106" s="175">
        <v>46094</v>
      </c>
      <c r="GY106" s="175">
        <v>46100</v>
      </c>
      <c r="GZ106" s="175">
        <v>18</v>
      </c>
      <c r="HA106" s="175"/>
      <c r="HB106" s="175"/>
      <c r="HC106" s="175"/>
      <c r="HD106" s="175"/>
      <c r="HE106" s="175"/>
      <c r="HF106" s="175"/>
      <c r="HG106" s="175"/>
      <c r="HH106" s="175"/>
      <c r="HI106" s="175"/>
      <c r="HJ106" s="175">
        <v>46100</v>
      </c>
      <c r="HK106" s="170"/>
      <c r="HL106" s="170" t="s">
        <v>53</v>
      </c>
      <c r="HM106" s="170" t="s">
        <v>579</v>
      </c>
      <c r="HN106" s="170" t="s">
        <v>580</v>
      </c>
      <c r="HO106" s="270" t="s">
        <v>581</v>
      </c>
      <c r="HP106" s="281">
        <v>46076</v>
      </c>
      <c r="HQ106" s="281">
        <v>46076</v>
      </c>
      <c r="HR106" s="281">
        <v>46077</v>
      </c>
      <c r="HS106" s="281">
        <v>46077</v>
      </c>
      <c r="HT106" s="281">
        <v>46077</v>
      </c>
      <c r="HU106" s="281">
        <v>46078</v>
      </c>
      <c r="HV106" s="281">
        <v>46079</v>
      </c>
      <c r="HW106" s="281">
        <v>46080</v>
      </c>
      <c r="HX106" s="281">
        <v>46083</v>
      </c>
      <c r="HY106" s="281">
        <v>46084</v>
      </c>
      <c r="HZ106" s="281">
        <v>46085</v>
      </c>
      <c r="IA106" s="281">
        <v>46085</v>
      </c>
      <c r="IB106" s="281">
        <v>46086</v>
      </c>
      <c r="IC106" s="281">
        <v>46087</v>
      </c>
      <c r="ID106" s="281">
        <v>46090</v>
      </c>
      <c r="IE106" s="281">
        <v>46091</v>
      </c>
      <c r="IF106" s="281">
        <v>46091</v>
      </c>
      <c r="IG106" s="281">
        <v>46092</v>
      </c>
      <c r="IH106" s="281">
        <v>46092</v>
      </c>
      <c r="II106" s="281"/>
      <c r="IJ106" s="281"/>
      <c r="IK106" s="281"/>
      <c r="IL106" s="281"/>
      <c r="IM106" s="281">
        <v>46093</v>
      </c>
      <c r="IN106" s="281">
        <v>46094</v>
      </c>
      <c r="IO106" s="281">
        <v>46094</v>
      </c>
      <c r="IP106" s="281"/>
      <c r="IQ106" s="281"/>
      <c r="IR106" s="281"/>
      <c r="IS106" s="281">
        <v>46094</v>
      </c>
      <c r="IT106" s="281">
        <v>46100</v>
      </c>
      <c r="IU106" s="281">
        <v>18</v>
      </c>
      <c r="IV106" s="281"/>
      <c r="IW106" s="281"/>
      <c r="IX106" s="281"/>
      <c r="IY106" s="281"/>
      <c r="IZ106" s="281"/>
      <c r="JA106" s="281"/>
      <c r="JB106" s="281"/>
      <c r="JC106" s="281"/>
      <c r="JD106" s="281"/>
      <c r="JE106" s="281">
        <v>46100</v>
      </c>
      <c r="JF106" s="282"/>
      <c r="JG106" s="282" t="s">
        <v>53</v>
      </c>
      <c r="JH106" s="277" t="s">
        <v>579</v>
      </c>
      <c r="JI106" s="277" t="s">
        <v>580</v>
      </c>
      <c r="JJ106" s="277" t="s">
        <v>581</v>
      </c>
    </row>
    <row r="107" spans="1:318" s="68" customFormat="1" ht="14.65" customHeight="1" x14ac:dyDescent="0.25">
      <c r="A107" s="76" t="s">
        <v>54</v>
      </c>
      <c r="B107" s="76" t="s">
        <v>508</v>
      </c>
      <c r="C107" s="76" t="s">
        <v>509</v>
      </c>
      <c r="D107" s="76" t="s">
        <v>510</v>
      </c>
      <c r="E107" s="76" t="s">
        <v>6</v>
      </c>
      <c r="F107" s="76" t="s">
        <v>511</v>
      </c>
      <c r="G107" s="76" t="s">
        <v>8</v>
      </c>
      <c r="H107" s="76" t="s">
        <v>8</v>
      </c>
      <c r="I107" s="76" t="s">
        <v>192</v>
      </c>
      <c r="J107" s="76" t="s">
        <v>7</v>
      </c>
      <c r="K107" s="86" t="s">
        <v>8</v>
      </c>
      <c r="L107" s="86" t="s">
        <v>8</v>
      </c>
      <c r="M107" s="86" t="s">
        <v>8</v>
      </c>
      <c r="N107" s="86" t="s">
        <v>8</v>
      </c>
      <c r="O107" s="86" t="s">
        <v>8</v>
      </c>
      <c r="P107" s="86" t="s">
        <v>8</v>
      </c>
      <c r="Q107" s="76" t="s">
        <v>519</v>
      </c>
      <c r="R107" s="76" t="s">
        <v>10</v>
      </c>
      <c r="S107" s="76" t="s">
        <v>520</v>
      </c>
      <c r="T107" s="76" t="s">
        <v>521</v>
      </c>
      <c r="U107" s="77"/>
      <c r="V107" s="77">
        <v>0.05</v>
      </c>
      <c r="W107" s="77">
        <v>0.08</v>
      </c>
      <c r="X107" s="77">
        <v>0.15</v>
      </c>
      <c r="Y107" s="77">
        <v>0.2</v>
      </c>
      <c r="Z107" s="77">
        <v>0.25</v>
      </c>
      <c r="AA107" s="77">
        <v>0.37</v>
      </c>
      <c r="AB107" s="77">
        <v>0.42</v>
      </c>
      <c r="AC107" s="77">
        <v>0.57999999999999996</v>
      </c>
      <c r="AD107" s="77">
        <v>0.67</v>
      </c>
      <c r="AE107" s="77">
        <v>0.83</v>
      </c>
      <c r="AF107" s="77">
        <v>1</v>
      </c>
      <c r="AG107" s="76" t="s">
        <v>522</v>
      </c>
      <c r="AH107" s="76" t="s">
        <v>208</v>
      </c>
      <c r="AI107" s="82" t="s">
        <v>303</v>
      </c>
      <c r="AJ107" s="83" t="s">
        <v>303</v>
      </c>
      <c r="AK107" s="84">
        <v>46023</v>
      </c>
      <c r="AL107" s="84">
        <v>46387</v>
      </c>
      <c r="AM107" s="83"/>
      <c r="AN107" s="83"/>
      <c r="AO107" s="83"/>
      <c r="AP107" s="85" t="s">
        <v>9</v>
      </c>
      <c r="AQ107" s="84" cm="1">
        <f t="array" ref="AQ107">IFERROR(DATE(2026, _xlfn.AGGREGATE(15, 6, (COLUMN(CC107:CN107)-COLUMN(CC107)+1)/(CC107:CN107&lt;&gt;0), 1), 1),"N/A")</f>
        <v>46174</v>
      </c>
      <c r="AR107" s="84" cm="1">
        <f t="array" ref="AR107">IFERROR(EOMONTH(DATE(2026, _xlfn.AGGREGATE(14, 6, (COLUMN(CC107:CN107)-COLUMN(CC107)+1)/(CC107:CN107&lt;&gt;0), 1), 1), 0),"N/A")</f>
        <v>46203</v>
      </c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9" t="s">
        <v>682</v>
      </c>
      <c r="BG107" s="76"/>
      <c r="BH107" s="76" t="s">
        <v>683</v>
      </c>
      <c r="BI107" s="76" t="s">
        <v>8</v>
      </c>
      <c r="BJ107" s="82">
        <v>530404</v>
      </c>
      <c r="BK107" s="86" t="s">
        <v>191</v>
      </c>
      <c r="BL107" s="87">
        <v>0</v>
      </c>
      <c r="BM107" s="73"/>
      <c r="BN107" s="73"/>
      <c r="BO107" s="73"/>
      <c r="BP107" s="73"/>
      <c r="BQ107" s="73"/>
      <c r="BR107" s="73"/>
      <c r="BS107" s="73"/>
      <c r="BT107" s="73"/>
      <c r="BU107" s="88"/>
      <c r="BV107" s="73"/>
      <c r="BW107" s="73"/>
      <c r="BX107" s="138"/>
      <c r="BY107" s="138"/>
      <c r="BZ107" s="138"/>
      <c r="CA107" s="138">
        <v>1600</v>
      </c>
      <c r="CB107" s="138">
        <f t="shared" si="12"/>
        <v>1600</v>
      </c>
      <c r="CC107" s="73"/>
      <c r="CD107" s="73"/>
      <c r="CE107" s="72"/>
      <c r="CF107" s="73"/>
      <c r="CG107" s="73"/>
      <c r="CH107" s="73">
        <v>1600</v>
      </c>
      <c r="CI107" s="73"/>
      <c r="CJ107" s="73"/>
      <c r="CK107" s="88"/>
      <c r="CL107" s="73"/>
      <c r="CM107" s="73"/>
      <c r="CN107" s="138"/>
      <c r="CO107" s="138"/>
      <c r="CP107" s="137">
        <f t="shared" si="13"/>
        <v>0</v>
      </c>
      <c r="CQ107" s="137">
        <f t="shared" si="14"/>
        <v>0</v>
      </c>
      <c r="CR107" s="137"/>
      <c r="CS107" s="157"/>
      <c r="CT107" s="157"/>
      <c r="CU107" s="157">
        <v>0</v>
      </c>
      <c r="CV107" s="157"/>
      <c r="CW107" s="157"/>
      <c r="CX107" s="73"/>
      <c r="CY107" s="73"/>
      <c r="CZ107" s="73"/>
      <c r="DA107" s="73"/>
      <c r="DB107" s="73"/>
      <c r="DC107" s="73">
        <v>0</v>
      </c>
      <c r="DD107" s="73"/>
      <c r="DE107" s="73"/>
      <c r="DF107" s="73">
        <v>0</v>
      </c>
      <c r="DG107" s="73">
        <v>0</v>
      </c>
      <c r="DH107" s="73">
        <v>0</v>
      </c>
      <c r="DI107" s="157">
        <f t="shared" si="15"/>
        <v>0</v>
      </c>
      <c r="DJ107" s="157">
        <f t="shared" si="16"/>
        <v>0</v>
      </c>
      <c r="DK107" s="191"/>
      <c r="DL107" s="191"/>
      <c r="DM107" s="142"/>
      <c r="DN107" s="142"/>
      <c r="DO107" s="142"/>
      <c r="DP107" s="125"/>
      <c r="DQ107" s="125"/>
      <c r="DR107" s="125"/>
      <c r="DS107" s="125"/>
      <c r="DT107" s="125"/>
      <c r="DU107" s="125"/>
      <c r="DV107" s="125"/>
      <c r="DW107" s="125"/>
      <c r="DX107" s="125"/>
      <c r="DY107" s="125"/>
      <c r="DZ107" s="125"/>
      <c r="EA107" s="125"/>
      <c r="EB107" s="125"/>
      <c r="EC107" s="125"/>
      <c r="ED107" s="125"/>
      <c r="EE107" s="125"/>
      <c r="EF107" s="125"/>
      <c r="EG107" s="125"/>
      <c r="EH107" s="125"/>
      <c r="EI107" s="125"/>
      <c r="EJ107" s="125"/>
      <c r="EK107" s="125"/>
      <c r="EL107" s="125"/>
      <c r="EM107" s="125"/>
      <c r="EN107" s="125"/>
      <c r="EO107" s="125"/>
      <c r="EP107" s="125"/>
      <c r="EQ107" s="125"/>
      <c r="ER107" s="125"/>
      <c r="ES107" s="125"/>
      <c r="ET107" s="125"/>
      <c r="EU107" s="125"/>
      <c r="EV107" s="125"/>
      <c r="EW107" s="125"/>
      <c r="EX107" s="125"/>
      <c r="EY107" s="125"/>
      <c r="EZ107" s="125"/>
      <c r="FA107" s="125"/>
      <c r="FB107" s="125"/>
      <c r="FC107" s="125"/>
      <c r="FD107" s="125"/>
      <c r="FE107" s="125"/>
      <c r="FF107" s="125"/>
      <c r="FG107" s="125"/>
      <c r="FH107" s="125"/>
      <c r="FI107" s="125"/>
      <c r="FJ107" s="125"/>
      <c r="FK107" s="125"/>
      <c r="FL107" s="125"/>
      <c r="FM107" s="125"/>
      <c r="FN107" s="125"/>
      <c r="FO107" s="125"/>
      <c r="FP107" s="125"/>
      <c r="FQ107" s="125"/>
      <c r="FR107" s="125"/>
      <c r="FS107" s="125"/>
      <c r="FT107" s="125"/>
      <c r="FU107" s="173"/>
      <c r="FV107" s="173"/>
      <c r="FW107" s="173"/>
      <c r="FX107" s="173"/>
      <c r="FY107" s="173"/>
      <c r="FZ107" s="173"/>
      <c r="GA107" s="173"/>
      <c r="GB107" s="173"/>
      <c r="GC107" s="173"/>
      <c r="GD107" s="173"/>
      <c r="GE107" s="173"/>
      <c r="GF107" s="173"/>
      <c r="GG107" s="173"/>
      <c r="GH107" s="173"/>
      <c r="GI107" s="173"/>
      <c r="GJ107" s="173"/>
      <c r="GK107" s="173"/>
      <c r="GL107" s="173"/>
      <c r="GM107" s="173"/>
      <c r="GN107" s="173"/>
      <c r="GO107" s="173"/>
      <c r="GP107" s="173"/>
      <c r="GQ107" s="173"/>
      <c r="GR107" s="173"/>
      <c r="GS107" s="173"/>
      <c r="GT107" s="173"/>
      <c r="GU107" s="173"/>
      <c r="GV107" s="173"/>
      <c r="GW107" s="173"/>
      <c r="GX107" s="173"/>
      <c r="GY107" s="173"/>
      <c r="GZ107" s="173"/>
      <c r="HA107" s="173"/>
      <c r="HB107" s="173"/>
      <c r="HC107" s="173"/>
      <c r="HD107" s="173"/>
      <c r="HE107" s="173"/>
      <c r="HF107" s="173"/>
      <c r="HG107" s="173"/>
      <c r="HH107" s="173"/>
      <c r="HI107" s="173"/>
      <c r="HJ107" s="173"/>
      <c r="HP107" s="281"/>
      <c r="HQ107" s="281"/>
      <c r="HR107" s="281"/>
      <c r="HS107" s="281"/>
      <c r="HT107" s="281"/>
      <c r="HU107" s="281"/>
      <c r="HV107" s="281"/>
      <c r="HW107" s="281"/>
      <c r="HX107" s="281"/>
      <c r="HY107" s="281"/>
      <c r="HZ107" s="281"/>
      <c r="IA107" s="281"/>
      <c r="IB107" s="281"/>
      <c r="IC107" s="281"/>
      <c r="ID107" s="281"/>
      <c r="IE107" s="281"/>
      <c r="IF107" s="281"/>
      <c r="IG107" s="281"/>
      <c r="IH107" s="281"/>
      <c r="II107" s="281"/>
      <c r="IJ107" s="281"/>
      <c r="IK107" s="281"/>
      <c r="IL107" s="281"/>
      <c r="IM107" s="281"/>
      <c r="IN107" s="281"/>
      <c r="IO107" s="281"/>
      <c r="IP107" s="281"/>
      <c r="IQ107" s="281"/>
      <c r="IR107" s="281"/>
      <c r="IS107" s="281"/>
      <c r="IT107" s="281"/>
      <c r="IU107" s="281"/>
      <c r="IV107" s="281"/>
      <c r="IW107" s="281"/>
      <c r="IX107" s="281"/>
      <c r="IY107" s="281"/>
      <c r="IZ107" s="281"/>
      <c r="JA107" s="281"/>
      <c r="JB107" s="281"/>
      <c r="JC107" s="281"/>
      <c r="JD107" s="281"/>
      <c r="JE107" s="281"/>
      <c r="JF107" s="285"/>
      <c r="JG107" s="285"/>
      <c r="JH107" s="275"/>
      <c r="JI107" s="275"/>
      <c r="JJ107" s="275"/>
    </row>
    <row r="108" spans="1:318" s="68" customFormat="1" ht="14.65" customHeight="1" x14ac:dyDescent="0.25">
      <c r="A108" s="76" t="s">
        <v>73</v>
      </c>
      <c r="B108" s="76" t="s">
        <v>508</v>
      </c>
      <c r="C108" s="76" t="s">
        <v>509</v>
      </c>
      <c r="D108" s="89" t="s">
        <v>510</v>
      </c>
      <c r="E108" s="76" t="s">
        <v>6</v>
      </c>
      <c r="F108" s="76" t="s">
        <v>511</v>
      </c>
      <c r="G108" s="76" t="s">
        <v>8</v>
      </c>
      <c r="H108" s="76" t="s">
        <v>8</v>
      </c>
      <c r="I108" s="76" t="s">
        <v>192</v>
      </c>
      <c r="J108" s="76" t="s">
        <v>11</v>
      </c>
      <c r="K108" s="86" t="s">
        <v>8</v>
      </c>
      <c r="L108" s="86" t="s">
        <v>8</v>
      </c>
      <c r="M108" s="86" t="s">
        <v>8</v>
      </c>
      <c r="N108" s="86" t="s">
        <v>8</v>
      </c>
      <c r="O108" s="86" t="s">
        <v>8</v>
      </c>
      <c r="P108" s="86" t="s">
        <v>8</v>
      </c>
      <c r="Q108" s="76" t="s">
        <v>512</v>
      </c>
      <c r="R108" s="76" t="s">
        <v>13</v>
      </c>
      <c r="S108" s="76" t="s">
        <v>513</v>
      </c>
      <c r="T108" s="76" t="s">
        <v>514</v>
      </c>
      <c r="U108" s="77">
        <v>0.95</v>
      </c>
      <c r="V108" s="77">
        <v>0.95</v>
      </c>
      <c r="W108" s="77">
        <v>0.95</v>
      </c>
      <c r="X108" s="77">
        <v>0.95</v>
      </c>
      <c r="Y108" s="77">
        <v>0.95</v>
      </c>
      <c r="Z108" s="77">
        <v>0.95</v>
      </c>
      <c r="AA108" s="77">
        <v>0.95</v>
      </c>
      <c r="AB108" s="77">
        <v>0.95</v>
      </c>
      <c r="AC108" s="77">
        <v>0.95</v>
      </c>
      <c r="AD108" s="77">
        <v>0.95</v>
      </c>
      <c r="AE108" s="77">
        <v>0.95</v>
      </c>
      <c r="AF108" s="77">
        <v>0.95</v>
      </c>
      <c r="AG108" s="76" t="s">
        <v>223</v>
      </c>
      <c r="AH108" s="76" t="s">
        <v>207</v>
      </c>
      <c r="AI108" s="82" t="s">
        <v>303</v>
      </c>
      <c r="AJ108" s="83" t="s">
        <v>303</v>
      </c>
      <c r="AK108" s="84">
        <v>46023</v>
      </c>
      <c r="AL108" s="84">
        <v>46387</v>
      </c>
      <c r="AM108" s="83"/>
      <c r="AN108" s="83"/>
      <c r="AO108" s="83"/>
      <c r="AP108" s="85" t="s">
        <v>14</v>
      </c>
      <c r="AQ108" s="84" cm="1">
        <f t="array" ref="AQ108">IFERROR(DATE(2026, _xlfn.AGGREGATE(15, 6, (COLUMN(CC108:CN108)-COLUMN(CC108)+1)/(CC108:CN108&lt;&gt;0), 1), 1),"N/A")</f>
        <v>46143</v>
      </c>
      <c r="AR108" s="84" cm="1">
        <f t="array" ref="AR108">IFERROR(EOMONTH(DATE(2026, _xlfn.AGGREGATE(14, 6, (COLUMN(CC108:CN108)-COLUMN(CC108)+1)/(CC108:CN108&lt;&gt;0), 1), 1), 0),"N/A")</f>
        <v>46173</v>
      </c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76" t="s">
        <v>684</v>
      </c>
      <c r="BG108" s="76"/>
      <c r="BH108" s="76" t="s">
        <v>685</v>
      </c>
      <c r="BI108" s="76" t="s">
        <v>527</v>
      </c>
      <c r="BJ108" s="82">
        <v>530613</v>
      </c>
      <c r="BK108" s="86" t="s">
        <v>191</v>
      </c>
      <c r="BL108" s="87">
        <v>0</v>
      </c>
      <c r="BM108" s="73"/>
      <c r="BN108" s="73"/>
      <c r="BO108" s="73"/>
      <c r="BP108" s="73"/>
      <c r="BQ108" s="73"/>
      <c r="BR108" s="73"/>
      <c r="BS108" s="73"/>
      <c r="BT108" s="88"/>
      <c r="BU108" s="73"/>
      <c r="BV108" s="73"/>
      <c r="BW108" s="73"/>
      <c r="BX108" s="137"/>
      <c r="BY108" s="137">
        <v>1492.25</v>
      </c>
      <c r="BZ108" s="137"/>
      <c r="CA108" s="137"/>
      <c r="CB108" s="138">
        <f t="shared" si="12"/>
        <v>1492.25</v>
      </c>
      <c r="CC108" s="73"/>
      <c r="CD108" s="73"/>
      <c r="CE108" s="72"/>
      <c r="CF108" s="73"/>
      <c r="CG108" s="73">
        <v>1492.25</v>
      </c>
      <c r="CH108" s="73"/>
      <c r="CI108" s="73"/>
      <c r="CJ108" s="88"/>
      <c r="CK108" s="73"/>
      <c r="CL108" s="73"/>
      <c r="CM108" s="73"/>
      <c r="CN108" s="88"/>
      <c r="CO108" s="137"/>
      <c r="CP108" s="137">
        <f t="shared" si="13"/>
        <v>0</v>
      </c>
      <c r="CQ108" s="137">
        <f t="shared" si="14"/>
        <v>0</v>
      </c>
      <c r="CR108" s="137">
        <f t="shared" ref="CR108:CR114" si="23">+DI108-CQ108</f>
        <v>0</v>
      </c>
      <c r="CS108" s="157">
        <v>0</v>
      </c>
      <c r="CT108" s="157">
        <v>0</v>
      </c>
      <c r="CU108" s="157">
        <v>0</v>
      </c>
      <c r="CV108" s="157">
        <v>0</v>
      </c>
      <c r="CW108" s="157">
        <v>0</v>
      </c>
      <c r="CX108" s="73">
        <v>0</v>
      </c>
      <c r="CY108" s="73">
        <v>0</v>
      </c>
      <c r="CZ108" s="73">
        <v>0</v>
      </c>
      <c r="DA108" s="73">
        <v>0</v>
      </c>
      <c r="DB108" s="73">
        <v>0</v>
      </c>
      <c r="DC108" s="73">
        <v>0</v>
      </c>
      <c r="DD108" s="73">
        <v>0</v>
      </c>
      <c r="DE108" s="73">
        <v>0</v>
      </c>
      <c r="DF108" s="73">
        <v>0</v>
      </c>
      <c r="DG108" s="73">
        <v>0</v>
      </c>
      <c r="DH108" s="73">
        <v>0</v>
      </c>
      <c r="DI108" s="157">
        <f t="shared" si="15"/>
        <v>0</v>
      </c>
      <c r="DJ108" s="157">
        <f t="shared" si="16"/>
        <v>0</v>
      </c>
      <c r="DK108" s="191" t="str">
        <f t="shared" ref="DK108:DK114" si="24">IF(CZ108&gt;0,"SI","NO")</f>
        <v>NO</v>
      </c>
      <c r="DL108" s="191" t="str">
        <f t="shared" ref="DL108:DL114" si="25">IF(DJ108&gt;0,"SI","NO")</f>
        <v>NO</v>
      </c>
      <c r="DM108" s="142"/>
      <c r="DN108" s="142"/>
      <c r="DO108" s="142"/>
      <c r="DP108" s="125"/>
      <c r="DQ108" s="125"/>
      <c r="DR108" s="125"/>
      <c r="DS108" s="125"/>
      <c r="DT108" s="125"/>
      <c r="DU108" s="125"/>
      <c r="DV108" s="125"/>
      <c r="DW108" s="125"/>
      <c r="DX108" s="126"/>
      <c r="DY108" s="126"/>
      <c r="DZ108" s="127"/>
      <c r="EA108" s="126"/>
      <c r="EB108" s="126"/>
      <c r="EC108" s="126"/>
      <c r="ED108" s="126"/>
      <c r="EE108" s="126"/>
      <c r="EF108" s="126"/>
      <c r="EG108" s="126"/>
      <c r="EH108" s="126"/>
      <c r="EI108" s="126"/>
      <c r="EJ108" s="126"/>
      <c r="EK108" s="127"/>
      <c r="EL108" s="126"/>
      <c r="EM108" s="126"/>
      <c r="EN108" s="126"/>
      <c r="EO108" s="126"/>
      <c r="EP108" s="126"/>
      <c r="EQ108" s="126"/>
      <c r="ER108" s="126"/>
      <c r="ES108" s="127"/>
      <c r="ET108" s="127"/>
      <c r="EU108" s="127"/>
      <c r="EV108" s="127"/>
      <c r="EW108" s="126"/>
      <c r="EX108" s="126"/>
      <c r="EY108" s="126"/>
      <c r="EZ108" s="126"/>
      <c r="FA108" s="126"/>
      <c r="FB108" s="126"/>
      <c r="FC108" s="126"/>
      <c r="FD108" s="126"/>
      <c r="FE108" s="127"/>
      <c r="FF108" s="126"/>
      <c r="FG108" s="126"/>
      <c r="FH108" s="128"/>
      <c r="FI108" s="128"/>
      <c r="FJ108" s="128"/>
      <c r="FK108" s="128"/>
      <c r="FL108" s="128"/>
      <c r="FM108" s="128"/>
      <c r="FN108" s="128"/>
      <c r="FO108" s="129"/>
      <c r="FP108" s="128"/>
      <c r="FQ108" s="128"/>
      <c r="FR108" s="147"/>
      <c r="FS108" s="127"/>
      <c r="FT108" s="131"/>
      <c r="FU108" s="173"/>
      <c r="FV108" s="173"/>
      <c r="FW108" s="173"/>
      <c r="FX108" s="173"/>
      <c r="FY108" s="173"/>
      <c r="FZ108" s="173"/>
      <c r="GA108" s="173"/>
      <c r="GB108" s="173"/>
      <c r="GC108" s="173"/>
      <c r="GD108" s="173"/>
      <c r="GE108" s="173"/>
      <c r="GF108" s="173"/>
      <c r="GG108" s="173"/>
      <c r="GH108" s="173"/>
      <c r="GI108" s="173"/>
      <c r="GJ108" s="173"/>
      <c r="GK108" s="173"/>
      <c r="GL108" s="173"/>
      <c r="GM108" s="173"/>
      <c r="GN108" s="173"/>
      <c r="GO108" s="173"/>
      <c r="GP108" s="173"/>
      <c r="GQ108" s="173"/>
      <c r="GR108" s="173"/>
      <c r="GS108" s="173"/>
      <c r="GT108" s="173"/>
      <c r="GU108" s="173"/>
      <c r="GV108" s="173"/>
      <c r="GW108" s="173"/>
      <c r="GX108" s="173"/>
      <c r="GY108" s="173"/>
      <c r="GZ108" s="173"/>
      <c r="HA108" s="173"/>
      <c r="HB108" s="173"/>
      <c r="HC108" s="173"/>
      <c r="HD108" s="173"/>
      <c r="HE108" s="173"/>
      <c r="HF108" s="173"/>
      <c r="HG108" s="173"/>
      <c r="HH108" s="173"/>
      <c r="HI108" s="173"/>
      <c r="HJ108" s="173"/>
      <c r="HP108" s="284" t="e">
        <v>#NUM!</v>
      </c>
      <c r="HQ108" s="284" t="e">
        <v>#NUM!</v>
      </c>
      <c r="HR108" s="284" t="e">
        <v>#NUM!</v>
      </c>
      <c r="HS108" s="284" t="e">
        <v>#NUM!</v>
      </c>
      <c r="HT108" s="284" t="e">
        <v>#NUM!</v>
      </c>
      <c r="HU108" s="284" t="e">
        <v>#NUM!</v>
      </c>
      <c r="HV108" s="284" t="e">
        <v>#NUM!</v>
      </c>
      <c r="HW108" s="284" t="e">
        <v>#NUM!</v>
      </c>
      <c r="HX108" s="284" t="e">
        <v>#NUM!</v>
      </c>
      <c r="HY108" s="284" t="e">
        <v>#NUM!</v>
      </c>
      <c r="HZ108" s="284" t="e">
        <v>#NUM!</v>
      </c>
      <c r="IA108" s="284" t="e">
        <v>#NUM!</v>
      </c>
      <c r="IB108" s="284" t="e">
        <v>#NUM!</v>
      </c>
      <c r="IC108" s="284" t="e">
        <v>#NUM!</v>
      </c>
      <c r="ID108" s="284" t="e">
        <v>#NUM!</v>
      </c>
      <c r="IE108" s="284" t="e">
        <v>#NUM!</v>
      </c>
      <c r="IF108" s="284" t="e">
        <v>#NUM!</v>
      </c>
      <c r="IG108" s="284" t="e">
        <v>#NUM!</v>
      </c>
      <c r="IH108" s="284" t="e">
        <v>#NUM!</v>
      </c>
      <c r="II108" s="284" t="e">
        <v>#NUM!</v>
      </c>
      <c r="IJ108" s="284" t="e">
        <v>#NUM!</v>
      </c>
      <c r="IK108" s="284" t="e">
        <v>#NUM!</v>
      </c>
      <c r="IL108" s="284" t="e">
        <v>#NUM!</v>
      </c>
      <c r="IM108" s="284" t="e">
        <v>#NUM!</v>
      </c>
      <c r="IN108" s="284" t="e">
        <v>#NUM!</v>
      </c>
      <c r="IO108" s="284" t="e">
        <v>#NUM!</v>
      </c>
      <c r="IP108" s="284" t="e">
        <v>#NUM!</v>
      </c>
      <c r="IQ108" s="284" t="e">
        <v>#NUM!</v>
      </c>
      <c r="IR108" s="284" t="e">
        <v>#NUM!</v>
      </c>
      <c r="IS108" s="284" t="e">
        <v>#NUM!</v>
      </c>
      <c r="IT108" s="284" t="e">
        <v>#NUM!</v>
      </c>
      <c r="IU108" s="284" t="e">
        <v>#NUM!</v>
      </c>
      <c r="IV108" s="284" t="e">
        <v>#NUM!</v>
      </c>
      <c r="IW108" s="284" t="e">
        <v>#NUM!</v>
      </c>
      <c r="IX108" s="284" t="e">
        <v>#NUM!</v>
      </c>
      <c r="IY108" s="284" t="e">
        <v>#NUM!</v>
      </c>
      <c r="IZ108" s="284" t="e">
        <v>#NUM!</v>
      </c>
      <c r="JA108" s="284" t="e">
        <v>#NUM!</v>
      </c>
      <c r="JB108" s="284" t="e">
        <v>#NUM!</v>
      </c>
      <c r="JC108" s="284" t="e">
        <v>#NUM!</v>
      </c>
      <c r="JD108" s="284" t="e">
        <v>#NUM!</v>
      </c>
      <c r="JE108" s="284" t="e">
        <v>#NUM!</v>
      </c>
      <c r="JF108" s="284" t="e">
        <v>#NUM!</v>
      </c>
      <c r="JG108" s="284" t="e">
        <v>#NUM!</v>
      </c>
      <c r="JH108" s="284" t="e">
        <v>#NUM!</v>
      </c>
      <c r="JI108" s="284" t="e">
        <v>#NUM!</v>
      </c>
      <c r="JJ108" s="276" t="s">
        <v>560</v>
      </c>
    </row>
    <row r="109" spans="1:318" s="68" customFormat="1" ht="14.65" customHeight="1" x14ac:dyDescent="0.25">
      <c r="A109" s="76" t="s">
        <v>76</v>
      </c>
      <c r="B109" s="76" t="s">
        <v>508</v>
      </c>
      <c r="C109" s="76" t="s">
        <v>509</v>
      </c>
      <c r="D109" s="76" t="s">
        <v>510</v>
      </c>
      <c r="E109" s="76" t="s">
        <v>6</v>
      </c>
      <c r="F109" s="76" t="s">
        <v>511</v>
      </c>
      <c r="G109" s="76" t="s">
        <v>8</v>
      </c>
      <c r="H109" s="76" t="s">
        <v>8</v>
      </c>
      <c r="I109" s="76" t="s">
        <v>192</v>
      </c>
      <c r="J109" s="76" t="s">
        <v>7</v>
      </c>
      <c r="K109" s="86" t="s">
        <v>8</v>
      </c>
      <c r="L109" s="86" t="s">
        <v>8</v>
      </c>
      <c r="M109" s="86" t="s">
        <v>8</v>
      </c>
      <c r="N109" s="86" t="s">
        <v>8</v>
      </c>
      <c r="O109" s="86" t="s">
        <v>8</v>
      </c>
      <c r="P109" s="86" t="s">
        <v>8</v>
      </c>
      <c r="Q109" s="76" t="s">
        <v>519</v>
      </c>
      <c r="R109" s="76" t="s">
        <v>10</v>
      </c>
      <c r="S109" s="76" t="s">
        <v>520</v>
      </c>
      <c r="T109" s="76" t="s">
        <v>521</v>
      </c>
      <c r="U109" s="77"/>
      <c r="V109" s="77">
        <v>0.05</v>
      </c>
      <c r="W109" s="77">
        <v>0.08</v>
      </c>
      <c r="X109" s="77">
        <v>0.15</v>
      </c>
      <c r="Y109" s="77">
        <v>0.2</v>
      </c>
      <c r="Z109" s="77">
        <v>0.25</v>
      </c>
      <c r="AA109" s="77">
        <v>0.37</v>
      </c>
      <c r="AB109" s="77">
        <v>0.42</v>
      </c>
      <c r="AC109" s="77">
        <v>0.57999999999999996</v>
      </c>
      <c r="AD109" s="77">
        <v>0.67</v>
      </c>
      <c r="AE109" s="77">
        <v>0.83</v>
      </c>
      <c r="AF109" s="77">
        <v>1</v>
      </c>
      <c r="AG109" s="76" t="s">
        <v>522</v>
      </c>
      <c r="AH109" s="76" t="s">
        <v>208</v>
      </c>
      <c r="AI109" s="82" t="s">
        <v>303</v>
      </c>
      <c r="AJ109" s="83" t="s">
        <v>303</v>
      </c>
      <c r="AK109" s="84">
        <v>46023</v>
      </c>
      <c r="AL109" s="84">
        <v>46387</v>
      </c>
      <c r="AM109" s="83"/>
      <c r="AN109" s="83"/>
      <c r="AO109" s="83"/>
      <c r="AP109" s="85" t="s">
        <v>9</v>
      </c>
      <c r="AQ109" s="84" cm="1">
        <f t="array" ref="AQ109">IFERROR(DATE(2026, _xlfn.AGGREGATE(15, 6, (COLUMN(CC109:CN109)-COLUMN(CC109)+1)/(CC109:CN109&lt;&gt;0), 1), 1),"N/A")</f>
        <v>46204</v>
      </c>
      <c r="AR109" s="84" cm="1">
        <f t="array" ref="AR109">IFERROR(EOMONTH(DATE(2026, _xlfn.AGGREGATE(14, 6, (COLUMN(CC109:CN109)-COLUMN(CC109)+1)/(CC109:CN109&lt;&gt;0), 1), 1), 0),"N/A")</f>
        <v>46387</v>
      </c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298" t="s">
        <v>88</v>
      </c>
      <c r="BG109" s="76" t="s">
        <v>307</v>
      </c>
      <c r="BH109" s="76" t="s">
        <v>686</v>
      </c>
      <c r="BI109" s="76" t="s">
        <v>8</v>
      </c>
      <c r="BJ109" s="82">
        <v>530105</v>
      </c>
      <c r="BK109" s="86" t="s">
        <v>191</v>
      </c>
      <c r="BL109" s="87">
        <v>1400</v>
      </c>
      <c r="BM109" s="73">
        <v>0</v>
      </c>
      <c r="BN109" s="73">
        <v>0</v>
      </c>
      <c r="BO109" s="73">
        <v>0</v>
      </c>
      <c r="BP109" s="73">
        <v>0</v>
      </c>
      <c r="BQ109" s="73">
        <v>0</v>
      </c>
      <c r="BR109" s="73">
        <v>0</v>
      </c>
      <c r="BS109" s="88">
        <v>227.7</v>
      </c>
      <c r="BT109" s="88">
        <v>227.7</v>
      </c>
      <c r="BU109" s="88">
        <v>227.7</v>
      </c>
      <c r="BV109" s="88">
        <v>227.7</v>
      </c>
      <c r="BW109" s="88">
        <v>227.7</v>
      </c>
      <c r="BX109" s="137">
        <v>261.5</v>
      </c>
      <c r="BY109" s="137"/>
      <c r="BZ109" s="137"/>
      <c r="CA109" s="137"/>
      <c r="CB109" s="138">
        <f t="shared" si="12"/>
        <v>1400</v>
      </c>
      <c r="CC109" s="73"/>
      <c r="CD109" s="73"/>
      <c r="CE109" s="72">
        <v>0</v>
      </c>
      <c r="CF109" s="73">
        <v>0</v>
      </c>
      <c r="CG109" s="73">
        <v>0</v>
      </c>
      <c r="CH109" s="73">
        <v>0</v>
      </c>
      <c r="CI109" s="88">
        <v>227.7</v>
      </c>
      <c r="CJ109" s="88">
        <v>227.7</v>
      </c>
      <c r="CK109" s="88">
        <v>227.7</v>
      </c>
      <c r="CL109" s="88">
        <v>227.7</v>
      </c>
      <c r="CM109" s="88">
        <v>227.7</v>
      </c>
      <c r="CN109" s="88">
        <v>261.5</v>
      </c>
      <c r="CO109" s="137"/>
      <c r="CP109" s="137">
        <f t="shared" si="13"/>
        <v>0</v>
      </c>
      <c r="CQ109" s="137">
        <f t="shared" si="14"/>
        <v>0</v>
      </c>
      <c r="CR109" s="137">
        <f t="shared" si="23"/>
        <v>0</v>
      </c>
      <c r="CS109" s="157">
        <v>0</v>
      </c>
      <c r="CT109" s="157">
        <v>0</v>
      </c>
      <c r="CU109" s="157">
        <v>0</v>
      </c>
      <c r="CV109" s="157">
        <v>0</v>
      </c>
      <c r="CW109" s="157">
        <v>0</v>
      </c>
      <c r="CX109" s="73">
        <v>0</v>
      </c>
      <c r="CY109" s="73">
        <v>0</v>
      </c>
      <c r="CZ109" s="73">
        <v>0</v>
      </c>
      <c r="DA109" s="73">
        <v>0</v>
      </c>
      <c r="DB109" s="73">
        <v>0</v>
      </c>
      <c r="DC109" s="73">
        <v>0</v>
      </c>
      <c r="DD109" s="73">
        <v>0</v>
      </c>
      <c r="DE109" s="73">
        <v>0</v>
      </c>
      <c r="DF109" s="73">
        <v>0</v>
      </c>
      <c r="DG109" s="73">
        <v>0</v>
      </c>
      <c r="DH109" s="73">
        <v>0</v>
      </c>
      <c r="DI109" s="157">
        <f t="shared" si="15"/>
        <v>0</v>
      </c>
      <c r="DJ109" s="157">
        <f t="shared" si="16"/>
        <v>0</v>
      </c>
      <c r="DK109" s="191" t="str">
        <f t="shared" si="24"/>
        <v>NO</v>
      </c>
      <c r="DL109" s="191" t="str">
        <f t="shared" si="25"/>
        <v>NO</v>
      </c>
      <c r="DM109" s="143">
        <v>1400</v>
      </c>
      <c r="DN109" s="143">
        <v>1400</v>
      </c>
      <c r="DO109" s="143"/>
      <c r="DP109" s="125">
        <v>2</v>
      </c>
      <c r="DQ109" s="125">
        <v>2</v>
      </c>
      <c r="DR109" s="125"/>
      <c r="DS109" s="125"/>
      <c r="DT109" s="125"/>
      <c r="DU109" s="125"/>
      <c r="DV109" s="125"/>
      <c r="DW109" s="125"/>
      <c r="DX109" s="126">
        <v>46120</v>
      </c>
      <c r="DY109" s="126">
        <v>46120</v>
      </c>
      <c r="DZ109" s="127">
        <v>1</v>
      </c>
      <c r="EA109" s="126">
        <v>46121</v>
      </c>
      <c r="EB109" s="126">
        <v>46121</v>
      </c>
      <c r="EC109" s="126">
        <v>46121</v>
      </c>
      <c r="ED109" s="126">
        <v>46122</v>
      </c>
      <c r="EE109" s="126">
        <v>46125</v>
      </c>
      <c r="EF109" s="126">
        <v>46126</v>
      </c>
      <c r="EG109" s="126">
        <v>46127</v>
      </c>
      <c r="EH109" s="126">
        <v>46128</v>
      </c>
      <c r="EI109" s="126">
        <v>46129</v>
      </c>
      <c r="EJ109" s="126">
        <v>46129</v>
      </c>
      <c r="EK109" s="127">
        <v>1</v>
      </c>
      <c r="EL109" s="126">
        <v>46132</v>
      </c>
      <c r="EM109" s="126">
        <v>46133</v>
      </c>
      <c r="EN109" s="126">
        <v>46134</v>
      </c>
      <c r="EO109" s="126">
        <v>46135</v>
      </c>
      <c r="EP109" s="126">
        <v>46135</v>
      </c>
      <c r="EQ109" s="126">
        <v>46136</v>
      </c>
      <c r="ER109" s="126">
        <v>46136</v>
      </c>
      <c r="ES109" s="127"/>
      <c r="ET109" s="127"/>
      <c r="EU109" s="127"/>
      <c r="EV109" s="127"/>
      <c r="EW109" s="126">
        <v>46139</v>
      </c>
      <c r="EX109" s="126">
        <v>46140</v>
      </c>
      <c r="EY109" s="126">
        <v>46140</v>
      </c>
      <c r="EZ109" s="126"/>
      <c r="FA109" s="126"/>
      <c r="FB109" s="126"/>
      <c r="FC109" s="126">
        <v>46140</v>
      </c>
      <c r="FD109" s="126">
        <v>46146</v>
      </c>
      <c r="FE109" s="127">
        <v>18</v>
      </c>
      <c r="FF109" s="128"/>
      <c r="FG109" s="128"/>
      <c r="FH109" s="128"/>
      <c r="FI109" s="128"/>
      <c r="FJ109" s="128"/>
      <c r="FK109" s="128"/>
      <c r="FL109" s="128"/>
      <c r="FM109" s="128"/>
      <c r="FN109" s="128"/>
      <c r="FO109" s="129"/>
      <c r="FP109" s="128">
        <v>46146</v>
      </c>
      <c r="FQ109" s="128"/>
      <c r="FR109" s="130" t="s">
        <v>579</v>
      </c>
      <c r="FS109" s="127" t="s">
        <v>621</v>
      </c>
      <c r="FT109" s="131"/>
      <c r="FU109" s="173">
        <v>46120</v>
      </c>
      <c r="FV109" s="173">
        <v>46120</v>
      </c>
      <c r="FW109" s="173">
        <v>46121</v>
      </c>
      <c r="FX109" s="173">
        <v>46121</v>
      </c>
      <c r="FY109" s="173">
        <v>46121</v>
      </c>
      <c r="FZ109" s="173">
        <v>46122</v>
      </c>
      <c r="GA109" s="173">
        <v>46125</v>
      </c>
      <c r="GB109" s="173">
        <v>46126</v>
      </c>
      <c r="GC109" s="173">
        <v>46127</v>
      </c>
      <c r="GD109" s="173">
        <v>46128</v>
      </c>
      <c r="GE109" s="173">
        <v>46129</v>
      </c>
      <c r="GF109" s="173">
        <v>46129</v>
      </c>
      <c r="GG109" s="173">
        <v>46132</v>
      </c>
      <c r="GH109" s="173">
        <v>46133</v>
      </c>
      <c r="GI109" s="173">
        <v>46134</v>
      </c>
      <c r="GJ109" s="173">
        <v>46135</v>
      </c>
      <c r="GK109" s="173">
        <v>46135</v>
      </c>
      <c r="GL109" s="173">
        <v>46136</v>
      </c>
      <c r="GM109" s="173">
        <v>46136</v>
      </c>
      <c r="GN109" s="173"/>
      <c r="GO109" s="173"/>
      <c r="GP109" s="173"/>
      <c r="GQ109" s="173"/>
      <c r="GR109" s="173">
        <v>46139</v>
      </c>
      <c r="GS109" s="173">
        <v>46140</v>
      </c>
      <c r="GT109" s="173">
        <v>46140</v>
      </c>
      <c r="GU109" s="173"/>
      <c r="GV109" s="173"/>
      <c r="GW109" s="173"/>
      <c r="GX109" s="173">
        <v>46140</v>
      </c>
      <c r="GY109" s="173">
        <v>46146</v>
      </c>
      <c r="GZ109" s="173">
        <v>18</v>
      </c>
      <c r="HA109" s="173"/>
      <c r="HB109" s="173"/>
      <c r="HC109" s="173"/>
      <c r="HD109" s="173"/>
      <c r="HE109" s="173"/>
      <c r="HF109" s="173"/>
      <c r="HG109" s="173"/>
      <c r="HH109" s="173"/>
      <c r="HI109" s="173"/>
      <c r="HJ109" s="173">
        <v>46146</v>
      </c>
      <c r="HK109" s="169"/>
      <c r="HL109" s="219" t="s">
        <v>53</v>
      </c>
      <c r="HM109" s="169" t="s">
        <v>579</v>
      </c>
      <c r="HN109" s="169" t="s">
        <v>621</v>
      </c>
      <c r="HO109" s="169"/>
      <c r="HP109" s="281">
        <v>46120</v>
      </c>
      <c r="HQ109" s="281">
        <v>46120</v>
      </c>
      <c r="HR109" s="281">
        <v>46121</v>
      </c>
      <c r="HS109" s="281">
        <v>46121</v>
      </c>
      <c r="HT109" s="281">
        <v>46121</v>
      </c>
      <c r="HU109" s="281">
        <v>46122</v>
      </c>
      <c r="HV109" s="281">
        <v>46125</v>
      </c>
      <c r="HW109" s="281">
        <v>46126</v>
      </c>
      <c r="HX109" s="281">
        <v>46127</v>
      </c>
      <c r="HY109" s="281">
        <v>46128</v>
      </c>
      <c r="HZ109" s="281">
        <v>46129</v>
      </c>
      <c r="IA109" s="281">
        <v>46129</v>
      </c>
      <c r="IB109" s="281">
        <v>46132</v>
      </c>
      <c r="IC109" s="281">
        <v>46133</v>
      </c>
      <c r="ID109" s="281">
        <v>46134</v>
      </c>
      <c r="IE109" s="281">
        <v>46135</v>
      </c>
      <c r="IF109" s="281">
        <v>46135</v>
      </c>
      <c r="IG109" s="281">
        <v>46136</v>
      </c>
      <c r="IH109" s="281">
        <v>46136</v>
      </c>
      <c r="II109" s="281"/>
      <c r="IJ109" s="281"/>
      <c r="IK109" s="281"/>
      <c r="IL109" s="281"/>
      <c r="IM109" s="281">
        <v>46139</v>
      </c>
      <c r="IN109" s="281">
        <v>46140</v>
      </c>
      <c r="IO109" s="281">
        <v>46140</v>
      </c>
      <c r="IP109" s="281"/>
      <c r="IQ109" s="281"/>
      <c r="IR109" s="281"/>
      <c r="IS109" s="281">
        <v>46140</v>
      </c>
      <c r="IT109" s="281">
        <v>46146</v>
      </c>
      <c r="IU109" s="281">
        <v>18</v>
      </c>
      <c r="IV109" s="281"/>
      <c r="IW109" s="281"/>
      <c r="IX109" s="281"/>
      <c r="IY109" s="281"/>
      <c r="IZ109" s="281"/>
      <c r="JA109" s="281"/>
      <c r="JB109" s="281"/>
      <c r="JC109" s="281"/>
      <c r="JD109" s="281"/>
      <c r="JE109" s="281">
        <v>46146</v>
      </c>
      <c r="JF109" s="282"/>
      <c r="JG109" s="282" t="s">
        <v>53</v>
      </c>
      <c r="JH109" s="277" t="s">
        <v>579</v>
      </c>
      <c r="JI109" s="277" t="s">
        <v>621</v>
      </c>
      <c r="JJ109" s="277"/>
    </row>
    <row r="110" spans="1:318" s="68" customFormat="1" ht="14.65" customHeight="1" x14ac:dyDescent="0.25">
      <c r="A110" s="76" t="s">
        <v>54</v>
      </c>
      <c r="B110" s="76" t="s">
        <v>508</v>
      </c>
      <c r="C110" s="76" t="s">
        <v>509</v>
      </c>
      <c r="D110" s="76" t="s">
        <v>510</v>
      </c>
      <c r="E110" s="76" t="s">
        <v>6</v>
      </c>
      <c r="F110" s="76" t="s">
        <v>511</v>
      </c>
      <c r="G110" s="76" t="s">
        <v>8</v>
      </c>
      <c r="H110" s="76" t="s">
        <v>8</v>
      </c>
      <c r="I110" s="76" t="s">
        <v>192</v>
      </c>
      <c r="J110" s="76" t="s">
        <v>7</v>
      </c>
      <c r="K110" s="86" t="s">
        <v>8</v>
      </c>
      <c r="L110" s="86" t="s">
        <v>8</v>
      </c>
      <c r="M110" s="86" t="s">
        <v>8</v>
      </c>
      <c r="N110" s="86" t="s">
        <v>8</v>
      </c>
      <c r="O110" s="86" t="s">
        <v>8</v>
      </c>
      <c r="P110" s="86" t="s">
        <v>8</v>
      </c>
      <c r="Q110" s="76" t="s">
        <v>519</v>
      </c>
      <c r="R110" s="76" t="s">
        <v>10</v>
      </c>
      <c r="S110" s="76" t="s">
        <v>520</v>
      </c>
      <c r="T110" s="76" t="s">
        <v>521</v>
      </c>
      <c r="U110" s="77"/>
      <c r="V110" s="77">
        <v>0.05</v>
      </c>
      <c r="W110" s="77">
        <v>0.08</v>
      </c>
      <c r="X110" s="77">
        <v>0.15</v>
      </c>
      <c r="Y110" s="77">
        <v>0.2</v>
      </c>
      <c r="Z110" s="77">
        <v>0.25</v>
      </c>
      <c r="AA110" s="77">
        <v>0.37</v>
      </c>
      <c r="AB110" s="77">
        <v>0.42</v>
      </c>
      <c r="AC110" s="77">
        <v>0.57999999999999996</v>
      </c>
      <c r="AD110" s="77">
        <v>0.67</v>
      </c>
      <c r="AE110" s="77">
        <v>0.83</v>
      </c>
      <c r="AF110" s="77">
        <v>1</v>
      </c>
      <c r="AG110" s="76" t="s">
        <v>522</v>
      </c>
      <c r="AH110" s="76" t="s">
        <v>207</v>
      </c>
      <c r="AI110" s="82" t="s">
        <v>303</v>
      </c>
      <c r="AJ110" s="83" t="s">
        <v>303</v>
      </c>
      <c r="AK110" s="84">
        <v>46023</v>
      </c>
      <c r="AL110" s="84">
        <v>46387</v>
      </c>
      <c r="AM110" s="83"/>
      <c r="AN110" s="83"/>
      <c r="AO110" s="83"/>
      <c r="AP110" s="85" t="s">
        <v>9</v>
      </c>
      <c r="AQ110" s="84" cm="1">
        <f t="array" ref="AQ110">IFERROR(DATE(2026, _xlfn.AGGREGATE(15, 6, (COLUMN(CC110:CN110)-COLUMN(CC110)+1)/(CC110:CN110&lt;&gt;0), 1), 1),"N/A")</f>
        <v>46082</v>
      </c>
      <c r="AR110" s="84" cm="1">
        <f t="array" ref="AR110">IFERROR(EOMONTH(DATE(2026, _xlfn.AGGREGATE(14, 6, (COLUMN(CC110:CN110)-COLUMN(CC110)+1)/(CC110:CN110&lt;&gt;0), 1), 1), 0),"N/A")</f>
        <v>46112</v>
      </c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76" t="s">
        <v>687</v>
      </c>
      <c r="BG110" s="76"/>
      <c r="BH110" s="76" t="s">
        <v>688</v>
      </c>
      <c r="BI110" s="76" t="s">
        <v>8</v>
      </c>
      <c r="BJ110" s="82">
        <v>530807</v>
      </c>
      <c r="BK110" s="86" t="s">
        <v>191</v>
      </c>
      <c r="BL110" s="87">
        <v>0</v>
      </c>
      <c r="BM110" s="73"/>
      <c r="BN110" s="73"/>
      <c r="BO110" s="73"/>
      <c r="BP110" s="73"/>
      <c r="BQ110" s="73"/>
      <c r="BR110" s="73"/>
      <c r="BS110" s="73"/>
      <c r="BT110" s="88"/>
      <c r="BU110" s="73"/>
      <c r="BV110" s="73"/>
      <c r="BW110" s="73"/>
      <c r="BX110" s="138"/>
      <c r="BY110" s="138">
        <v>1188</v>
      </c>
      <c r="BZ110" s="138"/>
      <c r="CA110" s="138"/>
      <c r="CB110" s="138">
        <f t="shared" si="12"/>
        <v>1188</v>
      </c>
      <c r="CC110" s="73"/>
      <c r="CD110" s="73"/>
      <c r="CE110" s="72">
        <v>1188</v>
      </c>
      <c r="CF110" s="73"/>
      <c r="CG110" s="73"/>
      <c r="CH110" s="73"/>
      <c r="CI110" s="73"/>
      <c r="CJ110" s="88"/>
      <c r="CK110" s="73"/>
      <c r="CL110" s="73"/>
      <c r="CM110" s="73"/>
      <c r="CN110" s="138"/>
      <c r="CO110" s="138"/>
      <c r="CP110" s="137">
        <f t="shared" si="13"/>
        <v>0</v>
      </c>
      <c r="CQ110" s="137">
        <f t="shared" si="14"/>
        <v>1188</v>
      </c>
      <c r="CR110" s="137">
        <f t="shared" si="23"/>
        <v>-1188</v>
      </c>
      <c r="CS110" s="157">
        <v>0</v>
      </c>
      <c r="CT110" s="157">
        <v>0</v>
      </c>
      <c r="CU110" s="157">
        <v>0</v>
      </c>
      <c r="CV110" s="157">
        <v>0</v>
      </c>
      <c r="CW110" s="157">
        <v>0</v>
      </c>
      <c r="CX110" s="73">
        <v>0</v>
      </c>
      <c r="CY110" s="73">
        <v>0</v>
      </c>
      <c r="CZ110" s="73">
        <v>0</v>
      </c>
      <c r="DA110" s="73">
        <v>0</v>
      </c>
      <c r="DB110" s="73">
        <v>0</v>
      </c>
      <c r="DC110" s="73">
        <v>0</v>
      </c>
      <c r="DD110" s="73">
        <v>0</v>
      </c>
      <c r="DE110" s="73">
        <v>1188</v>
      </c>
      <c r="DF110" s="73">
        <v>0</v>
      </c>
      <c r="DG110" s="73">
        <v>0</v>
      </c>
      <c r="DH110" s="73">
        <v>0</v>
      </c>
      <c r="DI110" s="157">
        <f t="shared" si="15"/>
        <v>0</v>
      </c>
      <c r="DJ110" s="157">
        <f t="shared" si="16"/>
        <v>1188</v>
      </c>
      <c r="DK110" s="191" t="str">
        <f t="shared" si="24"/>
        <v>NO</v>
      </c>
      <c r="DL110" s="191" t="str">
        <f t="shared" si="25"/>
        <v>SI</v>
      </c>
      <c r="DM110" s="142"/>
      <c r="DN110" s="142"/>
      <c r="DO110" s="142"/>
      <c r="DP110" s="125"/>
      <c r="DQ110" s="125"/>
      <c r="DR110" s="125"/>
      <c r="DS110" s="125"/>
      <c r="DT110" s="133"/>
      <c r="DU110" s="125"/>
      <c r="DV110" s="125"/>
      <c r="DW110" s="125"/>
      <c r="DX110" s="126"/>
      <c r="DY110" s="126"/>
      <c r="DZ110" s="127"/>
      <c r="EA110" s="126"/>
      <c r="EB110" s="126"/>
      <c r="EC110" s="126"/>
      <c r="ED110" s="126"/>
      <c r="EE110" s="126"/>
      <c r="EF110" s="126"/>
      <c r="EG110" s="126"/>
      <c r="EH110" s="126"/>
      <c r="EI110" s="126"/>
      <c r="EJ110" s="126"/>
      <c r="EK110" s="127"/>
      <c r="EL110" s="126"/>
      <c r="EM110" s="126"/>
      <c r="EN110" s="126"/>
      <c r="EO110" s="126"/>
      <c r="EP110" s="126"/>
      <c r="EQ110" s="126"/>
      <c r="ER110" s="126"/>
      <c r="ES110" s="127"/>
      <c r="ET110" s="127"/>
      <c r="EU110" s="127"/>
      <c r="EV110" s="127"/>
      <c r="EW110" s="126"/>
      <c r="EX110" s="126"/>
      <c r="EY110" s="126"/>
      <c r="EZ110" s="126"/>
      <c r="FA110" s="126"/>
      <c r="FB110" s="126"/>
      <c r="FC110" s="126"/>
      <c r="FD110" s="126"/>
      <c r="FE110" s="127"/>
      <c r="FF110" s="134"/>
      <c r="FG110" s="128"/>
      <c r="FH110" s="128"/>
      <c r="FI110" s="128"/>
      <c r="FJ110" s="128"/>
      <c r="FK110" s="128"/>
      <c r="FL110" s="128"/>
      <c r="FM110" s="128"/>
      <c r="FN110" s="128"/>
      <c r="FO110" s="129"/>
      <c r="FP110" s="128"/>
      <c r="FQ110" s="128"/>
      <c r="FR110" s="147"/>
      <c r="FS110" s="127"/>
      <c r="FT110" s="131"/>
      <c r="FU110" s="173"/>
      <c r="FV110" s="173"/>
      <c r="FW110" s="173"/>
      <c r="FX110" s="173"/>
      <c r="FY110" s="173"/>
      <c r="FZ110" s="173"/>
      <c r="GA110" s="173"/>
      <c r="GB110" s="173"/>
      <c r="GC110" s="173"/>
      <c r="GD110" s="173"/>
      <c r="GE110" s="173"/>
      <c r="GF110" s="173"/>
      <c r="GG110" s="173"/>
      <c r="GH110" s="173"/>
      <c r="GI110" s="173"/>
      <c r="GJ110" s="173"/>
      <c r="GK110" s="173"/>
      <c r="GL110" s="173"/>
      <c r="GM110" s="173"/>
      <c r="GN110" s="173"/>
      <c r="GO110" s="173"/>
      <c r="GP110" s="173"/>
      <c r="GQ110" s="173"/>
      <c r="GR110" s="173"/>
      <c r="GS110" s="173"/>
      <c r="GT110" s="173"/>
      <c r="GU110" s="173"/>
      <c r="GV110" s="173"/>
      <c r="GW110" s="173"/>
      <c r="GX110" s="173"/>
      <c r="GY110" s="173"/>
      <c r="GZ110" s="173"/>
      <c r="HA110" s="173"/>
      <c r="HB110" s="173"/>
      <c r="HC110" s="173"/>
      <c r="HD110" s="173"/>
      <c r="HE110" s="173"/>
      <c r="HF110" s="173"/>
      <c r="HG110" s="173"/>
      <c r="HH110" s="173"/>
      <c r="HI110" s="173"/>
      <c r="HJ110" s="173"/>
      <c r="HP110" s="284"/>
      <c r="HQ110" s="284"/>
      <c r="HR110" s="284"/>
      <c r="HS110" s="284"/>
      <c r="HT110" s="284"/>
      <c r="HU110" s="284"/>
      <c r="HV110" s="284"/>
      <c r="HW110" s="284"/>
      <c r="HX110" s="284"/>
      <c r="HY110" s="284"/>
      <c r="HZ110" s="284"/>
      <c r="IA110" s="284"/>
      <c r="IB110" s="284"/>
      <c r="IC110" s="284"/>
      <c r="ID110" s="284"/>
      <c r="IE110" s="284"/>
      <c r="IF110" s="284"/>
      <c r="IG110" s="284"/>
      <c r="IH110" s="284"/>
      <c r="II110" s="284"/>
      <c r="IJ110" s="284"/>
      <c r="IK110" s="284"/>
      <c r="IL110" s="284"/>
      <c r="IM110" s="284"/>
      <c r="IN110" s="284"/>
      <c r="IO110" s="284"/>
      <c r="IP110" s="284"/>
      <c r="IQ110" s="284"/>
      <c r="IR110" s="284"/>
      <c r="IS110" s="284"/>
      <c r="IT110" s="284"/>
      <c r="IU110" s="284"/>
      <c r="IV110" s="284"/>
      <c r="IW110" s="284"/>
      <c r="IX110" s="284"/>
      <c r="IY110" s="284"/>
      <c r="IZ110" s="284"/>
      <c r="JA110" s="284"/>
      <c r="JB110" s="284"/>
      <c r="JC110" s="284"/>
      <c r="JD110" s="284"/>
      <c r="JE110" s="284"/>
      <c r="JF110" s="284"/>
      <c r="JG110" s="284"/>
      <c r="JH110" s="278"/>
      <c r="JI110" s="278"/>
      <c r="JJ110" s="279"/>
    </row>
    <row r="111" spans="1:318" s="68" customFormat="1" ht="14.65" customHeight="1" x14ac:dyDescent="0.25">
      <c r="A111" s="76" t="s">
        <v>54</v>
      </c>
      <c r="B111" s="76" t="s">
        <v>508</v>
      </c>
      <c r="C111" s="76" t="s">
        <v>509</v>
      </c>
      <c r="D111" s="76" t="s">
        <v>510</v>
      </c>
      <c r="E111" s="76" t="s">
        <v>6</v>
      </c>
      <c r="F111" s="76" t="s">
        <v>511</v>
      </c>
      <c r="G111" s="76" t="s">
        <v>8</v>
      </c>
      <c r="H111" s="76" t="s">
        <v>8</v>
      </c>
      <c r="I111" s="76" t="s">
        <v>192</v>
      </c>
      <c r="J111" s="76" t="s">
        <v>7</v>
      </c>
      <c r="K111" s="86" t="s">
        <v>8</v>
      </c>
      <c r="L111" s="86" t="s">
        <v>8</v>
      </c>
      <c r="M111" s="86" t="s">
        <v>8</v>
      </c>
      <c r="N111" s="86" t="s">
        <v>8</v>
      </c>
      <c r="O111" s="86" t="s">
        <v>8</v>
      </c>
      <c r="P111" s="86" t="s">
        <v>8</v>
      </c>
      <c r="Q111" s="76" t="s">
        <v>519</v>
      </c>
      <c r="R111" s="76" t="s">
        <v>10</v>
      </c>
      <c r="S111" s="76" t="s">
        <v>520</v>
      </c>
      <c r="T111" s="76" t="s">
        <v>521</v>
      </c>
      <c r="U111" s="77"/>
      <c r="V111" s="77">
        <v>0.05</v>
      </c>
      <c r="W111" s="77">
        <v>0.08</v>
      </c>
      <c r="X111" s="77">
        <v>0.15</v>
      </c>
      <c r="Y111" s="77">
        <v>0.2</v>
      </c>
      <c r="Z111" s="77">
        <v>0.25</v>
      </c>
      <c r="AA111" s="77">
        <v>0.37</v>
      </c>
      <c r="AB111" s="77">
        <v>0.42</v>
      </c>
      <c r="AC111" s="77">
        <v>0.57999999999999996</v>
      </c>
      <c r="AD111" s="77">
        <v>0.67</v>
      </c>
      <c r="AE111" s="77">
        <v>0.83</v>
      </c>
      <c r="AF111" s="77">
        <v>1</v>
      </c>
      <c r="AG111" s="76" t="s">
        <v>522</v>
      </c>
      <c r="AH111" s="76" t="s">
        <v>208</v>
      </c>
      <c r="AI111" s="82" t="s">
        <v>303</v>
      </c>
      <c r="AJ111" s="83" t="s">
        <v>303</v>
      </c>
      <c r="AK111" s="84">
        <v>46023</v>
      </c>
      <c r="AL111" s="84">
        <v>46387</v>
      </c>
      <c r="AM111" s="83"/>
      <c r="AN111" s="83"/>
      <c r="AO111" s="83"/>
      <c r="AP111" s="85" t="s">
        <v>9</v>
      </c>
      <c r="AQ111" s="84" cm="1">
        <f t="array" ref="AQ111">IFERROR(DATE(2026, _xlfn.AGGREGATE(15, 6, (COLUMN(CC111:CN111)-COLUMN(CC111)+1)/(CC111:CN111&lt;&gt;0), 1), 1),"N/A")</f>
        <v>46054</v>
      </c>
      <c r="AR111" s="84" cm="1">
        <f t="array" ref="AR111">IFERROR(EOMONTH(DATE(2026, _xlfn.AGGREGATE(14, 6, (COLUMN(CC111:CN111)-COLUMN(CC111)+1)/(CC111:CN111&lt;&gt;0), 1), 1), 0),"N/A")</f>
        <v>46081</v>
      </c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76" t="s">
        <v>689</v>
      </c>
      <c r="BG111" s="76"/>
      <c r="BH111" s="76" t="s">
        <v>690</v>
      </c>
      <c r="BI111" s="76" t="s">
        <v>8</v>
      </c>
      <c r="BJ111" s="82">
        <v>530606</v>
      </c>
      <c r="BK111" s="86" t="s">
        <v>191</v>
      </c>
      <c r="BL111" s="87">
        <v>0</v>
      </c>
      <c r="BM111" s="73"/>
      <c r="BN111" s="73"/>
      <c r="BO111" s="88"/>
      <c r="BP111" s="72"/>
      <c r="BQ111" s="88"/>
      <c r="BR111" s="88"/>
      <c r="BS111" s="88"/>
      <c r="BT111" s="88"/>
      <c r="BU111" s="88"/>
      <c r="BV111" s="88"/>
      <c r="BW111" s="88"/>
      <c r="BX111" s="137"/>
      <c r="BY111" s="137">
        <v>1100</v>
      </c>
      <c r="BZ111" s="137"/>
      <c r="CA111" s="137"/>
      <c r="CB111" s="138">
        <f t="shared" si="12"/>
        <v>1100</v>
      </c>
      <c r="CC111" s="73"/>
      <c r="CD111" s="73">
        <v>1100</v>
      </c>
      <c r="CE111" s="88"/>
      <c r="CF111" s="72"/>
      <c r="CG111" s="88"/>
      <c r="CH111" s="88"/>
      <c r="CI111" s="88"/>
      <c r="CJ111" s="88"/>
      <c r="CK111" s="88"/>
      <c r="CL111" s="88"/>
      <c r="CM111" s="88"/>
      <c r="CN111" s="137"/>
      <c r="CO111" s="137"/>
      <c r="CP111" s="137">
        <f t="shared" si="13"/>
        <v>0</v>
      </c>
      <c r="CQ111" s="137">
        <f t="shared" si="14"/>
        <v>1100</v>
      </c>
      <c r="CR111" s="137">
        <f t="shared" si="23"/>
        <v>0</v>
      </c>
      <c r="CS111" s="157">
        <v>1100</v>
      </c>
      <c r="CT111" s="157">
        <v>1100</v>
      </c>
      <c r="CU111" s="157">
        <v>1100</v>
      </c>
      <c r="CV111" s="157">
        <v>0</v>
      </c>
      <c r="CW111" s="157">
        <v>1100</v>
      </c>
      <c r="CX111" s="73">
        <v>0</v>
      </c>
      <c r="CY111" s="73">
        <v>0</v>
      </c>
      <c r="CZ111" s="73">
        <v>0</v>
      </c>
      <c r="DA111" s="73">
        <v>0</v>
      </c>
      <c r="DB111" s="73">
        <v>0</v>
      </c>
      <c r="DC111" s="73">
        <v>0</v>
      </c>
      <c r="DD111" s="73">
        <v>0</v>
      </c>
      <c r="DE111" s="73">
        <v>0</v>
      </c>
      <c r="DF111" s="73">
        <v>0</v>
      </c>
      <c r="DG111" s="73">
        <v>0</v>
      </c>
      <c r="DH111" s="73">
        <v>0</v>
      </c>
      <c r="DI111" s="157">
        <f t="shared" si="15"/>
        <v>1100</v>
      </c>
      <c r="DJ111" s="157">
        <f t="shared" si="16"/>
        <v>1100</v>
      </c>
      <c r="DK111" s="191" t="str">
        <f t="shared" si="24"/>
        <v>NO</v>
      </c>
      <c r="DL111" s="191" t="str">
        <f t="shared" si="25"/>
        <v>SI</v>
      </c>
      <c r="DM111" s="143"/>
      <c r="DN111" s="143"/>
      <c r="DO111" s="143"/>
      <c r="DP111" s="125"/>
      <c r="DQ111" s="125"/>
      <c r="DR111" s="125"/>
      <c r="DS111" s="125"/>
      <c r="DT111" s="125"/>
      <c r="DU111" s="125"/>
      <c r="DV111" s="125"/>
      <c r="DW111" s="125"/>
      <c r="DX111" s="126"/>
      <c r="DY111" s="126"/>
      <c r="DZ111" s="127"/>
      <c r="EA111" s="126"/>
      <c r="EB111" s="126"/>
      <c r="EC111" s="126"/>
      <c r="ED111" s="126"/>
      <c r="EE111" s="126"/>
      <c r="EF111" s="126"/>
      <c r="EG111" s="126"/>
      <c r="EH111" s="126"/>
      <c r="EI111" s="126"/>
      <c r="EJ111" s="126"/>
      <c r="EK111" s="127"/>
      <c r="EL111" s="126"/>
      <c r="EM111" s="126"/>
      <c r="EN111" s="126"/>
      <c r="EO111" s="126"/>
      <c r="EP111" s="126"/>
      <c r="EQ111" s="126"/>
      <c r="ER111" s="126"/>
      <c r="ES111" s="127"/>
      <c r="ET111" s="127"/>
      <c r="EU111" s="127"/>
      <c r="EV111" s="127"/>
      <c r="EW111" s="126"/>
      <c r="EX111" s="126"/>
      <c r="EY111" s="126"/>
      <c r="EZ111" s="126"/>
      <c r="FA111" s="126"/>
      <c r="FB111" s="126"/>
      <c r="FC111" s="126"/>
      <c r="FD111" s="126"/>
      <c r="FE111" s="127"/>
      <c r="FF111" s="128"/>
      <c r="FG111" s="128"/>
      <c r="FH111" s="128"/>
      <c r="FI111" s="128"/>
      <c r="FJ111" s="128"/>
      <c r="FK111" s="128"/>
      <c r="FL111" s="128"/>
      <c r="FM111" s="128"/>
      <c r="FN111" s="128"/>
      <c r="FO111" s="129"/>
      <c r="FP111" s="128"/>
      <c r="FQ111" s="128"/>
      <c r="FR111" s="130"/>
      <c r="FS111" s="127"/>
      <c r="FT111" s="125"/>
      <c r="FU111" s="173"/>
      <c r="FV111" s="173"/>
      <c r="FW111" s="173"/>
      <c r="FX111" s="173"/>
      <c r="FY111" s="173"/>
      <c r="FZ111" s="173"/>
      <c r="GA111" s="173"/>
      <c r="GB111" s="173"/>
      <c r="GC111" s="173"/>
      <c r="GD111" s="173"/>
      <c r="GE111" s="173"/>
      <c r="GF111" s="173"/>
      <c r="GG111" s="173"/>
      <c r="GH111" s="173"/>
      <c r="GI111" s="173"/>
      <c r="GJ111" s="173"/>
      <c r="GK111" s="173"/>
      <c r="GL111" s="173"/>
      <c r="GM111" s="173"/>
      <c r="GN111" s="173"/>
      <c r="GO111" s="173"/>
      <c r="GP111" s="173"/>
      <c r="GQ111" s="173"/>
      <c r="GR111" s="173"/>
      <c r="GS111" s="173"/>
      <c r="GT111" s="173"/>
      <c r="GU111" s="173"/>
      <c r="GV111" s="173"/>
      <c r="GW111" s="173"/>
      <c r="GX111" s="173"/>
      <c r="GY111" s="173"/>
      <c r="GZ111" s="173"/>
      <c r="HA111" s="173"/>
      <c r="HB111" s="173"/>
      <c r="HC111" s="173"/>
      <c r="HD111" s="173"/>
      <c r="HE111" s="173"/>
      <c r="HF111" s="173"/>
      <c r="HG111" s="173"/>
      <c r="HH111" s="173"/>
      <c r="HI111" s="173"/>
      <c r="HJ111" s="173"/>
      <c r="HP111" s="284" t="e">
        <v>#NUM!</v>
      </c>
      <c r="HQ111" s="284" t="e">
        <v>#NUM!</v>
      </c>
      <c r="HR111" s="284" t="e">
        <v>#NUM!</v>
      </c>
      <c r="HS111" s="284" t="e">
        <v>#NUM!</v>
      </c>
      <c r="HT111" s="284" t="e">
        <v>#NUM!</v>
      </c>
      <c r="HU111" s="284" t="e">
        <v>#NUM!</v>
      </c>
      <c r="HV111" s="284" t="e">
        <v>#NUM!</v>
      </c>
      <c r="HW111" s="284" t="e">
        <v>#NUM!</v>
      </c>
      <c r="HX111" s="284" t="e">
        <v>#NUM!</v>
      </c>
      <c r="HY111" s="284" t="e">
        <v>#NUM!</v>
      </c>
      <c r="HZ111" s="284" t="e">
        <v>#NUM!</v>
      </c>
      <c r="IA111" s="284" t="e">
        <v>#NUM!</v>
      </c>
      <c r="IB111" s="284" t="e">
        <v>#NUM!</v>
      </c>
      <c r="IC111" s="284" t="e">
        <v>#NUM!</v>
      </c>
      <c r="ID111" s="284" t="e">
        <v>#NUM!</v>
      </c>
      <c r="IE111" s="284" t="e">
        <v>#NUM!</v>
      </c>
      <c r="IF111" s="284" t="e">
        <v>#NUM!</v>
      </c>
      <c r="IG111" s="284" t="e">
        <v>#NUM!</v>
      </c>
      <c r="IH111" s="284" t="e">
        <v>#NUM!</v>
      </c>
      <c r="II111" s="284" t="e">
        <v>#NUM!</v>
      </c>
      <c r="IJ111" s="284" t="e">
        <v>#NUM!</v>
      </c>
      <c r="IK111" s="284" t="e">
        <v>#NUM!</v>
      </c>
      <c r="IL111" s="284" t="e">
        <v>#NUM!</v>
      </c>
      <c r="IM111" s="284" t="e">
        <v>#NUM!</v>
      </c>
      <c r="IN111" s="284" t="e">
        <v>#NUM!</v>
      </c>
      <c r="IO111" s="284" t="e">
        <v>#NUM!</v>
      </c>
      <c r="IP111" s="284" t="e">
        <v>#NUM!</v>
      </c>
      <c r="IQ111" s="284" t="e">
        <v>#NUM!</v>
      </c>
      <c r="IR111" s="284" t="e">
        <v>#NUM!</v>
      </c>
      <c r="IS111" s="284" t="e">
        <v>#NUM!</v>
      </c>
      <c r="IT111" s="284" t="e">
        <v>#NUM!</v>
      </c>
      <c r="IU111" s="284" t="e">
        <v>#NUM!</v>
      </c>
      <c r="IV111" s="284" t="e">
        <v>#NUM!</v>
      </c>
      <c r="IW111" s="284" t="e">
        <v>#NUM!</v>
      </c>
      <c r="IX111" s="284" t="e">
        <v>#NUM!</v>
      </c>
      <c r="IY111" s="284" t="e">
        <v>#NUM!</v>
      </c>
      <c r="IZ111" s="284" t="e">
        <v>#NUM!</v>
      </c>
      <c r="JA111" s="284" t="e">
        <v>#NUM!</v>
      </c>
      <c r="JB111" s="284" t="e">
        <v>#NUM!</v>
      </c>
      <c r="JC111" s="284" t="e">
        <v>#NUM!</v>
      </c>
      <c r="JD111" s="284" t="e">
        <v>#NUM!</v>
      </c>
      <c r="JE111" s="284" t="e">
        <v>#NUM!</v>
      </c>
      <c r="JF111" s="284" t="e">
        <v>#NUM!</v>
      </c>
      <c r="JG111" s="284" t="e">
        <v>#NUM!</v>
      </c>
      <c r="JH111" s="278" t="e">
        <v>#NUM!</v>
      </c>
      <c r="JI111" s="278" t="e">
        <v>#NUM!</v>
      </c>
      <c r="JJ111" s="279"/>
    </row>
    <row r="112" spans="1:318" s="68" customFormat="1" ht="14.65" customHeight="1" x14ac:dyDescent="0.25">
      <c r="A112" s="76" t="s">
        <v>76</v>
      </c>
      <c r="B112" s="76" t="s">
        <v>508</v>
      </c>
      <c r="C112" s="76" t="s">
        <v>509</v>
      </c>
      <c r="D112" s="76" t="s">
        <v>510</v>
      </c>
      <c r="E112" s="76" t="s">
        <v>6</v>
      </c>
      <c r="F112" s="76" t="s">
        <v>511</v>
      </c>
      <c r="G112" s="76" t="s">
        <v>8</v>
      </c>
      <c r="H112" s="76" t="s">
        <v>8</v>
      </c>
      <c r="I112" s="76" t="s">
        <v>192</v>
      </c>
      <c r="J112" s="76" t="s">
        <v>7</v>
      </c>
      <c r="K112" s="86" t="s">
        <v>8</v>
      </c>
      <c r="L112" s="86" t="s">
        <v>8</v>
      </c>
      <c r="M112" s="86" t="s">
        <v>8</v>
      </c>
      <c r="N112" s="86" t="s">
        <v>8</v>
      </c>
      <c r="O112" s="86" t="s">
        <v>8</v>
      </c>
      <c r="P112" s="86" t="s">
        <v>8</v>
      </c>
      <c r="Q112" s="76" t="s">
        <v>519</v>
      </c>
      <c r="R112" s="76" t="s">
        <v>10</v>
      </c>
      <c r="S112" s="76" t="s">
        <v>520</v>
      </c>
      <c r="T112" s="76" t="s">
        <v>521</v>
      </c>
      <c r="U112" s="77"/>
      <c r="V112" s="77">
        <v>0.05</v>
      </c>
      <c r="W112" s="77">
        <v>0.08</v>
      </c>
      <c r="X112" s="77">
        <v>0.15</v>
      </c>
      <c r="Y112" s="77">
        <v>0.2</v>
      </c>
      <c r="Z112" s="77">
        <v>0.25</v>
      </c>
      <c r="AA112" s="77">
        <v>0.37</v>
      </c>
      <c r="AB112" s="77">
        <v>0.42</v>
      </c>
      <c r="AC112" s="77">
        <v>0.57999999999999996</v>
      </c>
      <c r="AD112" s="77">
        <v>0.67</v>
      </c>
      <c r="AE112" s="77">
        <v>0.83</v>
      </c>
      <c r="AF112" s="77">
        <v>1</v>
      </c>
      <c r="AG112" s="76" t="s">
        <v>522</v>
      </c>
      <c r="AH112" s="76" t="s">
        <v>208</v>
      </c>
      <c r="AI112" s="82" t="s">
        <v>303</v>
      </c>
      <c r="AJ112" s="83" t="s">
        <v>303</v>
      </c>
      <c r="AK112" s="84">
        <v>46023</v>
      </c>
      <c r="AL112" s="84">
        <v>46387</v>
      </c>
      <c r="AM112" s="83"/>
      <c r="AN112" s="83"/>
      <c r="AO112" s="83"/>
      <c r="AP112" s="85" t="s">
        <v>9</v>
      </c>
      <c r="AQ112" s="84" cm="1">
        <f t="array" ref="AQ112">IFERROR(DATE(2026, _xlfn.AGGREGATE(15, 6, (COLUMN(CC112:CN112)-COLUMN(CC112)+1)/(CC112:CN112&lt;&gt;0), 1), 1),"N/A")</f>
        <v>46327</v>
      </c>
      <c r="AR112" s="84" cm="1">
        <f t="array" ref="AR112">IFERROR(EOMONTH(DATE(2026, _xlfn.AGGREGATE(14, 6, (COLUMN(CC112:CN112)-COLUMN(CC112)+1)/(CC112:CN112&lt;&gt;0), 1), 1), 0),"N/A")</f>
        <v>46356</v>
      </c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76" t="s">
        <v>92</v>
      </c>
      <c r="BG112" s="76" t="s">
        <v>307</v>
      </c>
      <c r="BH112" s="76" t="s">
        <v>691</v>
      </c>
      <c r="BI112" s="76" t="s">
        <v>8</v>
      </c>
      <c r="BJ112" s="82">
        <v>530704</v>
      </c>
      <c r="BK112" s="86" t="s">
        <v>191</v>
      </c>
      <c r="BL112" s="87">
        <v>1100</v>
      </c>
      <c r="BM112" s="73">
        <v>0</v>
      </c>
      <c r="BN112" s="73">
        <v>0</v>
      </c>
      <c r="BO112" s="73">
        <v>0</v>
      </c>
      <c r="BP112" s="73">
        <v>0</v>
      </c>
      <c r="BQ112" s="73">
        <v>0</v>
      </c>
      <c r="BR112" s="73">
        <v>0</v>
      </c>
      <c r="BS112" s="73">
        <v>0</v>
      </c>
      <c r="BT112" s="73">
        <v>0</v>
      </c>
      <c r="BU112" s="73">
        <v>0</v>
      </c>
      <c r="BV112" s="73">
        <v>0</v>
      </c>
      <c r="BW112" s="88">
        <v>1100</v>
      </c>
      <c r="BX112" s="138">
        <v>0</v>
      </c>
      <c r="BY112" s="138"/>
      <c r="BZ112" s="138"/>
      <c r="CA112" s="138"/>
      <c r="CB112" s="138">
        <f t="shared" si="12"/>
        <v>1100</v>
      </c>
      <c r="CC112" s="73"/>
      <c r="CD112" s="73"/>
      <c r="CE112" s="72">
        <v>0</v>
      </c>
      <c r="CF112" s="73">
        <v>0</v>
      </c>
      <c r="CG112" s="73">
        <v>0</v>
      </c>
      <c r="CH112" s="73">
        <v>0</v>
      </c>
      <c r="CI112" s="73">
        <v>0</v>
      </c>
      <c r="CJ112" s="73">
        <v>0</v>
      </c>
      <c r="CK112" s="73">
        <v>0</v>
      </c>
      <c r="CL112" s="73">
        <v>0</v>
      </c>
      <c r="CM112" s="88">
        <v>1100</v>
      </c>
      <c r="CN112" s="73">
        <v>0</v>
      </c>
      <c r="CO112" s="138"/>
      <c r="CP112" s="137">
        <f t="shared" si="13"/>
        <v>0</v>
      </c>
      <c r="CQ112" s="137">
        <f t="shared" si="14"/>
        <v>0</v>
      </c>
      <c r="CR112" s="137">
        <f t="shared" si="23"/>
        <v>0</v>
      </c>
      <c r="CS112" s="157">
        <v>0</v>
      </c>
      <c r="CT112" s="157">
        <v>0</v>
      </c>
      <c r="CU112" s="157">
        <v>0</v>
      </c>
      <c r="CV112" s="157">
        <v>0</v>
      </c>
      <c r="CW112" s="157">
        <v>0</v>
      </c>
      <c r="CX112" s="73">
        <v>0</v>
      </c>
      <c r="CY112" s="73">
        <v>0</v>
      </c>
      <c r="CZ112" s="73">
        <v>0</v>
      </c>
      <c r="DA112" s="73">
        <v>0</v>
      </c>
      <c r="DB112" s="73">
        <v>0</v>
      </c>
      <c r="DC112" s="73">
        <v>0</v>
      </c>
      <c r="DD112" s="73">
        <v>0</v>
      </c>
      <c r="DE112" s="73">
        <v>0</v>
      </c>
      <c r="DF112" s="73">
        <v>0</v>
      </c>
      <c r="DG112" s="73">
        <v>0</v>
      </c>
      <c r="DH112" s="73">
        <v>0</v>
      </c>
      <c r="DI112" s="157">
        <f t="shared" si="15"/>
        <v>0</v>
      </c>
      <c r="DJ112" s="157">
        <f t="shared" si="16"/>
        <v>0</v>
      </c>
      <c r="DK112" s="191" t="str">
        <f t="shared" si="24"/>
        <v>NO</v>
      </c>
      <c r="DL112" s="191" t="str">
        <f t="shared" si="25"/>
        <v>NO</v>
      </c>
      <c r="DM112" s="143">
        <v>1100</v>
      </c>
      <c r="DN112" s="143">
        <v>1100</v>
      </c>
      <c r="DO112" s="143"/>
      <c r="DP112" s="125">
        <v>3</v>
      </c>
      <c r="DQ112" s="125">
        <v>3</v>
      </c>
      <c r="DR112" s="125"/>
      <c r="DS112" s="125"/>
      <c r="DT112" s="125"/>
      <c r="DU112" s="125"/>
      <c r="DV112" s="125"/>
      <c r="DW112" s="125"/>
      <c r="DX112" s="126">
        <v>46307</v>
      </c>
      <c r="DY112" s="126">
        <v>46307</v>
      </c>
      <c r="DZ112" s="127">
        <v>3</v>
      </c>
      <c r="EA112" s="126">
        <v>46308</v>
      </c>
      <c r="EB112" s="126">
        <v>46308</v>
      </c>
      <c r="EC112" s="126">
        <v>46308</v>
      </c>
      <c r="ED112" s="126">
        <v>46309</v>
      </c>
      <c r="EE112" s="126">
        <v>46310</v>
      </c>
      <c r="EF112" s="126">
        <v>46311</v>
      </c>
      <c r="EG112" s="126">
        <v>46314</v>
      </c>
      <c r="EH112" s="126">
        <v>46315</v>
      </c>
      <c r="EI112" s="126">
        <v>46316</v>
      </c>
      <c r="EJ112" s="126">
        <v>46316</v>
      </c>
      <c r="EK112" s="127">
        <v>3</v>
      </c>
      <c r="EL112" s="126">
        <v>46317</v>
      </c>
      <c r="EM112" s="126">
        <v>46318</v>
      </c>
      <c r="EN112" s="126">
        <v>46321</v>
      </c>
      <c r="EO112" s="126">
        <v>46322</v>
      </c>
      <c r="EP112" s="126">
        <v>46322</v>
      </c>
      <c r="EQ112" s="126">
        <v>46323</v>
      </c>
      <c r="ER112" s="126">
        <v>46323</v>
      </c>
      <c r="ES112" s="127"/>
      <c r="ET112" s="127"/>
      <c r="EU112" s="127"/>
      <c r="EV112" s="127"/>
      <c r="EW112" s="126">
        <v>46324</v>
      </c>
      <c r="EX112" s="126">
        <v>46325</v>
      </c>
      <c r="EY112" s="126">
        <v>46325</v>
      </c>
      <c r="EZ112" s="126"/>
      <c r="FA112" s="126"/>
      <c r="FB112" s="126"/>
      <c r="FC112" s="126">
        <v>46325</v>
      </c>
      <c r="FD112" s="126">
        <v>46331</v>
      </c>
      <c r="FE112" s="127">
        <v>18</v>
      </c>
      <c r="FF112" s="128"/>
      <c r="FG112" s="128"/>
      <c r="FH112" s="128"/>
      <c r="FI112" s="128"/>
      <c r="FJ112" s="128"/>
      <c r="FK112" s="128"/>
      <c r="FL112" s="128"/>
      <c r="FM112" s="128"/>
      <c r="FN112" s="128"/>
      <c r="FO112" s="129"/>
      <c r="FP112" s="128">
        <v>46331</v>
      </c>
      <c r="FQ112" s="128"/>
      <c r="FR112" s="130" t="s">
        <v>579</v>
      </c>
      <c r="FS112" s="127" t="s">
        <v>414</v>
      </c>
      <c r="FT112" s="131"/>
      <c r="FU112" s="173">
        <v>46307</v>
      </c>
      <c r="FV112" s="173">
        <v>46307</v>
      </c>
      <c r="FW112" s="173">
        <v>46308</v>
      </c>
      <c r="FX112" s="173">
        <v>46308</v>
      </c>
      <c r="FY112" s="173">
        <v>46308</v>
      </c>
      <c r="FZ112" s="173">
        <v>46309</v>
      </c>
      <c r="GA112" s="173">
        <v>46310</v>
      </c>
      <c r="GB112" s="173">
        <v>46311</v>
      </c>
      <c r="GC112" s="173">
        <v>46314</v>
      </c>
      <c r="GD112" s="173">
        <v>46315</v>
      </c>
      <c r="GE112" s="173">
        <v>46316</v>
      </c>
      <c r="GF112" s="173">
        <v>46316</v>
      </c>
      <c r="GG112" s="173">
        <v>46317</v>
      </c>
      <c r="GH112" s="173">
        <v>46318</v>
      </c>
      <c r="GI112" s="173">
        <v>46321</v>
      </c>
      <c r="GJ112" s="173">
        <v>46322</v>
      </c>
      <c r="GK112" s="173">
        <v>46322</v>
      </c>
      <c r="GL112" s="173">
        <v>46323</v>
      </c>
      <c r="GM112" s="173">
        <v>46323</v>
      </c>
      <c r="GN112" s="173"/>
      <c r="GO112" s="173"/>
      <c r="GP112" s="173"/>
      <c r="GQ112" s="173"/>
      <c r="GR112" s="173">
        <v>46324</v>
      </c>
      <c r="GS112" s="173">
        <v>46325</v>
      </c>
      <c r="GT112" s="173">
        <v>46325</v>
      </c>
      <c r="GU112" s="173"/>
      <c r="GV112" s="173"/>
      <c r="GW112" s="173"/>
      <c r="GX112" s="173">
        <v>46325</v>
      </c>
      <c r="GY112" s="173">
        <v>46331</v>
      </c>
      <c r="GZ112" s="173">
        <v>18</v>
      </c>
      <c r="HA112" s="173"/>
      <c r="HB112" s="173"/>
      <c r="HC112" s="173"/>
      <c r="HD112" s="173"/>
      <c r="HE112" s="173"/>
      <c r="HF112" s="173"/>
      <c r="HG112" s="173"/>
      <c r="HH112" s="173"/>
      <c r="HI112" s="173"/>
      <c r="HJ112" s="173">
        <v>46331</v>
      </c>
      <c r="HK112" s="169"/>
      <c r="HL112" s="219" t="s">
        <v>53</v>
      </c>
      <c r="HM112" s="169" t="s">
        <v>579</v>
      </c>
      <c r="HN112" s="169" t="s">
        <v>413</v>
      </c>
      <c r="HO112" s="169"/>
      <c r="HP112" s="281">
        <v>46307</v>
      </c>
      <c r="HQ112" s="281">
        <v>46307</v>
      </c>
      <c r="HR112" s="281">
        <v>46308</v>
      </c>
      <c r="HS112" s="281">
        <v>46308</v>
      </c>
      <c r="HT112" s="281">
        <v>46308</v>
      </c>
      <c r="HU112" s="281">
        <v>46309</v>
      </c>
      <c r="HV112" s="281">
        <v>46310</v>
      </c>
      <c r="HW112" s="281">
        <v>46311</v>
      </c>
      <c r="HX112" s="281">
        <v>46314</v>
      </c>
      <c r="HY112" s="281">
        <v>46315</v>
      </c>
      <c r="HZ112" s="281">
        <v>46316</v>
      </c>
      <c r="IA112" s="281">
        <v>46316</v>
      </c>
      <c r="IB112" s="281">
        <v>46317</v>
      </c>
      <c r="IC112" s="281">
        <v>46318</v>
      </c>
      <c r="ID112" s="281">
        <v>46321</v>
      </c>
      <c r="IE112" s="281">
        <v>46322</v>
      </c>
      <c r="IF112" s="281">
        <v>46322</v>
      </c>
      <c r="IG112" s="281">
        <v>46323</v>
      </c>
      <c r="IH112" s="281">
        <v>46323</v>
      </c>
      <c r="II112" s="281"/>
      <c r="IJ112" s="281"/>
      <c r="IK112" s="281"/>
      <c r="IL112" s="281"/>
      <c r="IM112" s="281">
        <v>46324</v>
      </c>
      <c r="IN112" s="281">
        <v>46325</v>
      </c>
      <c r="IO112" s="281">
        <v>46325</v>
      </c>
      <c r="IP112" s="281"/>
      <c r="IQ112" s="281"/>
      <c r="IR112" s="281"/>
      <c r="IS112" s="281">
        <v>46325</v>
      </c>
      <c r="IT112" s="281">
        <v>46331</v>
      </c>
      <c r="IU112" s="281">
        <v>18</v>
      </c>
      <c r="IV112" s="281"/>
      <c r="IW112" s="281"/>
      <c r="IX112" s="281"/>
      <c r="IY112" s="281"/>
      <c r="IZ112" s="281"/>
      <c r="JA112" s="281"/>
      <c r="JB112" s="281"/>
      <c r="JC112" s="281"/>
      <c r="JD112" s="281"/>
      <c r="JE112" s="281">
        <v>46331</v>
      </c>
      <c r="JF112" s="282"/>
      <c r="JG112" s="282" t="s">
        <v>53</v>
      </c>
      <c r="JH112" s="277" t="s">
        <v>579</v>
      </c>
      <c r="JI112" s="277" t="s">
        <v>413</v>
      </c>
      <c r="JJ112" s="277"/>
    </row>
    <row r="113" spans="1:318" s="68" customFormat="1" ht="14.65" customHeight="1" x14ac:dyDescent="0.25">
      <c r="A113" s="68" t="s">
        <v>67</v>
      </c>
      <c r="B113" s="76" t="s">
        <v>508</v>
      </c>
      <c r="C113" s="76" t="s">
        <v>509</v>
      </c>
      <c r="D113" s="76" t="s">
        <v>510</v>
      </c>
      <c r="E113" s="76" t="s">
        <v>6</v>
      </c>
      <c r="F113" s="76" t="s">
        <v>511</v>
      </c>
      <c r="G113" s="76" t="s">
        <v>8</v>
      </c>
      <c r="H113" s="76" t="s">
        <v>8</v>
      </c>
      <c r="I113" s="76" t="s">
        <v>192</v>
      </c>
      <c r="J113" s="76" t="s">
        <v>7</v>
      </c>
      <c r="K113" s="86" t="s">
        <v>8</v>
      </c>
      <c r="L113" s="86" t="s">
        <v>8</v>
      </c>
      <c r="M113" s="86" t="s">
        <v>8</v>
      </c>
      <c r="N113" s="86" t="s">
        <v>8</v>
      </c>
      <c r="O113" s="86" t="s">
        <v>8</v>
      </c>
      <c r="P113" s="86" t="s">
        <v>8</v>
      </c>
      <c r="Q113" s="76" t="s">
        <v>519</v>
      </c>
      <c r="R113" s="76" t="s">
        <v>10</v>
      </c>
      <c r="S113" s="76" t="s">
        <v>520</v>
      </c>
      <c r="T113" s="76" t="s">
        <v>521</v>
      </c>
      <c r="U113" s="77"/>
      <c r="V113" s="77">
        <v>0.05</v>
      </c>
      <c r="W113" s="77">
        <v>0.08</v>
      </c>
      <c r="X113" s="77">
        <v>0.15</v>
      </c>
      <c r="Y113" s="77">
        <v>0.2</v>
      </c>
      <c r="Z113" s="77">
        <v>0.25</v>
      </c>
      <c r="AA113" s="77">
        <v>0.37</v>
      </c>
      <c r="AB113" s="77">
        <v>0.42</v>
      </c>
      <c r="AC113" s="77">
        <v>0.57999999999999996</v>
      </c>
      <c r="AD113" s="77">
        <v>0.67</v>
      </c>
      <c r="AE113" s="77">
        <v>0.83</v>
      </c>
      <c r="AF113" s="77">
        <v>1</v>
      </c>
      <c r="AG113" s="76" t="s">
        <v>541</v>
      </c>
      <c r="AH113" s="76" t="s">
        <v>209</v>
      </c>
      <c r="AI113" s="82" t="s">
        <v>303</v>
      </c>
      <c r="AJ113" s="83" t="s">
        <v>303</v>
      </c>
      <c r="AK113" s="84">
        <v>46023</v>
      </c>
      <c r="AL113" s="84">
        <v>46387</v>
      </c>
      <c r="AM113" s="83"/>
      <c r="AN113" s="83"/>
      <c r="AO113" s="83"/>
      <c r="AP113" s="85" t="s">
        <v>9</v>
      </c>
      <c r="AQ113" s="84" cm="1">
        <f t="array" ref="AQ113">IFERROR(DATE(2026, _xlfn.AGGREGATE(15, 6, (COLUMN(CC113:CN113)-COLUMN(CC113)+1)/(CC113:CN113&lt;&gt;0), 1), 1),"N/A")</f>
        <v>46023</v>
      </c>
      <c r="AR113" s="84" cm="1">
        <f t="array" ref="AR113">IFERROR(EOMONTH(DATE(2026, _xlfn.AGGREGATE(14, 6, (COLUMN(CC113:CN113)-COLUMN(CC113)+1)/(CC113:CN113&lt;&gt;0), 1), 1), 0),"N/A")</f>
        <v>46142</v>
      </c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76" t="s">
        <v>180</v>
      </c>
      <c r="BG113" s="76"/>
      <c r="BH113" s="76" t="s">
        <v>692</v>
      </c>
      <c r="BI113" s="76" t="s">
        <v>8</v>
      </c>
      <c r="BJ113" s="82">
        <v>530241</v>
      </c>
      <c r="BK113" s="86" t="s">
        <v>191</v>
      </c>
      <c r="BL113" s="87">
        <v>1026</v>
      </c>
      <c r="BM113" s="88">
        <v>270</v>
      </c>
      <c r="BN113" s="88">
        <v>270</v>
      </c>
      <c r="BO113" s="88">
        <v>270</v>
      </c>
      <c r="BP113" s="72">
        <v>216</v>
      </c>
      <c r="BQ113" s="73">
        <v>0</v>
      </c>
      <c r="BR113" s="73">
        <v>0</v>
      </c>
      <c r="BS113" s="73">
        <v>0</v>
      </c>
      <c r="BT113" s="73">
        <v>0</v>
      </c>
      <c r="BU113" s="73">
        <v>0</v>
      </c>
      <c r="BV113" s="73">
        <v>0</v>
      </c>
      <c r="BW113" s="73">
        <v>0</v>
      </c>
      <c r="BX113" s="138">
        <v>0</v>
      </c>
      <c r="BY113" s="138"/>
      <c r="BZ113" s="138"/>
      <c r="CA113" s="138"/>
      <c r="CB113" s="138">
        <f t="shared" si="12"/>
        <v>1026</v>
      </c>
      <c r="CC113" s="88">
        <v>270</v>
      </c>
      <c r="CD113" s="88">
        <v>270</v>
      </c>
      <c r="CE113" s="88">
        <v>270</v>
      </c>
      <c r="CF113" s="72">
        <v>216</v>
      </c>
      <c r="CG113" s="73">
        <v>0</v>
      </c>
      <c r="CH113" s="73">
        <v>0</v>
      </c>
      <c r="CI113" s="73">
        <v>0</v>
      </c>
      <c r="CJ113" s="73">
        <v>0</v>
      </c>
      <c r="CK113" s="73">
        <v>0</v>
      </c>
      <c r="CL113" s="73">
        <v>0</v>
      </c>
      <c r="CM113" s="73">
        <v>0</v>
      </c>
      <c r="CN113" s="138">
        <v>0</v>
      </c>
      <c r="CO113" s="138"/>
      <c r="CP113" s="137">
        <f t="shared" si="13"/>
        <v>0</v>
      </c>
      <c r="CQ113" s="137">
        <f t="shared" si="14"/>
        <v>1026</v>
      </c>
      <c r="CR113" s="137">
        <f t="shared" si="23"/>
        <v>-216</v>
      </c>
      <c r="CS113" s="157">
        <v>0</v>
      </c>
      <c r="CT113" s="157">
        <v>0</v>
      </c>
      <c r="CU113" s="157">
        <v>0</v>
      </c>
      <c r="CV113" s="157">
        <v>0</v>
      </c>
      <c r="CW113" s="157">
        <v>1026</v>
      </c>
      <c r="CX113" s="73">
        <v>540</v>
      </c>
      <c r="CY113" s="73">
        <v>540</v>
      </c>
      <c r="CZ113" s="73">
        <v>0</v>
      </c>
      <c r="DA113" s="73">
        <v>0</v>
      </c>
      <c r="DB113" s="73">
        <v>270</v>
      </c>
      <c r="DC113" s="73">
        <v>270</v>
      </c>
      <c r="DD113" s="73">
        <v>0</v>
      </c>
      <c r="DE113" s="73">
        <v>0</v>
      </c>
      <c r="DF113" s="73">
        <v>0</v>
      </c>
      <c r="DG113" s="73">
        <v>0</v>
      </c>
      <c r="DH113" s="73">
        <v>0</v>
      </c>
      <c r="DI113" s="157">
        <f t="shared" si="15"/>
        <v>810</v>
      </c>
      <c r="DJ113" s="157">
        <f t="shared" si="16"/>
        <v>1026</v>
      </c>
      <c r="DK113" s="191" t="str">
        <f t="shared" si="24"/>
        <v>NO</v>
      </c>
      <c r="DL113" s="191" t="str">
        <f t="shared" si="25"/>
        <v>SI</v>
      </c>
      <c r="DM113" s="142"/>
      <c r="DN113" s="142"/>
      <c r="DO113" s="142"/>
      <c r="DP113" s="125"/>
      <c r="DQ113" s="125"/>
      <c r="DR113" s="125"/>
      <c r="DS113" s="125"/>
      <c r="DT113" s="125"/>
      <c r="DU113" s="125"/>
      <c r="DV113" s="125"/>
      <c r="DW113" s="125" t="s">
        <v>559</v>
      </c>
      <c r="DX113" s="125"/>
      <c r="DY113" s="125"/>
      <c r="DZ113" s="125"/>
      <c r="EA113" s="125"/>
      <c r="EB113" s="125"/>
      <c r="EC113" s="125"/>
      <c r="ED113" s="125"/>
      <c r="EE113" s="125"/>
      <c r="EF113" s="125"/>
      <c r="EG113" s="125"/>
      <c r="EH113" s="125"/>
      <c r="EI113" s="125"/>
      <c r="EJ113" s="125"/>
      <c r="EK113" s="125"/>
      <c r="EL113" s="125"/>
      <c r="EM113" s="125"/>
      <c r="EN113" s="125"/>
      <c r="EO113" s="125"/>
      <c r="EP113" s="125"/>
      <c r="EQ113" s="125"/>
      <c r="ER113" s="125"/>
      <c r="ES113" s="125"/>
      <c r="ET113" s="125"/>
      <c r="EU113" s="125"/>
      <c r="EV113" s="125"/>
      <c r="EW113" s="125"/>
      <c r="EX113" s="125"/>
      <c r="EY113" s="125"/>
      <c r="EZ113" s="125"/>
      <c r="FA113" s="125"/>
      <c r="FB113" s="125"/>
      <c r="FC113" s="125"/>
      <c r="FD113" s="125"/>
      <c r="FE113" s="125"/>
      <c r="FF113" s="125"/>
      <c r="FG113" s="125"/>
      <c r="FH113" s="125"/>
      <c r="FI113" s="125"/>
      <c r="FJ113" s="125"/>
      <c r="FK113" s="125"/>
      <c r="FL113" s="125"/>
      <c r="FM113" s="125"/>
      <c r="FN113" s="125"/>
      <c r="FO113" s="125"/>
      <c r="FP113" s="125"/>
      <c r="FQ113" s="125"/>
      <c r="FR113" s="125"/>
      <c r="FS113" s="125"/>
      <c r="FT113" s="125"/>
      <c r="FU113" s="173"/>
      <c r="FV113" s="173"/>
      <c r="FW113" s="173"/>
      <c r="FX113" s="173"/>
      <c r="FY113" s="173"/>
      <c r="FZ113" s="173"/>
      <c r="GA113" s="173"/>
      <c r="GB113" s="173"/>
      <c r="GC113" s="173"/>
      <c r="GD113" s="173"/>
      <c r="GE113" s="173"/>
      <c r="GF113" s="173"/>
      <c r="GG113" s="173"/>
      <c r="GH113" s="173"/>
      <c r="GI113" s="173"/>
      <c r="GJ113" s="173"/>
      <c r="GK113" s="173"/>
      <c r="GL113" s="173"/>
      <c r="GM113" s="173"/>
      <c r="GN113" s="173"/>
      <c r="GO113" s="173"/>
      <c r="GP113" s="173"/>
      <c r="GQ113" s="173"/>
      <c r="GR113" s="173"/>
      <c r="GS113" s="173"/>
      <c r="GT113" s="173"/>
      <c r="GU113" s="173"/>
      <c r="GV113" s="173"/>
      <c r="GW113" s="173"/>
      <c r="GX113" s="173"/>
      <c r="GY113" s="173"/>
      <c r="GZ113" s="173"/>
      <c r="HA113" s="173"/>
      <c r="HB113" s="173"/>
      <c r="HC113" s="173"/>
      <c r="HD113" s="173"/>
      <c r="HE113" s="173"/>
      <c r="HF113" s="173"/>
      <c r="HG113" s="173"/>
      <c r="HH113" s="173"/>
      <c r="HI113" s="173"/>
      <c r="HJ113" s="173"/>
      <c r="HP113" s="284" t="e">
        <v>#NUM!</v>
      </c>
      <c r="HQ113" s="284" t="e">
        <v>#NUM!</v>
      </c>
      <c r="HR113" s="284" t="e">
        <v>#NUM!</v>
      </c>
      <c r="HS113" s="284" t="e">
        <v>#NUM!</v>
      </c>
      <c r="HT113" s="284" t="e">
        <v>#NUM!</v>
      </c>
      <c r="HU113" s="284" t="e">
        <v>#NUM!</v>
      </c>
      <c r="HV113" s="284" t="e">
        <v>#NUM!</v>
      </c>
      <c r="HW113" s="284" t="e">
        <v>#NUM!</v>
      </c>
      <c r="HX113" s="284" t="e">
        <v>#NUM!</v>
      </c>
      <c r="HY113" s="284" t="e">
        <v>#NUM!</v>
      </c>
      <c r="HZ113" s="284" t="e">
        <v>#NUM!</v>
      </c>
      <c r="IA113" s="284" t="e">
        <v>#NUM!</v>
      </c>
      <c r="IB113" s="284" t="e">
        <v>#NUM!</v>
      </c>
      <c r="IC113" s="284" t="e">
        <v>#NUM!</v>
      </c>
      <c r="ID113" s="284" t="e">
        <v>#NUM!</v>
      </c>
      <c r="IE113" s="284" t="e">
        <v>#NUM!</v>
      </c>
      <c r="IF113" s="284" t="e">
        <v>#NUM!</v>
      </c>
      <c r="IG113" s="284" t="e">
        <v>#NUM!</v>
      </c>
      <c r="IH113" s="284" t="e">
        <v>#NUM!</v>
      </c>
      <c r="II113" s="284" t="e">
        <v>#NUM!</v>
      </c>
      <c r="IJ113" s="284" t="e">
        <v>#NUM!</v>
      </c>
      <c r="IK113" s="284" t="e">
        <v>#NUM!</v>
      </c>
      <c r="IL113" s="284" t="e">
        <v>#NUM!</v>
      </c>
      <c r="IM113" s="284" t="e">
        <v>#NUM!</v>
      </c>
      <c r="IN113" s="284" t="e">
        <v>#NUM!</v>
      </c>
      <c r="IO113" s="284" t="e">
        <v>#NUM!</v>
      </c>
      <c r="IP113" s="284" t="e">
        <v>#NUM!</v>
      </c>
      <c r="IQ113" s="284" t="e">
        <v>#NUM!</v>
      </c>
      <c r="IR113" s="284" t="e">
        <v>#NUM!</v>
      </c>
      <c r="IS113" s="284" t="e">
        <v>#NUM!</v>
      </c>
      <c r="IT113" s="284" t="e">
        <v>#NUM!</v>
      </c>
      <c r="IU113" s="284" t="e">
        <v>#NUM!</v>
      </c>
      <c r="IV113" s="284" t="e">
        <v>#NUM!</v>
      </c>
      <c r="IW113" s="284" t="e">
        <v>#NUM!</v>
      </c>
      <c r="IX113" s="284" t="e">
        <v>#NUM!</v>
      </c>
      <c r="IY113" s="284" t="e">
        <v>#NUM!</v>
      </c>
      <c r="IZ113" s="284" t="e">
        <v>#NUM!</v>
      </c>
      <c r="JA113" s="284" t="e">
        <v>#NUM!</v>
      </c>
      <c r="JB113" s="284" t="e">
        <v>#NUM!</v>
      </c>
      <c r="JC113" s="284" t="e">
        <v>#NUM!</v>
      </c>
      <c r="JD113" s="284" t="e">
        <v>#NUM!</v>
      </c>
      <c r="JE113" s="284" t="e">
        <v>#NUM!</v>
      </c>
      <c r="JF113" s="284" t="e">
        <v>#NUM!</v>
      </c>
      <c r="JG113" s="284" t="e">
        <v>#NUM!</v>
      </c>
      <c r="JH113" s="278" t="e">
        <v>#NUM!</v>
      </c>
      <c r="JI113" s="278" t="e">
        <v>#NUM!</v>
      </c>
      <c r="JJ113" s="279"/>
    </row>
    <row r="114" spans="1:318" s="68" customFormat="1" ht="14.65" customHeight="1" x14ac:dyDescent="0.25">
      <c r="A114" s="68" t="s">
        <v>54</v>
      </c>
      <c r="B114" s="76" t="s">
        <v>508</v>
      </c>
      <c r="C114" s="76" t="s">
        <v>509</v>
      </c>
      <c r="D114" s="76" t="s">
        <v>510</v>
      </c>
      <c r="E114" s="76" t="s">
        <v>6</v>
      </c>
      <c r="F114" s="76" t="s">
        <v>511</v>
      </c>
      <c r="G114" s="76" t="s">
        <v>8</v>
      </c>
      <c r="H114" s="76" t="s">
        <v>8</v>
      </c>
      <c r="I114" s="76" t="s">
        <v>192</v>
      </c>
      <c r="J114" s="76" t="s">
        <v>7</v>
      </c>
      <c r="K114" s="86" t="s">
        <v>8</v>
      </c>
      <c r="L114" s="86" t="s">
        <v>8</v>
      </c>
      <c r="M114" s="86" t="s">
        <v>8</v>
      </c>
      <c r="N114" s="86" t="s">
        <v>8</v>
      </c>
      <c r="O114" s="86" t="s">
        <v>8</v>
      </c>
      <c r="P114" s="86" t="s">
        <v>8</v>
      </c>
      <c r="Q114" s="76" t="s">
        <v>519</v>
      </c>
      <c r="R114" s="76" t="s">
        <v>10</v>
      </c>
      <c r="S114" s="76" t="s">
        <v>520</v>
      </c>
      <c r="T114" s="76" t="s">
        <v>521</v>
      </c>
      <c r="U114" s="77"/>
      <c r="V114" s="77">
        <v>0.05</v>
      </c>
      <c r="W114" s="77">
        <v>0.08</v>
      </c>
      <c r="X114" s="77">
        <v>0.15</v>
      </c>
      <c r="Y114" s="77">
        <v>0.2</v>
      </c>
      <c r="Z114" s="77">
        <v>0.25</v>
      </c>
      <c r="AA114" s="77">
        <v>0.37</v>
      </c>
      <c r="AB114" s="77">
        <v>0.42</v>
      </c>
      <c r="AC114" s="77">
        <v>0.57999999999999996</v>
      </c>
      <c r="AD114" s="77">
        <v>0.67</v>
      </c>
      <c r="AE114" s="77">
        <v>0.83</v>
      </c>
      <c r="AF114" s="77">
        <v>1</v>
      </c>
      <c r="AG114" s="76" t="s">
        <v>522</v>
      </c>
      <c r="AH114" s="76" t="s">
        <v>208</v>
      </c>
      <c r="AI114" s="82" t="s">
        <v>303</v>
      </c>
      <c r="AJ114" s="83" t="s">
        <v>303</v>
      </c>
      <c r="AK114" s="84">
        <v>46023</v>
      </c>
      <c r="AL114" s="84">
        <v>46387</v>
      </c>
      <c r="AM114" s="83"/>
      <c r="AN114" s="83"/>
      <c r="AO114" s="83"/>
      <c r="AP114" s="85" t="s">
        <v>9</v>
      </c>
      <c r="AQ114" s="84" cm="1">
        <f t="array" ref="AQ114">IFERROR(DATE(2026, _xlfn.AGGREGATE(15, 6, (COLUMN(CC114:CN114)-COLUMN(CC114)+1)/(CC114:CN114&lt;&gt;0), 1), 1),"N/A")</f>
        <v>46174</v>
      </c>
      <c r="AR114" s="84" cm="1">
        <f t="array" ref="AR114">IFERROR(EOMONTH(DATE(2026, _xlfn.AGGREGATE(14, 6, (COLUMN(CC114:CN114)-COLUMN(CC114)+1)/(CC114:CN114&lt;&gt;0), 1), 1), 0),"N/A")</f>
        <v>46203</v>
      </c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76" t="s">
        <v>56</v>
      </c>
      <c r="BG114" s="76"/>
      <c r="BH114" s="76" t="s">
        <v>693</v>
      </c>
      <c r="BI114" s="76" t="s">
        <v>8</v>
      </c>
      <c r="BJ114" s="82">
        <v>530404</v>
      </c>
      <c r="BK114" s="86" t="s">
        <v>191</v>
      </c>
      <c r="BL114" s="87">
        <v>1000</v>
      </c>
      <c r="BM114" s="73">
        <v>0</v>
      </c>
      <c r="BN114" s="73">
        <v>0</v>
      </c>
      <c r="BO114" s="73">
        <v>0</v>
      </c>
      <c r="BP114" s="73">
        <v>0</v>
      </c>
      <c r="BQ114" s="73">
        <v>0</v>
      </c>
      <c r="BR114" s="88">
        <v>1000</v>
      </c>
      <c r="BS114" s="73">
        <v>0</v>
      </c>
      <c r="BT114" s="73">
        <v>0</v>
      </c>
      <c r="BU114" s="73">
        <v>0</v>
      </c>
      <c r="BV114" s="73">
        <v>0</v>
      </c>
      <c r="BW114" s="73">
        <v>0</v>
      </c>
      <c r="BX114" s="138">
        <v>0</v>
      </c>
      <c r="BY114" s="138"/>
      <c r="BZ114" s="138"/>
      <c r="CA114" s="138"/>
      <c r="CB114" s="138">
        <f t="shared" si="12"/>
        <v>1000</v>
      </c>
      <c r="CC114" s="73"/>
      <c r="CD114" s="73"/>
      <c r="CE114" s="72">
        <v>0</v>
      </c>
      <c r="CF114" s="73">
        <v>0</v>
      </c>
      <c r="CG114" s="73">
        <v>0</v>
      </c>
      <c r="CH114" s="88">
        <v>1000</v>
      </c>
      <c r="CI114" s="73">
        <v>0</v>
      </c>
      <c r="CJ114" s="73">
        <v>0</v>
      </c>
      <c r="CK114" s="73">
        <v>0</v>
      </c>
      <c r="CL114" s="73">
        <v>0</v>
      </c>
      <c r="CM114" s="73">
        <v>0</v>
      </c>
      <c r="CN114" s="138">
        <v>0</v>
      </c>
      <c r="CO114" s="138"/>
      <c r="CP114" s="137">
        <f t="shared" si="13"/>
        <v>0</v>
      </c>
      <c r="CQ114" s="137">
        <f t="shared" si="14"/>
        <v>0</v>
      </c>
      <c r="CR114" s="137">
        <f t="shared" si="23"/>
        <v>0</v>
      </c>
      <c r="CS114" s="157">
        <v>0</v>
      </c>
      <c r="CT114" s="157">
        <v>0</v>
      </c>
      <c r="CU114" s="157">
        <v>0</v>
      </c>
      <c r="CV114" s="157">
        <v>0</v>
      </c>
      <c r="CW114" s="157">
        <v>0</v>
      </c>
      <c r="CX114" s="73">
        <v>0</v>
      </c>
      <c r="CY114" s="73">
        <v>0</v>
      </c>
      <c r="CZ114" s="73">
        <v>0</v>
      </c>
      <c r="DA114" s="73">
        <v>0</v>
      </c>
      <c r="DB114" s="73">
        <v>0</v>
      </c>
      <c r="DC114" s="73">
        <v>0</v>
      </c>
      <c r="DD114" s="73">
        <v>0</v>
      </c>
      <c r="DE114" s="73">
        <v>0</v>
      </c>
      <c r="DF114" s="73">
        <v>0</v>
      </c>
      <c r="DG114" s="73">
        <v>0</v>
      </c>
      <c r="DH114" s="73">
        <v>0</v>
      </c>
      <c r="DI114" s="157">
        <f t="shared" si="15"/>
        <v>0</v>
      </c>
      <c r="DJ114" s="157">
        <f t="shared" si="16"/>
        <v>0</v>
      </c>
      <c r="DK114" s="191" t="str">
        <f t="shared" si="24"/>
        <v>NO</v>
      </c>
      <c r="DL114" s="191" t="str">
        <f t="shared" si="25"/>
        <v>NO</v>
      </c>
      <c r="DM114" s="143">
        <v>1000</v>
      </c>
      <c r="DN114" s="143">
        <v>1000</v>
      </c>
      <c r="DO114" s="143"/>
      <c r="DP114" s="125">
        <v>1</v>
      </c>
      <c r="DQ114" s="125">
        <v>1</v>
      </c>
      <c r="DR114" s="125"/>
      <c r="DS114" s="125"/>
      <c r="DT114" s="125"/>
      <c r="DU114" s="125"/>
      <c r="DV114" s="125"/>
      <c r="DW114" s="125"/>
      <c r="DX114" s="126">
        <v>46275</v>
      </c>
      <c r="DY114" s="126">
        <v>46275</v>
      </c>
      <c r="DZ114" s="127">
        <v>3</v>
      </c>
      <c r="EA114" s="126">
        <v>46276</v>
      </c>
      <c r="EB114" s="126">
        <v>46276</v>
      </c>
      <c r="EC114" s="126">
        <v>46276</v>
      </c>
      <c r="ED114" s="126">
        <v>46279</v>
      </c>
      <c r="EE114" s="126">
        <v>46280</v>
      </c>
      <c r="EF114" s="126">
        <v>46281</v>
      </c>
      <c r="EG114" s="126">
        <v>46282</v>
      </c>
      <c r="EH114" s="126">
        <v>46283</v>
      </c>
      <c r="EI114" s="126">
        <v>46286</v>
      </c>
      <c r="EJ114" s="126">
        <v>46286</v>
      </c>
      <c r="EK114" s="127">
        <v>3</v>
      </c>
      <c r="EL114" s="126">
        <v>46287</v>
      </c>
      <c r="EM114" s="126">
        <v>46288</v>
      </c>
      <c r="EN114" s="126">
        <v>46289</v>
      </c>
      <c r="EO114" s="126">
        <v>46290</v>
      </c>
      <c r="EP114" s="126">
        <v>46290</v>
      </c>
      <c r="EQ114" s="126">
        <v>46293</v>
      </c>
      <c r="ER114" s="126">
        <v>46293</v>
      </c>
      <c r="ES114" s="127"/>
      <c r="ET114" s="127"/>
      <c r="EU114" s="127"/>
      <c r="EV114" s="127"/>
      <c r="EW114" s="126">
        <v>46294</v>
      </c>
      <c r="EX114" s="126">
        <v>46295</v>
      </c>
      <c r="EY114" s="126">
        <v>46295</v>
      </c>
      <c r="EZ114" s="126"/>
      <c r="FA114" s="126"/>
      <c r="FB114" s="126"/>
      <c r="FC114" s="126">
        <v>46295</v>
      </c>
      <c r="FD114" s="126">
        <v>46301</v>
      </c>
      <c r="FE114" s="127">
        <v>18</v>
      </c>
      <c r="FF114" s="128"/>
      <c r="FG114" s="128"/>
      <c r="FH114" s="128"/>
      <c r="FI114" s="128"/>
      <c r="FJ114" s="128"/>
      <c r="FK114" s="128"/>
      <c r="FL114" s="128"/>
      <c r="FM114" s="128"/>
      <c r="FN114" s="128"/>
      <c r="FO114" s="129"/>
      <c r="FP114" s="128">
        <v>46301</v>
      </c>
      <c r="FQ114" s="128"/>
      <c r="FR114" s="130" t="s">
        <v>579</v>
      </c>
      <c r="FS114" s="127" t="s">
        <v>401</v>
      </c>
      <c r="FT114" s="125"/>
      <c r="FU114" s="173">
        <v>46098</v>
      </c>
      <c r="FV114" s="173">
        <v>46098</v>
      </c>
      <c r="FW114" s="173">
        <v>46099</v>
      </c>
      <c r="FX114" s="173">
        <v>46099</v>
      </c>
      <c r="FY114" s="173">
        <v>46099</v>
      </c>
      <c r="FZ114" s="173">
        <v>46100</v>
      </c>
      <c r="GA114" s="173">
        <v>46101</v>
      </c>
      <c r="GB114" s="173">
        <v>46104</v>
      </c>
      <c r="GC114" s="173">
        <v>46105</v>
      </c>
      <c r="GD114" s="173">
        <v>46106</v>
      </c>
      <c r="GE114" s="173">
        <v>46107</v>
      </c>
      <c r="GF114" s="173">
        <v>46107</v>
      </c>
      <c r="GG114" s="173">
        <v>46108</v>
      </c>
      <c r="GH114" s="173">
        <v>46111</v>
      </c>
      <c r="GI114" s="173">
        <v>46112</v>
      </c>
      <c r="GJ114" s="173">
        <v>46113</v>
      </c>
      <c r="GK114" s="173">
        <v>46113</v>
      </c>
      <c r="GL114" s="173">
        <v>46114</v>
      </c>
      <c r="GM114" s="173">
        <v>46114</v>
      </c>
      <c r="GN114" s="173"/>
      <c r="GO114" s="173"/>
      <c r="GP114" s="173"/>
      <c r="GQ114" s="173"/>
      <c r="GR114" s="173">
        <v>46115</v>
      </c>
      <c r="GS114" s="173">
        <v>46118</v>
      </c>
      <c r="GT114" s="173">
        <v>46118</v>
      </c>
      <c r="GU114" s="173"/>
      <c r="GV114" s="173"/>
      <c r="GW114" s="173"/>
      <c r="GX114" s="173">
        <v>46118</v>
      </c>
      <c r="GY114" s="173">
        <v>46122</v>
      </c>
      <c r="GZ114" s="337">
        <v>18</v>
      </c>
      <c r="HA114" s="173"/>
      <c r="HB114" s="173"/>
      <c r="HC114" s="173"/>
      <c r="HD114" s="173"/>
      <c r="HE114" s="173"/>
      <c r="HF114" s="173"/>
      <c r="HG114" s="173"/>
      <c r="HH114" s="173"/>
      <c r="HI114" s="173"/>
      <c r="HJ114" s="173">
        <v>46122</v>
      </c>
      <c r="HK114" s="169"/>
      <c r="HL114" s="169" t="s">
        <v>53</v>
      </c>
      <c r="HM114" s="169" t="s">
        <v>579</v>
      </c>
      <c r="HN114" s="169" t="s">
        <v>401</v>
      </c>
      <c r="HO114" s="169"/>
      <c r="HP114" s="281">
        <v>46098</v>
      </c>
      <c r="HQ114" s="281">
        <v>46098</v>
      </c>
      <c r="HR114" s="281">
        <v>46099</v>
      </c>
      <c r="HS114" s="281">
        <v>46099</v>
      </c>
      <c r="HT114" s="281">
        <v>46099</v>
      </c>
      <c r="HU114" s="281">
        <v>46100</v>
      </c>
      <c r="HV114" s="281">
        <v>46101</v>
      </c>
      <c r="HW114" s="281">
        <v>46104</v>
      </c>
      <c r="HX114" s="281">
        <v>46105</v>
      </c>
      <c r="HY114" s="281">
        <v>46106</v>
      </c>
      <c r="HZ114" s="281">
        <v>46107</v>
      </c>
      <c r="IA114" s="281">
        <v>46107</v>
      </c>
      <c r="IB114" s="281">
        <v>46108</v>
      </c>
      <c r="IC114" s="281">
        <v>46111</v>
      </c>
      <c r="ID114" s="281">
        <v>46112</v>
      </c>
      <c r="IE114" s="281">
        <v>46113</v>
      </c>
      <c r="IF114" s="281">
        <v>46113</v>
      </c>
      <c r="IG114" s="281">
        <v>46114</v>
      </c>
      <c r="IH114" s="281">
        <v>46114</v>
      </c>
      <c r="II114" s="281"/>
      <c r="IJ114" s="281"/>
      <c r="IK114" s="281"/>
      <c r="IL114" s="281"/>
      <c r="IM114" s="281">
        <v>46115</v>
      </c>
      <c r="IN114" s="281">
        <v>46118</v>
      </c>
      <c r="IO114" s="281">
        <v>46118</v>
      </c>
      <c r="IP114" s="281"/>
      <c r="IQ114" s="281"/>
      <c r="IR114" s="281"/>
      <c r="IS114" s="281">
        <v>46118</v>
      </c>
      <c r="IT114" s="281">
        <v>46122</v>
      </c>
      <c r="IU114" s="287">
        <v>18</v>
      </c>
      <c r="IV114" s="281"/>
      <c r="IW114" s="281"/>
      <c r="IX114" s="281"/>
      <c r="IY114" s="281"/>
      <c r="IZ114" s="281"/>
      <c r="JA114" s="281"/>
      <c r="JB114" s="281"/>
      <c r="JC114" s="281"/>
      <c r="JD114" s="281"/>
      <c r="JE114" s="281">
        <v>46122</v>
      </c>
      <c r="JF114" s="282"/>
      <c r="JG114" s="282" t="s">
        <v>53</v>
      </c>
      <c r="JH114" s="277" t="s">
        <v>579</v>
      </c>
      <c r="JI114" s="277" t="s">
        <v>401</v>
      </c>
      <c r="JJ114" s="277"/>
    </row>
    <row r="115" spans="1:318" s="68" customFormat="1" ht="14.65" customHeight="1" x14ac:dyDescent="0.25">
      <c r="A115" s="68" t="s">
        <v>54</v>
      </c>
      <c r="B115" s="76" t="s">
        <v>508</v>
      </c>
      <c r="C115" s="76" t="s">
        <v>509</v>
      </c>
      <c r="D115" s="76" t="s">
        <v>510</v>
      </c>
      <c r="E115" s="76" t="s">
        <v>6</v>
      </c>
      <c r="F115" s="76" t="s">
        <v>511</v>
      </c>
      <c r="G115" s="76" t="s">
        <v>8</v>
      </c>
      <c r="H115" s="76" t="s">
        <v>8</v>
      </c>
      <c r="I115" s="76" t="s">
        <v>192</v>
      </c>
      <c r="J115" s="76" t="s">
        <v>7</v>
      </c>
      <c r="K115" s="86" t="s">
        <v>8</v>
      </c>
      <c r="L115" s="86" t="s">
        <v>8</v>
      </c>
      <c r="M115" s="86" t="s">
        <v>8</v>
      </c>
      <c r="N115" s="86" t="s">
        <v>8</v>
      </c>
      <c r="O115" s="86" t="s">
        <v>8</v>
      </c>
      <c r="P115" s="86" t="s">
        <v>8</v>
      </c>
      <c r="Q115" s="76" t="s">
        <v>519</v>
      </c>
      <c r="R115" s="76" t="s">
        <v>10</v>
      </c>
      <c r="S115" s="76" t="s">
        <v>520</v>
      </c>
      <c r="T115" s="76" t="s">
        <v>521</v>
      </c>
      <c r="U115" s="77"/>
      <c r="V115" s="77">
        <v>0.05</v>
      </c>
      <c r="W115" s="77">
        <v>0.08</v>
      </c>
      <c r="X115" s="77">
        <v>0.15</v>
      </c>
      <c r="Y115" s="77">
        <v>0.2</v>
      </c>
      <c r="Z115" s="77">
        <v>0.25</v>
      </c>
      <c r="AA115" s="77">
        <v>0.37</v>
      </c>
      <c r="AB115" s="77">
        <v>0.42</v>
      </c>
      <c r="AC115" s="77">
        <v>0.57999999999999996</v>
      </c>
      <c r="AD115" s="77">
        <v>0.67</v>
      </c>
      <c r="AE115" s="77">
        <v>0.83</v>
      </c>
      <c r="AF115" s="77">
        <v>1</v>
      </c>
      <c r="AG115" s="76" t="s">
        <v>522</v>
      </c>
      <c r="AH115" s="76" t="s">
        <v>208</v>
      </c>
      <c r="AI115" s="82" t="s">
        <v>303</v>
      </c>
      <c r="AJ115" s="83" t="s">
        <v>303</v>
      </c>
      <c r="AK115" s="84">
        <v>46023</v>
      </c>
      <c r="AL115" s="84">
        <v>46387</v>
      </c>
      <c r="AM115" s="83"/>
      <c r="AN115" s="83"/>
      <c r="AO115" s="83"/>
      <c r="AP115" s="85" t="s">
        <v>9</v>
      </c>
      <c r="AQ115" s="84" cm="1">
        <f t="array" ref="AQ115">IFERROR(DATE(2026, _xlfn.AGGREGATE(15, 6, (COLUMN(CC115:CN115)-COLUMN(CC115)+1)/(CC115:CN115&lt;&gt;0), 1), 1),"N/A")</f>
        <v>46357</v>
      </c>
      <c r="AR115" s="84" cm="1">
        <f t="array" ref="AR115">IFERROR(EOMONTH(DATE(2026, _xlfn.AGGREGATE(14, 6, (COLUMN(CC115:CN115)-COLUMN(CC115)+1)/(CC115:CN115&lt;&gt;0), 1), 1), 0),"N/A")</f>
        <v>46387</v>
      </c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76" t="s">
        <v>340</v>
      </c>
      <c r="BG115" s="76"/>
      <c r="BH115" s="76" t="s">
        <v>342</v>
      </c>
      <c r="BI115" s="76" t="s">
        <v>8</v>
      </c>
      <c r="BJ115" s="82">
        <v>530301</v>
      </c>
      <c r="BK115" s="86" t="s">
        <v>191</v>
      </c>
      <c r="BL115" s="87">
        <v>0</v>
      </c>
      <c r="BM115" s="73"/>
      <c r="BN115" s="73"/>
      <c r="BO115" s="73"/>
      <c r="BP115" s="73"/>
      <c r="BQ115" s="73"/>
      <c r="BR115" s="73"/>
      <c r="BS115" s="73"/>
      <c r="BT115" s="73"/>
      <c r="BU115" s="88"/>
      <c r="BV115" s="73"/>
      <c r="BW115" s="73"/>
      <c r="BX115" s="138"/>
      <c r="BY115" s="138"/>
      <c r="BZ115" s="138"/>
      <c r="CA115" s="138">
        <v>1000</v>
      </c>
      <c r="CB115" s="138">
        <f t="shared" si="12"/>
        <v>1000</v>
      </c>
      <c r="CC115" s="73"/>
      <c r="CD115" s="73"/>
      <c r="CE115" s="72"/>
      <c r="CF115" s="73"/>
      <c r="CG115" s="73"/>
      <c r="CH115" s="73"/>
      <c r="CI115" s="73"/>
      <c r="CJ115" s="73"/>
      <c r="CK115" s="88"/>
      <c r="CL115" s="73"/>
      <c r="CM115" s="73"/>
      <c r="CN115" s="138">
        <v>1000</v>
      </c>
      <c r="CO115" s="138"/>
      <c r="CP115" s="137">
        <f t="shared" si="13"/>
        <v>0</v>
      </c>
      <c r="CQ115" s="137">
        <f t="shared" si="14"/>
        <v>0</v>
      </c>
      <c r="CR115" s="137"/>
      <c r="CS115" s="157"/>
      <c r="CT115" s="157"/>
      <c r="CU115" s="157">
        <v>0</v>
      </c>
      <c r="CV115" s="157"/>
      <c r="CW115" s="157"/>
      <c r="CX115" s="73"/>
      <c r="CY115" s="73"/>
      <c r="CZ115" s="73"/>
      <c r="DA115" s="73"/>
      <c r="DB115" s="73"/>
      <c r="DC115" s="73">
        <v>0</v>
      </c>
      <c r="DD115" s="73"/>
      <c r="DE115" s="73"/>
      <c r="DF115" s="73">
        <v>0</v>
      </c>
      <c r="DG115" s="73">
        <v>0</v>
      </c>
      <c r="DH115" s="73">
        <v>0</v>
      </c>
      <c r="DI115" s="157">
        <f t="shared" si="15"/>
        <v>0</v>
      </c>
      <c r="DJ115" s="157">
        <f t="shared" si="16"/>
        <v>0</v>
      </c>
      <c r="DK115" s="191"/>
      <c r="DL115" s="191"/>
      <c r="DM115" s="142">
        <v>0</v>
      </c>
      <c r="DN115" s="142">
        <v>1500</v>
      </c>
      <c r="DO115" s="378">
        <v>1000</v>
      </c>
      <c r="DP115" s="125">
        <v>1</v>
      </c>
      <c r="DQ115" s="125">
        <v>1</v>
      </c>
      <c r="DR115" s="359">
        <v>2</v>
      </c>
      <c r="DS115" s="373" t="s">
        <v>303</v>
      </c>
      <c r="DT115" s="365" t="s">
        <v>336</v>
      </c>
      <c r="DU115" s="365" t="s">
        <v>305</v>
      </c>
      <c r="DV115" s="365" t="s">
        <v>306</v>
      </c>
      <c r="DW115" s="125"/>
      <c r="DX115" s="125"/>
      <c r="DY115" s="125"/>
      <c r="DZ115" s="125"/>
      <c r="EA115" s="125"/>
      <c r="EB115" s="125"/>
      <c r="EC115" s="125"/>
      <c r="ED115" s="125"/>
      <c r="EE115" s="125"/>
      <c r="EF115" s="125"/>
      <c r="EG115" s="125"/>
      <c r="EH115" s="125"/>
      <c r="EI115" s="125"/>
      <c r="EJ115" s="125"/>
      <c r="EK115" s="125"/>
      <c r="EL115" s="125"/>
      <c r="EM115" s="125"/>
      <c r="EN115" s="125"/>
      <c r="EO115" s="125"/>
      <c r="EP115" s="125"/>
      <c r="EQ115" s="125"/>
      <c r="ER115" s="125"/>
      <c r="ES115" s="125"/>
      <c r="ET115" s="125"/>
      <c r="EU115" s="125"/>
      <c r="EV115" s="125"/>
      <c r="EW115" s="125"/>
      <c r="EX115" s="125"/>
      <c r="EY115" s="125"/>
      <c r="EZ115" s="125"/>
      <c r="FA115" s="125"/>
      <c r="FB115" s="125"/>
      <c r="FC115" s="125"/>
      <c r="FD115" s="125"/>
      <c r="FE115" s="125"/>
      <c r="FF115" s="125"/>
      <c r="FG115" s="125"/>
      <c r="FH115" s="125"/>
      <c r="FI115" s="125"/>
      <c r="FJ115" s="125"/>
      <c r="FK115" s="125"/>
      <c r="FL115" s="125"/>
      <c r="FM115" s="125"/>
      <c r="FN115" s="125"/>
      <c r="FO115" s="125"/>
      <c r="FP115" s="125"/>
      <c r="FQ115" s="125"/>
      <c r="FR115" s="125"/>
      <c r="FS115" s="125"/>
      <c r="FT115" s="125"/>
      <c r="FU115" s="173"/>
      <c r="FV115" s="173"/>
      <c r="FW115" s="173"/>
      <c r="FX115" s="173"/>
      <c r="FY115" s="173"/>
      <c r="FZ115" s="173"/>
      <c r="GA115" s="173"/>
      <c r="GB115" s="173"/>
      <c r="GC115" s="173"/>
      <c r="GD115" s="173"/>
      <c r="GE115" s="173"/>
      <c r="GF115" s="173"/>
      <c r="GG115" s="173"/>
      <c r="GH115" s="173"/>
      <c r="GI115" s="173"/>
      <c r="GJ115" s="173"/>
      <c r="GK115" s="173"/>
      <c r="GL115" s="173"/>
      <c r="GM115" s="173"/>
      <c r="GN115" s="173"/>
      <c r="GO115" s="173"/>
      <c r="GP115" s="173"/>
      <c r="GQ115" s="173"/>
      <c r="GR115" s="173"/>
      <c r="GS115" s="173"/>
      <c r="GT115" s="173"/>
      <c r="GU115" s="173"/>
      <c r="GV115" s="173"/>
      <c r="GW115" s="173"/>
      <c r="GX115" s="173"/>
      <c r="GY115" s="173"/>
      <c r="GZ115" s="173"/>
      <c r="HA115" s="173"/>
      <c r="HB115" s="173"/>
      <c r="HC115" s="173"/>
      <c r="HD115" s="173"/>
      <c r="HE115" s="173"/>
      <c r="HF115" s="173"/>
      <c r="HG115" s="173"/>
      <c r="HH115" s="173"/>
      <c r="HI115" s="173"/>
      <c r="HJ115" s="173"/>
      <c r="HP115" s="281">
        <v>46055</v>
      </c>
      <c r="HQ115" s="281">
        <v>46055</v>
      </c>
      <c r="HR115" s="281">
        <v>46056</v>
      </c>
      <c r="HS115" s="281">
        <v>46056</v>
      </c>
      <c r="HT115" s="281">
        <v>46056</v>
      </c>
      <c r="HU115" s="281">
        <v>46057</v>
      </c>
      <c r="HV115" s="281">
        <v>46058</v>
      </c>
      <c r="HW115" s="281">
        <v>46059</v>
      </c>
      <c r="HX115" s="281">
        <v>46062</v>
      </c>
      <c r="HY115" s="281">
        <v>46063</v>
      </c>
      <c r="HZ115" s="281">
        <v>46064</v>
      </c>
      <c r="IA115" s="281">
        <v>46064</v>
      </c>
      <c r="IB115" s="281">
        <v>46065</v>
      </c>
      <c r="IC115" s="281">
        <v>46066</v>
      </c>
      <c r="ID115" s="281">
        <v>46069</v>
      </c>
      <c r="IE115" s="281">
        <v>46071</v>
      </c>
      <c r="IF115" s="281">
        <v>46071</v>
      </c>
      <c r="IG115" s="281">
        <v>46072</v>
      </c>
      <c r="IH115" s="281">
        <v>46072</v>
      </c>
      <c r="II115" s="281"/>
      <c r="IJ115" s="281"/>
      <c r="IK115" s="281"/>
      <c r="IL115" s="281"/>
      <c r="IM115" s="281">
        <v>46073</v>
      </c>
      <c r="IN115" s="281">
        <v>46076</v>
      </c>
      <c r="IO115" s="281">
        <v>46076</v>
      </c>
      <c r="IP115" s="281">
        <v>46077</v>
      </c>
      <c r="IQ115" s="281">
        <v>46078</v>
      </c>
      <c r="IR115" s="281">
        <v>46079</v>
      </c>
      <c r="IS115" s="281">
        <v>46080</v>
      </c>
      <c r="IT115" s="281">
        <v>46080</v>
      </c>
      <c r="IU115" s="281">
        <v>18</v>
      </c>
      <c r="IV115" s="281">
        <v>46084</v>
      </c>
      <c r="IW115" s="281">
        <v>46086</v>
      </c>
      <c r="IX115" s="281">
        <v>46090</v>
      </c>
      <c r="IY115" s="281">
        <v>46091</v>
      </c>
      <c r="IZ115" s="281">
        <v>46092</v>
      </c>
      <c r="JA115" s="281">
        <v>46094</v>
      </c>
      <c r="JB115" s="281">
        <v>46097</v>
      </c>
      <c r="JC115" s="281">
        <v>46097</v>
      </c>
      <c r="JD115" s="281">
        <v>46100</v>
      </c>
      <c r="JE115" s="281">
        <v>46105</v>
      </c>
      <c r="JF115" s="285"/>
      <c r="JG115" s="292" t="s">
        <v>95</v>
      </c>
      <c r="JH115" s="341" t="s">
        <v>336</v>
      </c>
      <c r="JI115" s="277" t="s">
        <v>427</v>
      </c>
      <c r="JJ115" s="346" t="s">
        <v>384</v>
      </c>
      <c r="LF115" s="76" t="s">
        <v>399</v>
      </c>
    </row>
    <row r="116" spans="1:318" s="68" customFormat="1" ht="14.65" customHeight="1" x14ac:dyDescent="0.25">
      <c r="A116" s="68" t="s">
        <v>54</v>
      </c>
      <c r="B116" s="76" t="s">
        <v>508</v>
      </c>
      <c r="C116" s="76" t="s">
        <v>509</v>
      </c>
      <c r="D116" s="76" t="s">
        <v>510</v>
      </c>
      <c r="E116" s="76" t="s">
        <v>6</v>
      </c>
      <c r="F116" s="76" t="s">
        <v>511</v>
      </c>
      <c r="G116" s="76" t="s">
        <v>8</v>
      </c>
      <c r="H116" s="76" t="s">
        <v>8</v>
      </c>
      <c r="I116" s="76" t="s">
        <v>192</v>
      </c>
      <c r="J116" s="76" t="s">
        <v>7</v>
      </c>
      <c r="K116" s="86" t="s">
        <v>8</v>
      </c>
      <c r="L116" s="86" t="s">
        <v>8</v>
      </c>
      <c r="M116" s="86" t="s">
        <v>8</v>
      </c>
      <c r="N116" s="86" t="s">
        <v>8</v>
      </c>
      <c r="O116" s="86" t="s">
        <v>8</v>
      </c>
      <c r="P116" s="86" t="s">
        <v>8</v>
      </c>
      <c r="Q116" s="76" t="s">
        <v>519</v>
      </c>
      <c r="R116" s="76" t="s">
        <v>10</v>
      </c>
      <c r="S116" s="76" t="s">
        <v>520</v>
      </c>
      <c r="T116" s="76" t="s">
        <v>521</v>
      </c>
      <c r="U116" s="77"/>
      <c r="V116" s="77">
        <v>0.05</v>
      </c>
      <c r="W116" s="77">
        <v>0.08</v>
      </c>
      <c r="X116" s="77">
        <v>0.15</v>
      </c>
      <c r="Y116" s="77">
        <v>0.2</v>
      </c>
      <c r="Z116" s="77">
        <v>0.25</v>
      </c>
      <c r="AA116" s="77">
        <v>0.37</v>
      </c>
      <c r="AB116" s="77">
        <v>0.42</v>
      </c>
      <c r="AC116" s="77">
        <v>0.57999999999999996</v>
      </c>
      <c r="AD116" s="77">
        <v>0.67</v>
      </c>
      <c r="AE116" s="77">
        <v>0.83</v>
      </c>
      <c r="AF116" s="77">
        <v>1</v>
      </c>
      <c r="AG116" s="76" t="s">
        <v>522</v>
      </c>
      <c r="AH116" s="76" t="s">
        <v>208</v>
      </c>
      <c r="AI116" s="82" t="s">
        <v>303</v>
      </c>
      <c r="AJ116" s="83" t="s">
        <v>303</v>
      </c>
      <c r="AK116" s="84">
        <v>46023</v>
      </c>
      <c r="AL116" s="84">
        <v>46387</v>
      </c>
      <c r="AM116" s="83"/>
      <c r="AN116" s="83"/>
      <c r="AO116" s="83"/>
      <c r="AP116" s="85" t="s">
        <v>9</v>
      </c>
      <c r="AQ116" s="84" cm="1">
        <f t="array" ref="AQ116">IFERROR(DATE(2026, _xlfn.AGGREGATE(15, 6, (COLUMN(CC116:CN116)-COLUMN(CC116)+1)/(CC116:CN116&lt;&gt;0), 1), 1),"N/A")</f>
        <v>46357</v>
      </c>
      <c r="AR116" s="84" cm="1">
        <f t="array" ref="AR116">IFERROR(EOMONTH(DATE(2026, _xlfn.AGGREGATE(14, 6, (COLUMN(CC116:CN116)-COLUMN(CC116)+1)/(CC116:CN116&lt;&gt;0), 1), 1), 0),"N/A")</f>
        <v>46387</v>
      </c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76" t="s">
        <v>694</v>
      </c>
      <c r="BG116" s="76"/>
      <c r="BH116" s="76" t="s">
        <v>695</v>
      </c>
      <c r="BI116" s="76" t="s">
        <v>8</v>
      </c>
      <c r="BJ116" s="82">
        <v>530204</v>
      </c>
      <c r="BK116" s="86" t="s">
        <v>191</v>
      </c>
      <c r="BL116" s="87">
        <v>1000</v>
      </c>
      <c r="BM116" s="73">
        <v>0</v>
      </c>
      <c r="BN116" s="73">
        <v>0</v>
      </c>
      <c r="BO116" s="73">
        <v>0</v>
      </c>
      <c r="BP116" s="73">
        <v>0</v>
      </c>
      <c r="BQ116" s="73">
        <v>0</v>
      </c>
      <c r="BR116" s="73">
        <v>0</v>
      </c>
      <c r="BS116" s="73">
        <v>0</v>
      </c>
      <c r="BT116" s="73">
        <v>0</v>
      </c>
      <c r="BU116" s="73">
        <v>0</v>
      </c>
      <c r="BV116" s="73">
        <v>0</v>
      </c>
      <c r="BW116" s="73">
        <v>0</v>
      </c>
      <c r="BX116" s="137">
        <v>1000</v>
      </c>
      <c r="BY116" s="137"/>
      <c r="BZ116" s="137"/>
      <c r="CA116" s="137"/>
      <c r="CB116" s="138">
        <f t="shared" si="12"/>
        <v>1000</v>
      </c>
      <c r="CC116" s="73"/>
      <c r="CD116" s="73"/>
      <c r="CE116" s="72">
        <v>0</v>
      </c>
      <c r="CF116" s="73">
        <v>0</v>
      </c>
      <c r="CG116" s="73">
        <v>0</v>
      </c>
      <c r="CH116" s="73">
        <v>0</v>
      </c>
      <c r="CI116" s="73">
        <v>0</v>
      </c>
      <c r="CJ116" s="73">
        <v>0</v>
      </c>
      <c r="CK116" s="73">
        <v>0</v>
      </c>
      <c r="CL116" s="73">
        <v>0</v>
      </c>
      <c r="CM116" s="73">
        <v>0</v>
      </c>
      <c r="CN116" s="88">
        <v>1000</v>
      </c>
      <c r="CO116" s="137"/>
      <c r="CP116" s="137">
        <f t="shared" si="13"/>
        <v>0</v>
      </c>
      <c r="CQ116" s="137">
        <f t="shared" si="14"/>
        <v>0</v>
      </c>
      <c r="CR116" s="137">
        <f t="shared" ref="CR116:CR123" si="26">+DI116-CQ116</f>
        <v>0</v>
      </c>
      <c r="CS116" s="157">
        <v>0</v>
      </c>
      <c r="CT116" s="157">
        <v>0</v>
      </c>
      <c r="CU116" s="157">
        <v>0</v>
      </c>
      <c r="CV116" s="157">
        <v>0</v>
      </c>
      <c r="CW116" s="157">
        <v>0</v>
      </c>
      <c r="CX116" s="73">
        <v>0</v>
      </c>
      <c r="CY116" s="73">
        <v>0</v>
      </c>
      <c r="CZ116" s="73">
        <v>1000</v>
      </c>
      <c r="DA116" s="73">
        <v>0</v>
      </c>
      <c r="DB116" s="73">
        <v>0</v>
      </c>
      <c r="DC116" s="73">
        <v>0</v>
      </c>
      <c r="DD116" s="73">
        <v>1000</v>
      </c>
      <c r="DE116" s="73">
        <v>0</v>
      </c>
      <c r="DF116" s="73">
        <v>0</v>
      </c>
      <c r="DG116" s="73">
        <v>1000</v>
      </c>
      <c r="DH116" s="73">
        <v>0</v>
      </c>
      <c r="DI116" s="157">
        <f t="shared" si="15"/>
        <v>0</v>
      </c>
      <c r="DJ116" s="157">
        <f t="shared" si="16"/>
        <v>0</v>
      </c>
      <c r="DK116" s="191" t="str">
        <f t="shared" ref="DK116:DK123" si="27">IF(CZ116&gt;0,"SI","NO")</f>
        <v>SI</v>
      </c>
      <c r="DL116" s="191" t="str">
        <f t="shared" ref="DL116:DL123" si="28">IF(DJ116&gt;0,"SI","NO")</f>
        <v>NO</v>
      </c>
      <c r="DM116" s="142"/>
      <c r="DN116" s="142"/>
      <c r="DO116" s="142"/>
      <c r="DP116" s="125"/>
      <c r="DQ116" s="125"/>
      <c r="DR116" s="125"/>
      <c r="DS116" s="125"/>
      <c r="DT116" s="125"/>
      <c r="DU116" s="125"/>
      <c r="DV116" s="125"/>
      <c r="DW116" s="125"/>
      <c r="DX116" s="125"/>
      <c r="DY116" s="125"/>
      <c r="DZ116" s="125"/>
      <c r="EA116" s="125"/>
      <c r="EB116" s="125"/>
      <c r="EC116" s="125"/>
      <c r="ED116" s="125"/>
      <c r="EE116" s="125"/>
      <c r="EF116" s="125"/>
      <c r="EG116" s="125"/>
      <c r="EH116" s="125"/>
      <c r="EI116" s="125"/>
      <c r="EJ116" s="125"/>
      <c r="EK116" s="125"/>
      <c r="EL116" s="125"/>
      <c r="EM116" s="125"/>
      <c r="EN116" s="125"/>
      <c r="EO116" s="125"/>
      <c r="EP116" s="125"/>
      <c r="EQ116" s="125"/>
      <c r="ER116" s="125"/>
      <c r="ES116" s="125"/>
      <c r="ET116" s="125"/>
      <c r="EU116" s="125"/>
      <c r="EV116" s="125"/>
      <c r="EW116" s="125"/>
      <c r="EX116" s="125"/>
      <c r="EY116" s="125"/>
      <c r="EZ116" s="125"/>
      <c r="FA116" s="125"/>
      <c r="FB116" s="125"/>
      <c r="FC116" s="125"/>
      <c r="FD116" s="125"/>
      <c r="FE116" s="125"/>
      <c r="FF116" s="125"/>
      <c r="FG116" s="125"/>
      <c r="FH116" s="125"/>
      <c r="FI116" s="125"/>
      <c r="FJ116" s="125"/>
      <c r="FK116" s="125"/>
      <c r="FL116" s="125"/>
      <c r="FM116" s="125"/>
      <c r="FN116" s="125"/>
      <c r="FO116" s="125"/>
      <c r="FP116" s="125"/>
      <c r="FQ116" s="125"/>
      <c r="FR116" s="125"/>
      <c r="FS116" s="125"/>
      <c r="FT116" s="125"/>
      <c r="FU116" s="173"/>
      <c r="FV116" s="173"/>
      <c r="FW116" s="173"/>
      <c r="FX116" s="173"/>
      <c r="FY116" s="173"/>
      <c r="FZ116" s="173"/>
      <c r="GA116" s="173"/>
      <c r="GB116" s="173"/>
      <c r="GC116" s="173"/>
      <c r="GD116" s="173"/>
      <c r="GE116" s="173"/>
      <c r="GF116" s="173"/>
      <c r="GG116" s="173"/>
      <c r="GH116" s="173"/>
      <c r="GI116" s="173"/>
      <c r="GJ116" s="173"/>
      <c r="GK116" s="173"/>
      <c r="GL116" s="173"/>
      <c r="GM116" s="173"/>
      <c r="GN116" s="173"/>
      <c r="GO116" s="173"/>
      <c r="GP116" s="173"/>
      <c r="GQ116" s="173"/>
      <c r="GR116" s="173"/>
      <c r="GS116" s="173"/>
      <c r="GT116" s="173"/>
      <c r="GU116" s="173"/>
      <c r="GV116" s="173"/>
      <c r="GW116" s="173"/>
      <c r="GX116" s="173"/>
      <c r="GY116" s="173"/>
      <c r="GZ116" s="173"/>
      <c r="HA116" s="173"/>
      <c r="HB116" s="173"/>
      <c r="HC116" s="173"/>
      <c r="HD116" s="173"/>
      <c r="HE116" s="173"/>
      <c r="HF116" s="173"/>
      <c r="HG116" s="173"/>
      <c r="HH116" s="173"/>
      <c r="HI116" s="173"/>
      <c r="HJ116" s="173"/>
      <c r="HP116" s="284" t="e">
        <v>#NUM!</v>
      </c>
      <c r="HQ116" s="284" t="e">
        <v>#NUM!</v>
      </c>
      <c r="HR116" s="284" t="e">
        <v>#NUM!</v>
      </c>
      <c r="HS116" s="284" t="e">
        <v>#NUM!</v>
      </c>
      <c r="HT116" s="284" t="e">
        <v>#NUM!</v>
      </c>
      <c r="HU116" s="284" t="e">
        <v>#NUM!</v>
      </c>
      <c r="HV116" s="284" t="e">
        <v>#NUM!</v>
      </c>
      <c r="HW116" s="284" t="e">
        <v>#NUM!</v>
      </c>
      <c r="HX116" s="284" t="e">
        <v>#NUM!</v>
      </c>
      <c r="HY116" s="284" t="e">
        <v>#NUM!</v>
      </c>
      <c r="HZ116" s="284" t="e">
        <v>#NUM!</v>
      </c>
      <c r="IA116" s="284" t="e">
        <v>#NUM!</v>
      </c>
      <c r="IB116" s="284" t="e">
        <v>#NUM!</v>
      </c>
      <c r="IC116" s="284" t="e">
        <v>#NUM!</v>
      </c>
      <c r="ID116" s="284" t="e">
        <v>#NUM!</v>
      </c>
      <c r="IE116" s="284" t="e">
        <v>#NUM!</v>
      </c>
      <c r="IF116" s="284" t="e">
        <v>#NUM!</v>
      </c>
      <c r="IG116" s="284" t="e">
        <v>#NUM!</v>
      </c>
      <c r="IH116" s="284" t="e">
        <v>#NUM!</v>
      </c>
      <c r="II116" s="284" t="e">
        <v>#NUM!</v>
      </c>
      <c r="IJ116" s="284" t="e">
        <v>#NUM!</v>
      </c>
      <c r="IK116" s="284" t="e">
        <v>#NUM!</v>
      </c>
      <c r="IL116" s="284" t="e">
        <v>#NUM!</v>
      </c>
      <c r="IM116" s="284" t="e">
        <v>#NUM!</v>
      </c>
      <c r="IN116" s="284" t="e">
        <v>#NUM!</v>
      </c>
      <c r="IO116" s="284" t="e">
        <v>#NUM!</v>
      </c>
      <c r="IP116" s="284" t="e">
        <v>#NUM!</v>
      </c>
      <c r="IQ116" s="284" t="e">
        <v>#NUM!</v>
      </c>
      <c r="IR116" s="284" t="e">
        <v>#NUM!</v>
      </c>
      <c r="IS116" s="284" t="e">
        <v>#NUM!</v>
      </c>
      <c r="IT116" s="284" t="e">
        <v>#NUM!</v>
      </c>
      <c r="IU116" s="284" t="e">
        <v>#NUM!</v>
      </c>
      <c r="IV116" s="284" t="e">
        <v>#NUM!</v>
      </c>
      <c r="IW116" s="284" t="e">
        <v>#NUM!</v>
      </c>
      <c r="IX116" s="284" t="e">
        <v>#NUM!</v>
      </c>
      <c r="IY116" s="284" t="e">
        <v>#NUM!</v>
      </c>
      <c r="IZ116" s="284" t="e">
        <v>#NUM!</v>
      </c>
      <c r="JA116" s="284" t="e">
        <v>#NUM!</v>
      </c>
      <c r="JB116" s="284" t="e">
        <v>#NUM!</v>
      </c>
      <c r="JC116" s="284" t="e">
        <v>#NUM!</v>
      </c>
      <c r="JD116" s="284" t="e">
        <v>#NUM!</v>
      </c>
      <c r="JE116" s="284" t="e">
        <v>#NUM!</v>
      </c>
      <c r="JF116" s="284" t="e">
        <v>#NUM!</v>
      </c>
      <c r="JG116" s="284" t="e">
        <v>#NUM!</v>
      </c>
      <c r="JH116" s="278" t="e">
        <v>#NUM!</v>
      </c>
      <c r="JI116" s="278" t="e">
        <v>#NUM!</v>
      </c>
      <c r="JJ116" s="279" t="s">
        <v>546</v>
      </c>
    </row>
    <row r="117" spans="1:318" s="68" customFormat="1" ht="14.65" customHeight="1" x14ac:dyDescent="0.25">
      <c r="A117" s="68" t="s">
        <v>54</v>
      </c>
      <c r="B117" s="76" t="s">
        <v>508</v>
      </c>
      <c r="C117" s="76" t="s">
        <v>509</v>
      </c>
      <c r="D117" s="76" t="s">
        <v>510</v>
      </c>
      <c r="E117" s="76" t="s">
        <v>6</v>
      </c>
      <c r="F117" s="76" t="s">
        <v>511</v>
      </c>
      <c r="G117" s="76" t="s">
        <v>8</v>
      </c>
      <c r="H117" s="76" t="s">
        <v>8</v>
      </c>
      <c r="I117" s="76" t="s">
        <v>192</v>
      </c>
      <c r="J117" s="76" t="s">
        <v>7</v>
      </c>
      <c r="K117" s="86" t="s">
        <v>8</v>
      </c>
      <c r="L117" s="86" t="s">
        <v>8</v>
      </c>
      <c r="M117" s="86" t="s">
        <v>8</v>
      </c>
      <c r="N117" s="86" t="s">
        <v>8</v>
      </c>
      <c r="O117" s="86" t="s">
        <v>8</v>
      </c>
      <c r="P117" s="86" t="s">
        <v>8</v>
      </c>
      <c r="Q117" s="76" t="s">
        <v>519</v>
      </c>
      <c r="R117" s="76" t="s">
        <v>10</v>
      </c>
      <c r="S117" s="76" t="s">
        <v>520</v>
      </c>
      <c r="T117" s="76" t="s">
        <v>521</v>
      </c>
      <c r="U117" s="77"/>
      <c r="V117" s="77">
        <v>0.05</v>
      </c>
      <c r="W117" s="77">
        <v>0.08</v>
      </c>
      <c r="X117" s="77">
        <v>0.15</v>
      </c>
      <c r="Y117" s="77">
        <v>0.2</v>
      </c>
      <c r="Z117" s="77">
        <v>0.25</v>
      </c>
      <c r="AA117" s="77">
        <v>0.37</v>
      </c>
      <c r="AB117" s="77">
        <v>0.42</v>
      </c>
      <c r="AC117" s="77">
        <v>0.57999999999999996</v>
      </c>
      <c r="AD117" s="77">
        <v>0.67</v>
      </c>
      <c r="AE117" s="77">
        <v>0.83</v>
      </c>
      <c r="AF117" s="77">
        <v>1</v>
      </c>
      <c r="AG117" s="76" t="s">
        <v>522</v>
      </c>
      <c r="AH117" s="76" t="s">
        <v>208</v>
      </c>
      <c r="AI117" s="82" t="s">
        <v>303</v>
      </c>
      <c r="AJ117" s="83" t="s">
        <v>303</v>
      </c>
      <c r="AK117" s="84">
        <v>46023</v>
      </c>
      <c r="AL117" s="84">
        <v>46387</v>
      </c>
      <c r="AM117" s="83"/>
      <c r="AN117" s="83"/>
      <c r="AO117" s="83"/>
      <c r="AP117" s="85" t="s">
        <v>9</v>
      </c>
      <c r="AQ117" s="84" cm="1">
        <f t="array" ref="AQ117">IFERROR(DATE(2026, _xlfn.AGGREGATE(15, 6, (COLUMN(CC117:CN117)-COLUMN(CC117)+1)/(CC117:CN117&lt;&gt;0), 1), 1),"N/A")</f>
        <v>46357</v>
      </c>
      <c r="AR117" s="84" cm="1">
        <f t="array" ref="AR117">IFERROR(EOMONTH(DATE(2026, _xlfn.AGGREGATE(14, 6, (COLUMN(CC117:CN117)-COLUMN(CC117)+1)/(CC117:CN117&lt;&gt;0), 1), 1), 0),"N/A")</f>
        <v>46387</v>
      </c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76" t="s">
        <v>694</v>
      </c>
      <c r="BG117" s="76"/>
      <c r="BH117" s="76" t="s">
        <v>696</v>
      </c>
      <c r="BI117" s="76" t="s">
        <v>8</v>
      </c>
      <c r="BJ117" s="82">
        <v>530801</v>
      </c>
      <c r="BK117" s="86" t="s">
        <v>191</v>
      </c>
      <c r="BL117" s="87">
        <v>1000</v>
      </c>
      <c r="BM117" s="73">
        <v>0</v>
      </c>
      <c r="BN117" s="73">
        <v>0</v>
      </c>
      <c r="BO117" s="73">
        <v>0</v>
      </c>
      <c r="BP117" s="73">
        <v>0</v>
      </c>
      <c r="BQ117" s="73">
        <v>0</v>
      </c>
      <c r="BR117" s="73">
        <v>0</v>
      </c>
      <c r="BS117" s="73">
        <v>0</v>
      </c>
      <c r="BT117" s="73">
        <v>0</v>
      </c>
      <c r="BU117" s="73">
        <v>0</v>
      </c>
      <c r="BV117" s="73">
        <v>0</v>
      </c>
      <c r="BW117" s="73">
        <v>0</v>
      </c>
      <c r="BX117" s="137">
        <v>1000</v>
      </c>
      <c r="BY117" s="137"/>
      <c r="BZ117" s="137"/>
      <c r="CA117" s="137"/>
      <c r="CB117" s="138">
        <f t="shared" si="12"/>
        <v>1000</v>
      </c>
      <c r="CC117" s="73"/>
      <c r="CD117" s="73"/>
      <c r="CE117" s="72">
        <v>0</v>
      </c>
      <c r="CF117" s="73">
        <v>0</v>
      </c>
      <c r="CG117" s="73">
        <v>0</v>
      </c>
      <c r="CH117" s="73">
        <v>0</v>
      </c>
      <c r="CI117" s="73">
        <v>0</v>
      </c>
      <c r="CJ117" s="73">
        <v>0</v>
      </c>
      <c r="CK117" s="73">
        <v>0</v>
      </c>
      <c r="CL117" s="73">
        <v>0</v>
      </c>
      <c r="CM117" s="73">
        <v>0</v>
      </c>
      <c r="CN117" s="137">
        <v>1000</v>
      </c>
      <c r="CO117" s="137"/>
      <c r="CP117" s="137">
        <f t="shared" si="13"/>
        <v>0</v>
      </c>
      <c r="CQ117" s="137">
        <f t="shared" si="14"/>
        <v>0</v>
      </c>
      <c r="CR117" s="137">
        <f t="shared" si="26"/>
        <v>0</v>
      </c>
      <c r="CS117" s="157">
        <v>0</v>
      </c>
      <c r="CT117" s="157">
        <v>0</v>
      </c>
      <c r="CU117" s="157">
        <v>0</v>
      </c>
      <c r="CV117" s="157">
        <v>0</v>
      </c>
      <c r="CW117" s="157">
        <v>0</v>
      </c>
      <c r="CX117" s="73">
        <v>0</v>
      </c>
      <c r="CY117" s="73">
        <v>0</v>
      </c>
      <c r="CZ117" s="73">
        <v>1000</v>
      </c>
      <c r="DA117" s="73">
        <v>0</v>
      </c>
      <c r="DB117" s="73">
        <v>0</v>
      </c>
      <c r="DC117" s="73">
        <v>0</v>
      </c>
      <c r="DD117" s="73">
        <v>1000</v>
      </c>
      <c r="DE117" s="73">
        <v>0</v>
      </c>
      <c r="DF117" s="73">
        <v>0</v>
      </c>
      <c r="DG117" s="73">
        <v>1000</v>
      </c>
      <c r="DH117" s="73">
        <v>0</v>
      </c>
      <c r="DI117" s="157">
        <f t="shared" si="15"/>
        <v>0</v>
      </c>
      <c r="DJ117" s="157">
        <f t="shared" si="16"/>
        <v>0</v>
      </c>
      <c r="DK117" s="191" t="str">
        <f t="shared" si="27"/>
        <v>SI</v>
      </c>
      <c r="DL117" s="191" t="str">
        <f t="shared" si="28"/>
        <v>NO</v>
      </c>
      <c r="DM117" s="142"/>
      <c r="DN117" s="142"/>
      <c r="DO117" s="142"/>
      <c r="DP117" s="125"/>
      <c r="DQ117" s="125"/>
      <c r="DR117" s="125"/>
      <c r="DS117" s="125"/>
      <c r="DT117" s="125"/>
      <c r="DU117" s="125"/>
      <c r="DV117" s="125"/>
      <c r="DW117" s="125"/>
      <c r="DX117" s="125"/>
      <c r="DY117" s="125"/>
      <c r="DZ117" s="125"/>
      <c r="EA117" s="125"/>
      <c r="EB117" s="125"/>
      <c r="EC117" s="125"/>
      <c r="ED117" s="125"/>
      <c r="EE117" s="125"/>
      <c r="EF117" s="125"/>
      <c r="EG117" s="125"/>
      <c r="EH117" s="125"/>
      <c r="EI117" s="125"/>
      <c r="EJ117" s="125"/>
      <c r="EK117" s="125"/>
      <c r="EL117" s="125"/>
      <c r="EM117" s="125"/>
      <c r="EN117" s="125"/>
      <c r="EO117" s="125"/>
      <c r="EP117" s="125"/>
      <c r="EQ117" s="125"/>
      <c r="ER117" s="125"/>
      <c r="ES117" s="125"/>
      <c r="ET117" s="125"/>
      <c r="EU117" s="125"/>
      <c r="EV117" s="125"/>
      <c r="EW117" s="125"/>
      <c r="EX117" s="125"/>
      <c r="EY117" s="125"/>
      <c r="EZ117" s="125"/>
      <c r="FA117" s="125"/>
      <c r="FB117" s="125"/>
      <c r="FC117" s="125"/>
      <c r="FD117" s="125"/>
      <c r="FE117" s="125"/>
      <c r="FF117" s="125"/>
      <c r="FG117" s="125"/>
      <c r="FH117" s="125"/>
      <c r="FI117" s="125"/>
      <c r="FJ117" s="125"/>
      <c r="FK117" s="125"/>
      <c r="FL117" s="125"/>
      <c r="FM117" s="125"/>
      <c r="FN117" s="125"/>
      <c r="FO117" s="125"/>
      <c r="FP117" s="125"/>
      <c r="FQ117" s="125"/>
      <c r="FR117" s="125"/>
      <c r="FS117" s="125"/>
      <c r="FT117" s="125"/>
      <c r="FU117" s="173"/>
      <c r="FV117" s="173"/>
      <c r="FW117" s="173"/>
      <c r="FX117" s="173"/>
      <c r="FY117" s="173"/>
      <c r="FZ117" s="173"/>
      <c r="GA117" s="173"/>
      <c r="GB117" s="173"/>
      <c r="GC117" s="173"/>
      <c r="GD117" s="173"/>
      <c r="GE117" s="173"/>
      <c r="GF117" s="173"/>
      <c r="GG117" s="173"/>
      <c r="GH117" s="173"/>
      <c r="GI117" s="173"/>
      <c r="GJ117" s="173"/>
      <c r="GK117" s="173"/>
      <c r="GL117" s="173"/>
      <c r="GM117" s="173"/>
      <c r="GN117" s="173"/>
      <c r="GO117" s="173"/>
      <c r="GP117" s="173"/>
      <c r="GQ117" s="173"/>
      <c r="GR117" s="173"/>
      <c r="GS117" s="173"/>
      <c r="GT117" s="173"/>
      <c r="GU117" s="173"/>
      <c r="GV117" s="173"/>
      <c r="GW117" s="173"/>
      <c r="GX117" s="173"/>
      <c r="GY117" s="173"/>
      <c r="GZ117" s="173"/>
      <c r="HA117" s="173"/>
      <c r="HB117" s="173"/>
      <c r="HC117" s="173"/>
      <c r="HD117" s="173"/>
      <c r="HE117" s="173"/>
      <c r="HF117" s="173"/>
      <c r="HG117" s="173"/>
      <c r="HH117" s="173"/>
      <c r="HI117" s="173"/>
      <c r="HJ117" s="173"/>
      <c r="HP117" s="284" t="e">
        <v>#NUM!</v>
      </c>
      <c r="HQ117" s="284" t="e">
        <v>#NUM!</v>
      </c>
      <c r="HR117" s="284" t="e">
        <v>#NUM!</v>
      </c>
      <c r="HS117" s="284" t="e">
        <v>#NUM!</v>
      </c>
      <c r="HT117" s="284" t="e">
        <v>#NUM!</v>
      </c>
      <c r="HU117" s="284" t="e">
        <v>#NUM!</v>
      </c>
      <c r="HV117" s="284" t="e">
        <v>#NUM!</v>
      </c>
      <c r="HW117" s="284" t="e">
        <v>#NUM!</v>
      </c>
      <c r="HX117" s="284" t="e">
        <v>#NUM!</v>
      </c>
      <c r="HY117" s="284" t="e">
        <v>#NUM!</v>
      </c>
      <c r="HZ117" s="284" t="e">
        <v>#NUM!</v>
      </c>
      <c r="IA117" s="284" t="e">
        <v>#NUM!</v>
      </c>
      <c r="IB117" s="284" t="e">
        <v>#NUM!</v>
      </c>
      <c r="IC117" s="284" t="e">
        <v>#NUM!</v>
      </c>
      <c r="ID117" s="284" t="e">
        <v>#NUM!</v>
      </c>
      <c r="IE117" s="284" t="e">
        <v>#NUM!</v>
      </c>
      <c r="IF117" s="284" t="e">
        <v>#NUM!</v>
      </c>
      <c r="IG117" s="284" t="e">
        <v>#NUM!</v>
      </c>
      <c r="IH117" s="284" t="e">
        <v>#NUM!</v>
      </c>
      <c r="II117" s="284" t="e">
        <v>#NUM!</v>
      </c>
      <c r="IJ117" s="284" t="e">
        <v>#NUM!</v>
      </c>
      <c r="IK117" s="284" t="e">
        <v>#NUM!</v>
      </c>
      <c r="IL117" s="284" t="e">
        <v>#NUM!</v>
      </c>
      <c r="IM117" s="284" t="e">
        <v>#NUM!</v>
      </c>
      <c r="IN117" s="284" t="e">
        <v>#NUM!</v>
      </c>
      <c r="IO117" s="284" t="e">
        <v>#NUM!</v>
      </c>
      <c r="IP117" s="284" t="e">
        <v>#NUM!</v>
      </c>
      <c r="IQ117" s="284" t="e">
        <v>#NUM!</v>
      </c>
      <c r="IR117" s="284" t="e">
        <v>#NUM!</v>
      </c>
      <c r="IS117" s="284" t="e">
        <v>#NUM!</v>
      </c>
      <c r="IT117" s="284" t="e">
        <v>#NUM!</v>
      </c>
      <c r="IU117" s="284" t="e">
        <v>#NUM!</v>
      </c>
      <c r="IV117" s="284" t="e">
        <v>#NUM!</v>
      </c>
      <c r="IW117" s="284" t="e">
        <v>#NUM!</v>
      </c>
      <c r="IX117" s="284" t="e">
        <v>#NUM!</v>
      </c>
      <c r="IY117" s="284" t="e">
        <v>#NUM!</v>
      </c>
      <c r="IZ117" s="284" t="e">
        <v>#NUM!</v>
      </c>
      <c r="JA117" s="284" t="e">
        <v>#NUM!</v>
      </c>
      <c r="JB117" s="284" t="e">
        <v>#NUM!</v>
      </c>
      <c r="JC117" s="284" t="e">
        <v>#NUM!</v>
      </c>
      <c r="JD117" s="284" t="e">
        <v>#NUM!</v>
      </c>
      <c r="JE117" s="284" t="e">
        <v>#NUM!</v>
      </c>
      <c r="JF117" s="284" t="e">
        <v>#NUM!</v>
      </c>
      <c r="JG117" s="284" t="e">
        <v>#NUM!</v>
      </c>
      <c r="JH117" s="278" t="e">
        <v>#NUM!</v>
      </c>
      <c r="JI117" s="278" t="e">
        <v>#NUM!</v>
      </c>
      <c r="JJ117" s="279" t="s">
        <v>546</v>
      </c>
    </row>
    <row r="118" spans="1:318" s="68" customFormat="1" ht="14.65" customHeight="1" x14ac:dyDescent="0.25">
      <c r="A118" s="68" t="s">
        <v>54</v>
      </c>
      <c r="B118" s="76" t="s">
        <v>508</v>
      </c>
      <c r="C118" s="76" t="s">
        <v>509</v>
      </c>
      <c r="D118" s="76" t="s">
        <v>510</v>
      </c>
      <c r="E118" s="76" t="s">
        <v>6</v>
      </c>
      <c r="F118" s="76" t="s">
        <v>511</v>
      </c>
      <c r="G118" s="76" t="s">
        <v>8</v>
      </c>
      <c r="H118" s="76" t="s">
        <v>8</v>
      </c>
      <c r="I118" s="76" t="s">
        <v>192</v>
      </c>
      <c r="J118" s="76" t="s">
        <v>7</v>
      </c>
      <c r="K118" s="86" t="s">
        <v>8</v>
      </c>
      <c r="L118" s="86" t="s">
        <v>8</v>
      </c>
      <c r="M118" s="86" t="s">
        <v>8</v>
      </c>
      <c r="N118" s="86" t="s">
        <v>8</v>
      </c>
      <c r="O118" s="86" t="s">
        <v>8</v>
      </c>
      <c r="P118" s="86" t="s">
        <v>8</v>
      </c>
      <c r="Q118" s="76" t="s">
        <v>519</v>
      </c>
      <c r="R118" s="76" t="s">
        <v>10</v>
      </c>
      <c r="S118" s="76" t="s">
        <v>520</v>
      </c>
      <c r="T118" s="76" t="s">
        <v>521</v>
      </c>
      <c r="U118" s="77"/>
      <c r="V118" s="77">
        <v>0.05</v>
      </c>
      <c r="W118" s="77">
        <v>0.08</v>
      </c>
      <c r="X118" s="77">
        <v>0.15</v>
      </c>
      <c r="Y118" s="77">
        <v>0.2</v>
      </c>
      <c r="Z118" s="77">
        <v>0.25</v>
      </c>
      <c r="AA118" s="77">
        <v>0.37</v>
      </c>
      <c r="AB118" s="77">
        <v>0.42</v>
      </c>
      <c r="AC118" s="77">
        <v>0.57999999999999996</v>
      </c>
      <c r="AD118" s="77">
        <v>0.67</v>
      </c>
      <c r="AE118" s="77">
        <v>0.83</v>
      </c>
      <c r="AF118" s="77">
        <v>1</v>
      </c>
      <c r="AG118" s="76" t="s">
        <v>522</v>
      </c>
      <c r="AH118" s="76" t="s">
        <v>208</v>
      </c>
      <c r="AI118" s="82" t="s">
        <v>303</v>
      </c>
      <c r="AJ118" s="83" t="s">
        <v>303</v>
      </c>
      <c r="AK118" s="84">
        <v>46023</v>
      </c>
      <c r="AL118" s="84">
        <v>46387</v>
      </c>
      <c r="AM118" s="83"/>
      <c r="AN118" s="83"/>
      <c r="AO118" s="83"/>
      <c r="AP118" s="85" t="s">
        <v>9</v>
      </c>
      <c r="AQ118" s="84" cm="1">
        <f t="array" ref="AQ118">IFERROR(DATE(2026, _xlfn.AGGREGATE(15, 6, (COLUMN(CC118:CN118)-COLUMN(CC118)+1)/(CC118:CN118&lt;&gt;0), 1), 1),"N/A")</f>
        <v>46357</v>
      </c>
      <c r="AR118" s="84" cm="1">
        <f t="array" ref="AR118">IFERROR(EOMONTH(DATE(2026, _xlfn.AGGREGATE(14, 6, (COLUMN(CC118:CN118)-COLUMN(CC118)+1)/(CC118:CN118&lt;&gt;0), 1), 1), 0),"N/A")</f>
        <v>46387</v>
      </c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76" t="s">
        <v>694</v>
      </c>
      <c r="BG118" s="76"/>
      <c r="BH118" s="76" t="s">
        <v>697</v>
      </c>
      <c r="BI118" s="76" t="s">
        <v>8</v>
      </c>
      <c r="BJ118" s="82">
        <v>530804</v>
      </c>
      <c r="BK118" s="86" t="s">
        <v>191</v>
      </c>
      <c r="BL118" s="87">
        <v>1000</v>
      </c>
      <c r="BM118" s="73">
        <v>0</v>
      </c>
      <c r="BN118" s="73">
        <v>0</v>
      </c>
      <c r="BO118" s="73">
        <v>0</v>
      </c>
      <c r="BP118" s="73">
        <v>0</v>
      </c>
      <c r="BQ118" s="73">
        <v>0</v>
      </c>
      <c r="BR118" s="73">
        <v>0</v>
      </c>
      <c r="BS118" s="73">
        <v>0</v>
      </c>
      <c r="BT118" s="73">
        <v>0</v>
      </c>
      <c r="BU118" s="73">
        <v>0</v>
      </c>
      <c r="BV118" s="73">
        <v>0</v>
      </c>
      <c r="BW118" s="73">
        <v>0</v>
      </c>
      <c r="BX118" s="137">
        <v>1000</v>
      </c>
      <c r="BY118" s="137"/>
      <c r="BZ118" s="137"/>
      <c r="CA118" s="137"/>
      <c r="CB118" s="138">
        <f t="shared" si="12"/>
        <v>1000</v>
      </c>
      <c r="CC118" s="73"/>
      <c r="CD118" s="73"/>
      <c r="CE118" s="72">
        <v>0</v>
      </c>
      <c r="CF118" s="73">
        <v>0</v>
      </c>
      <c r="CG118" s="73">
        <v>0</v>
      </c>
      <c r="CH118" s="73">
        <v>0</v>
      </c>
      <c r="CI118" s="73">
        <v>0</v>
      </c>
      <c r="CJ118" s="73">
        <v>0</v>
      </c>
      <c r="CK118" s="73">
        <v>0</v>
      </c>
      <c r="CL118" s="73">
        <v>0</v>
      </c>
      <c r="CM118" s="73">
        <v>0</v>
      </c>
      <c r="CN118" s="88">
        <v>1000</v>
      </c>
      <c r="CO118" s="137"/>
      <c r="CP118" s="137">
        <f t="shared" si="13"/>
        <v>0</v>
      </c>
      <c r="CQ118" s="137">
        <f t="shared" si="14"/>
        <v>0</v>
      </c>
      <c r="CR118" s="137">
        <f t="shared" si="26"/>
        <v>0</v>
      </c>
      <c r="CS118" s="157">
        <v>0</v>
      </c>
      <c r="CT118" s="157">
        <v>0</v>
      </c>
      <c r="CU118" s="157">
        <v>0</v>
      </c>
      <c r="CV118" s="157">
        <v>0</v>
      </c>
      <c r="CW118" s="157">
        <v>0</v>
      </c>
      <c r="CX118" s="73">
        <v>0</v>
      </c>
      <c r="CY118" s="73">
        <v>0</v>
      </c>
      <c r="CZ118" s="73">
        <v>1000</v>
      </c>
      <c r="DA118" s="73">
        <v>0</v>
      </c>
      <c r="DB118" s="73">
        <v>0</v>
      </c>
      <c r="DC118" s="73">
        <v>0</v>
      </c>
      <c r="DD118" s="73">
        <v>1000</v>
      </c>
      <c r="DE118" s="73">
        <v>0</v>
      </c>
      <c r="DF118" s="73">
        <v>0</v>
      </c>
      <c r="DG118" s="73">
        <v>1000</v>
      </c>
      <c r="DH118" s="73">
        <v>0</v>
      </c>
      <c r="DI118" s="157">
        <f t="shared" si="15"/>
        <v>0</v>
      </c>
      <c r="DJ118" s="157">
        <f t="shared" si="16"/>
        <v>0</v>
      </c>
      <c r="DK118" s="191" t="str">
        <f t="shared" si="27"/>
        <v>SI</v>
      </c>
      <c r="DL118" s="191" t="str">
        <f t="shared" si="28"/>
        <v>NO</v>
      </c>
      <c r="DM118" s="142"/>
      <c r="DN118" s="142"/>
      <c r="DO118" s="142"/>
      <c r="DP118" s="125"/>
      <c r="DQ118" s="125"/>
      <c r="DR118" s="125"/>
      <c r="DS118" s="125"/>
      <c r="DT118" s="125"/>
      <c r="DU118" s="125"/>
      <c r="DV118" s="125"/>
      <c r="DW118" s="125"/>
      <c r="DX118" s="125"/>
      <c r="DY118" s="125"/>
      <c r="DZ118" s="125"/>
      <c r="EA118" s="125"/>
      <c r="EB118" s="125"/>
      <c r="EC118" s="125"/>
      <c r="ED118" s="125"/>
      <c r="EE118" s="125"/>
      <c r="EF118" s="125"/>
      <c r="EG118" s="125"/>
      <c r="EH118" s="125"/>
      <c r="EI118" s="125"/>
      <c r="EJ118" s="125"/>
      <c r="EK118" s="125"/>
      <c r="EL118" s="125"/>
      <c r="EM118" s="125"/>
      <c r="EN118" s="125"/>
      <c r="EO118" s="125"/>
      <c r="EP118" s="125"/>
      <c r="EQ118" s="125"/>
      <c r="ER118" s="125"/>
      <c r="ES118" s="125"/>
      <c r="ET118" s="125"/>
      <c r="EU118" s="125"/>
      <c r="EV118" s="125"/>
      <c r="EW118" s="125"/>
      <c r="EX118" s="125"/>
      <c r="EY118" s="125"/>
      <c r="EZ118" s="125"/>
      <c r="FA118" s="125"/>
      <c r="FB118" s="125"/>
      <c r="FC118" s="125"/>
      <c r="FD118" s="125"/>
      <c r="FE118" s="125"/>
      <c r="FF118" s="125"/>
      <c r="FG118" s="125"/>
      <c r="FH118" s="125"/>
      <c r="FI118" s="125"/>
      <c r="FJ118" s="125"/>
      <c r="FK118" s="125"/>
      <c r="FL118" s="125"/>
      <c r="FM118" s="125"/>
      <c r="FN118" s="125"/>
      <c r="FO118" s="125"/>
      <c r="FP118" s="125"/>
      <c r="FQ118" s="125"/>
      <c r="FR118" s="125"/>
      <c r="FS118" s="125"/>
      <c r="FT118" s="125"/>
      <c r="FU118" s="173"/>
      <c r="FV118" s="173"/>
      <c r="FW118" s="173"/>
      <c r="FX118" s="173"/>
      <c r="FY118" s="173"/>
      <c r="FZ118" s="173"/>
      <c r="GA118" s="173"/>
      <c r="GB118" s="173"/>
      <c r="GC118" s="173"/>
      <c r="GD118" s="173"/>
      <c r="GE118" s="173"/>
      <c r="GF118" s="173"/>
      <c r="GG118" s="173"/>
      <c r="GH118" s="173"/>
      <c r="GI118" s="173"/>
      <c r="GJ118" s="173"/>
      <c r="GK118" s="173"/>
      <c r="GL118" s="173"/>
      <c r="GM118" s="173"/>
      <c r="GN118" s="173"/>
      <c r="GO118" s="173"/>
      <c r="GP118" s="173"/>
      <c r="GQ118" s="173"/>
      <c r="GR118" s="173"/>
      <c r="GS118" s="173"/>
      <c r="GT118" s="173"/>
      <c r="GU118" s="173"/>
      <c r="GV118" s="173"/>
      <c r="GW118" s="173"/>
      <c r="GX118" s="173"/>
      <c r="GY118" s="173"/>
      <c r="GZ118" s="173"/>
      <c r="HA118" s="173"/>
      <c r="HB118" s="173"/>
      <c r="HC118" s="173"/>
      <c r="HD118" s="173"/>
      <c r="HE118" s="173"/>
      <c r="HF118" s="173"/>
      <c r="HG118" s="173"/>
      <c r="HH118" s="173"/>
      <c r="HI118" s="173"/>
      <c r="HJ118" s="173"/>
      <c r="HP118" s="284" t="e">
        <v>#NUM!</v>
      </c>
      <c r="HQ118" s="284" t="e">
        <v>#NUM!</v>
      </c>
      <c r="HR118" s="284" t="e">
        <v>#NUM!</v>
      </c>
      <c r="HS118" s="284" t="e">
        <v>#NUM!</v>
      </c>
      <c r="HT118" s="284" t="e">
        <v>#NUM!</v>
      </c>
      <c r="HU118" s="284" t="e">
        <v>#NUM!</v>
      </c>
      <c r="HV118" s="284" t="e">
        <v>#NUM!</v>
      </c>
      <c r="HW118" s="284" t="e">
        <v>#NUM!</v>
      </c>
      <c r="HX118" s="284" t="e">
        <v>#NUM!</v>
      </c>
      <c r="HY118" s="284" t="e">
        <v>#NUM!</v>
      </c>
      <c r="HZ118" s="284" t="e">
        <v>#NUM!</v>
      </c>
      <c r="IA118" s="284" t="e">
        <v>#NUM!</v>
      </c>
      <c r="IB118" s="284" t="e">
        <v>#NUM!</v>
      </c>
      <c r="IC118" s="284" t="e">
        <v>#NUM!</v>
      </c>
      <c r="ID118" s="284" t="e">
        <v>#NUM!</v>
      </c>
      <c r="IE118" s="284" t="e">
        <v>#NUM!</v>
      </c>
      <c r="IF118" s="284" t="e">
        <v>#NUM!</v>
      </c>
      <c r="IG118" s="284" t="e">
        <v>#NUM!</v>
      </c>
      <c r="IH118" s="284" t="e">
        <v>#NUM!</v>
      </c>
      <c r="II118" s="284" t="e">
        <v>#NUM!</v>
      </c>
      <c r="IJ118" s="284" t="e">
        <v>#NUM!</v>
      </c>
      <c r="IK118" s="284" t="e">
        <v>#NUM!</v>
      </c>
      <c r="IL118" s="284" t="e">
        <v>#NUM!</v>
      </c>
      <c r="IM118" s="284" t="e">
        <v>#NUM!</v>
      </c>
      <c r="IN118" s="284" t="e">
        <v>#NUM!</v>
      </c>
      <c r="IO118" s="284" t="e">
        <v>#NUM!</v>
      </c>
      <c r="IP118" s="284" t="e">
        <v>#NUM!</v>
      </c>
      <c r="IQ118" s="284" t="e">
        <v>#NUM!</v>
      </c>
      <c r="IR118" s="284" t="e">
        <v>#NUM!</v>
      </c>
      <c r="IS118" s="284" t="e">
        <v>#NUM!</v>
      </c>
      <c r="IT118" s="284" t="e">
        <v>#NUM!</v>
      </c>
      <c r="IU118" s="284" t="e">
        <v>#NUM!</v>
      </c>
      <c r="IV118" s="284" t="e">
        <v>#NUM!</v>
      </c>
      <c r="IW118" s="284" t="e">
        <v>#NUM!</v>
      </c>
      <c r="IX118" s="284" t="e">
        <v>#NUM!</v>
      </c>
      <c r="IY118" s="284" t="e">
        <v>#NUM!</v>
      </c>
      <c r="IZ118" s="284" t="e">
        <v>#NUM!</v>
      </c>
      <c r="JA118" s="284" t="e">
        <v>#NUM!</v>
      </c>
      <c r="JB118" s="284" t="e">
        <v>#NUM!</v>
      </c>
      <c r="JC118" s="284" t="e">
        <v>#NUM!</v>
      </c>
      <c r="JD118" s="284" t="e">
        <v>#NUM!</v>
      </c>
      <c r="JE118" s="284" t="e">
        <v>#NUM!</v>
      </c>
      <c r="JF118" s="284" t="e">
        <v>#NUM!</v>
      </c>
      <c r="JG118" s="284" t="e">
        <v>#NUM!</v>
      </c>
      <c r="JH118" s="278" t="e">
        <v>#NUM!</v>
      </c>
      <c r="JI118" s="278" t="e">
        <v>#NUM!</v>
      </c>
      <c r="JJ118" s="279" t="s">
        <v>546</v>
      </c>
    </row>
    <row r="119" spans="1:318" s="68" customFormat="1" ht="14.65" customHeight="1" x14ac:dyDescent="0.25">
      <c r="A119" s="68" t="s">
        <v>54</v>
      </c>
      <c r="B119" s="76" t="s">
        <v>508</v>
      </c>
      <c r="C119" s="76" t="s">
        <v>509</v>
      </c>
      <c r="D119" s="76" t="s">
        <v>510</v>
      </c>
      <c r="E119" s="76" t="s">
        <v>6</v>
      </c>
      <c r="F119" s="76" t="s">
        <v>511</v>
      </c>
      <c r="G119" s="76" t="s">
        <v>8</v>
      </c>
      <c r="H119" s="76" t="s">
        <v>8</v>
      </c>
      <c r="I119" s="76" t="s">
        <v>192</v>
      </c>
      <c r="J119" s="76" t="s">
        <v>7</v>
      </c>
      <c r="K119" s="86" t="s">
        <v>8</v>
      </c>
      <c r="L119" s="86" t="s">
        <v>8</v>
      </c>
      <c r="M119" s="86" t="s">
        <v>8</v>
      </c>
      <c r="N119" s="86" t="s">
        <v>8</v>
      </c>
      <c r="O119" s="86" t="s">
        <v>8</v>
      </c>
      <c r="P119" s="86" t="s">
        <v>8</v>
      </c>
      <c r="Q119" s="76" t="s">
        <v>519</v>
      </c>
      <c r="R119" s="76" t="s">
        <v>10</v>
      </c>
      <c r="S119" s="76" t="s">
        <v>520</v>
      </c>
      <c r="T119" s="76" t="s">
        <v>521</v>
      </c>
      <c r="U119" s="77"/>
      <c r="V119" s="77">
        <v>0.05</v>
      </c>
      <c r="W119" s="77">
        <v>0.08</v>
      </c>
      <c r="X119" s="77">
        <v>0.15</v>
      </c>
      <c r="Y119" s="77">
        <v>0.2</v>
      </c>
      <c r="Z119" s="77">
        <v>0.25</v>
      </c>
      <c r="AA119" s="77">
        <v>0.37</v>
      </c>
      <c r="AB119" s="77">
        <v>0.42</v>
      </c>
      <c r="AC119" s="77">
        <v>0.57999999999999996</v>
      </c>
      <c r="AD119" s="77">
        <v>0.67</v>
      </c>
      <c r="AE119" s="77">
        <v>0.83</v>
      </c>
      <c r="AF119" s="77">
        <v>1</v>
      </c>
      <c r="AG119" s="76" t="s">
        <v>522</v>
      </c>
      <c r="AH119" s="76" t="s">
        <v>208</v>
      </c>
      <c r="AI119" s="82" t="s">
        <v>303</v>
      </c>
      <c r="AJ119" s="83" t="s">
        <v>303</v>
      </c>
      <c r="AK119" s="84">
        <v>46023</v>
      </c>
      <c r="AL119" s="84">
        <v>46387</v>
      </c>
      <c r="AM119" s="83"/>
      <c r="AN119" s="83"/>
      <c r="AO119" s="83"/>
      <c r="AP119" s="85" t="s">
        <v>9</v>
      </c>
      <c r="AQ119" s="84" cm="1">
        <f t="array" ref="AQ119">IFERROR(DATE(2026, _xlfn.AGGREGATE(15, 6, (COLUMN(CC119:CN119)-COLUMN(CC119)+1)/(CC119:CN119&lt;&gt;0), 1), 1),"N/A")</f>
        <v>46357</v>
      </c>
      <c r="AR119" s="84" cm="1">
        <f t="array" ref="AR119">IFERROR(EOMONTH(DATE(2026, _xlfn.AGGREGATE(14, 6, (COLUMN(CC119:CN119)-COLUMN(CC119)+1)/(CC119:CN119&lt;&gt;0), 1), 1), 0),"N/A")</f>
        <v>46387</v>
      </c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76" t="s">
        <v>694</v>
      </c>
      <c r="BG119" s="76"/>
      <c r="BH119" s="76" t="s">
        <v>698</v>
      </c>
      <c r="BI119" s="76" t="s">
        <v>8</v>
      </c>
      <c r="BJ119" s="82">
        <v>530805</v>
      </c>
      <c r="BK119" s="86" t="s">
        <v>191</v>
      </c>
      <c r="BL119" s="87">
        <v>1000</v>
      </c>
      <c r="BM119" s="73">
        <v>0</v>
      </c>
      <c r="BN119" s="73">
        <v>0</v>
      </c>
      <c r="BO119" s="73">
        <v>0</v>
      </c>
      <c r="BP119" s="73">
        <v>0</v>
      </c>
      <c r="BQ119" s="73">
        <v>0</v>
      </c>
      <c r="BR119" s="73">
        <v>0</v>
      </c>
      <c r="BS119" s="73">
        <v>0</v>
      </c>
      <c r="BT119" s="73">
        <v>0</v>
      </c>
      <c r="BU119" s="73">
        <v>0</v>
      </c>
      <c r="BV119" s="73">
        <v>0</v>
      </c>
      <c r="BW119" s="73">
        <v>0</v>
      </c>
      <c r="BX119" s="137">
        <v>1000</v>
      </c>
      <c r="BY119" s="137"/>
      <c r="BZ119" s="137"/>
      <c r="CA119" s="137"/>
      <c r="CB119" s="138">
        <f t="shared" si="12"/>
        <v>1000</v>
      </c>
      <c r="CC119" s="73"/>
      <c r="CD119" s="73"/>
      <c r="CE119" s="72">
        <v>0</v>
      </c>
      <c r="CF119" s="73">
        <v>0</v>
      </c>
      <c r="CG119" s="73">
        <v>0</v>
      </c>
      <c r="CH119" s="73">
        <v>0</v>
      </c>
      <c r="CI119" s="73">
        <v>0</v>
      </c>
      <c r="CJ119" s="73">
        <v>0</v>
      </c>
      <c r="CK119" s="73">
        <v>0</v>
      </c>
      <c r="CL119" s="73">
        <v>0</v>
      </c>
      <c r="CM119" s="73">
        <v>0</v>
      </c>
      <c r="CN119" s="137">
        <v>1000</v>
      </c>
      <c r="CO119" s="137"/>
      <c r="CP119" s="137">
        <f t="shared" si="13"/>
        <v>0</v>
      </c>
      <c r="CQ119" s="137">
        <f t="shared" si="14"/>
        <v>0</v>
      </c>
      <c r="CR119" s="137">
        <f t="shared" si="26"/>
        <v>0</v>
      </c>
      <c r="CS119" s="157">
        <v>0</v>
      </c>
      <c r="CT119" s="157">
        <v>0</v>
      </c>
      <c r="CU119" s="157">
        <v>0</v>
      </c>
      <c r="CV119" s="157">
        <v>0</v>
      </c>
      <c r="CW119" s="157">
        <v>0</v>
      </c>
      <c r="CX119" s="73">
        <v>0</v>
      </c>
      <c r="CY119" s="73">
        <v>0</v>
      </c>
      <c r="CZ119" s="73">
        <v>1000</v>
      </c>
      <c r="DA119" s="73">
        <v>0</v>
      </c>
      <c r="DB119" s="73">
        <v>0</v>
      </c>
      <c r="DC119" s="73">
        <v>0</v>
      </c>
      <c r="DD119" s="73">
        <v>1000</v>
      </c>
      <c r="DE119" s="73">
        <v>0</v>
      </c>
      <c r="DF119" s="73">
        <v>0</v>
      </c>
      <c r="DG119" s="73">
        <v>1000</v>
      </c>
      <c r="DH119" s="73">
        <v>0</v>
      </c>
      <c r="DI119" s="157">
        <f t="shared" si="15"/>
        <v>0</v>
      </c>
      <c r="DJ119" s="157">
        <f t="shared" si="16"/>
        <v>0</v>
      </c>
      <c r="DK119" s="191" t="str">
        <f t="shared" si="27"/>
        <v>SI</v>
      </c>
      <c r="DL119" s="191" t="str">
        <f t="shared" si="28"/>
        <v>NO</v>
      </c>
      <c r="DM119" s="142"/>
      <c r="DN119" s="142"/>
      <c r="DO119" s="142"/>
      <c r="DP119" s="125"/>
      <c r="DQ119" s="125"/>
      <c r="DR119" s="125"/>
      <c r="DS119" s="125"/>
      <c r="DT119" s="125"/>
      <c r="DU119" s="125"/>
      <c r="DV119" s="125"/>
      <c r="DW119" s="125"/>
      <c r="DX119" s="125"/>
      <c r="DY119" s="125"/>
      <c r="DZ119" s="125"/>
      <c r="EA119" s="125"/>
      <c r="EB119" s="125"/>
      <c r="EC119" s="125"/>
      <c r="ED119" s="125"/>
      <c r="EE119" s="125"/>
      <c r="EF119" s="125"/>
      <c r="EG119" s="125"/>
      <c r="EH119" s="125"/>
      <c r="EI119" s="125"/>
      <c r="EJ119" s="125"/>
      <c r="EK119" s="125"/>
      <c r="EL119" s="125"/>
      <c r="EM119" s="125"/>
      <c r="EN119" s="125"/>
      <c r="EO119" s="125"/>
      <c r="EP119" s="125"/>
      <c r="EQ119" s="125"/>
      <c r="ER119" s="125"/>
      <c r="ES119" s="125"/>
      <c r="ET119" s="125"/>
      <c r="EU119" s="125"/>
      <c r="EV119" s="125"/>
      <c r="EW119" s="125"/>
      <c r="EX119" s="125"/>
      <c r="EY119" s="125"/>
      <c r="EZ119" s="125"/>
      <c r="FA119" s="125"/>
      <c r="FB119" s="125"/>
      <c r="FC119" s="125"/>
      <c r="FD119" s="125"/>
      <c r="FE119" s="125"/>
      <c r="FF119" s="125"/>
      <c r="FG119" s="125"/>
      <c r="FH119" s="125"/>
      <c r="FI119" s="125"/>
      <c r="FJ119" s="125"/>
      <c r="FK119" s="125"/>
      <c r="FL119" s="125"/>
      <c r="FM119" s="125"/>
      <c r="FN119" s="125"/>
      <c r="FO119" s="125"/>
      <c r="FP119" s="125"/>
      <c r="FQ119" s="125"/>
      <c r="FR119" s="125"/>
      <c r="FS119" s="125"/>
      <c r="FT119" s="125"/>
      <c r="FU119" s="173"/>
      <c r="FV119" s="173"/>
      <c r="FW119" s="173"/>
      <c r="FX119" s="173"/>
      <c r="FY119" s="173"/>
      <c r="FZ119" s="173"/>
      <c r="GA119" s="173"/>
      <c r="GB119" s="173"/>
      <c r="GC119" s="173"/>
      <c r="GD119" s="173"/>
      <c r="GE119" s="173"/>
      <c r="GF119" s="173"/>
      <c r="GG119" s="173"/>
      <c r="GH119" s="173"/>
      <c r="GI119" s="173"/>
      <c r="GJ119" s="173"/>
      <c r="GK119" s="173"/>
      <c r="GL119" s="173"/>
      <c r="GM119" s="173"/>
      <c r="GN119" s="173"/>
      <c r="GO119" s="173"/>
      <c r="GP119" s="173"/>
      <c r="GQ119" s="173"/>
      <c r="GR119" s="173"/>
      <c r="GS119" s="173"/>
      <c r="GT119" s="173"/>
      <c r="GU119" s="173"/>
      <c r="GV119" s="173"/>
      <c r="GW119" s="173"/>
      <c r="GX119" s="173"/>
      <c r="GY119" s="173"/>
      <c r="GZ119" s="173"/>
      <c r="HA119" s="173"/>
      <c r="HB119" s="173"/>
      <c r="HC119" s="173"/>
      <c r="HD119" s="173"/>
      <c r="HE119" s="173"/>
      <c r="HF119" s="173"/>
      <c r="HG119" s="173"/>
      <c r="HH119" s="173"/>
      <c r="HI119" s="173"/>
      <c r="HJ119" s="173"/>
      <c r="HP119" s="284" t="e">
        <v>#NUM!</v>
      </c>
      <c r="HQ119" s="284" t="e">
        <v>#NUM!</v>
      </c>
      <c r="HR119" s="284" t="e">
        <v>#NUM!</v>
      </c>
      <c r="HS119" s="284" t="e">
        <v>#NUM!</v>
      </c>
      <c r="HT119" s="284" t="e">
        <v>#NUM!</v>
      </c>
      <c r="HU119" s="284" t="e">
        <v>#NUM!</v>
      </c>
      <c r="HV119" s="284" t="e">
        <v>#NUM!</v>
      </c>
      <c r="HW119" s="284" t="e">
        <v>#NUM!</v>
      </c>
      <c r="HX119" s="284" t="e">
        <v>#NUM!</v>
      </c>
      <c r="HY119" s="284" t="e">
        <v>#NUM!</v>
      </c>
      <c r="HZ119" s="284" t="e">
        <v>#NUM!</v>
      </c>
      <c r="IA119" s="284" t="e">
        <v>#NUM!</v>
      </c>
      <c r="IB119" s="284" t="e">
        <v>#NUM!</v>
      </c>
      <c r="IC119" s="284" t="e">
        <v>#NUM!</v>
      </c>
      <c r="ID119" s="284" t="e">
        <v>#NUM!</v>
      </c>
      <c r="IE119" s="284" t="e">
        <v>#NUM!</v>
      </c>
      <c r="IF119" s="284" t="e">
        <v>#NUM!</v>
      </c>
      <c r="IG119" s="284" t="e">
        <v>#NUM!</v>
      </c>
      <c r="IH119" s="284" t="e">
        <v>#NUM!</v>
      </c>
      <c r="II119" s="284" t="e">
        <v>#NUM!</v>
      </c>
      <c r="IJ119" s="284" t="e">
        <v>#NUM!</v>
      </c>
      <c r="IK119" s="284" t="e">
        <v>#NUM!</v>
      </c>
      <c r="IL119" s="284" t="e">
        <v>#NUM!</v>
      </c>
      <c r="IM119" s="284" t="e">
        <v>#NUM!</v>
      </c>
      <c r="IN119" s="284" t="e">
        <v>#NUM!</v>
      </c>
      <c r="IO119" s="284" t="e">
        <v>#NUM!</v>
      </c>
      <c r="IP119" s="284" t="e">
        <v>#NUM!</v>
      </c>
      <c r="IQ119" s="284" t="e">
        <v>#NUM!</v>
      </c>
      <c r="IR119" s="284" t="e">
        <v>#NUM!</v>
      </c>
      <c r="IS119" s="284" t="e">
        <v>#NUM!</v>
      </c>
      <c r="IT119" s="284" t="e">
        <v>#NUM!</v>
      </c>
      <c r="IU119" s="284" t="e">
        <v>#NUM!</v>
      </c>
      <c r="IV119" s="284" t="e">
        <v>#NUM!</v>
      </c>
      <c r="IW119" s="284" t="e">
        <v>#NUM!</v>
      </c>
      <c r="IX119" s="284" t="e">
        <v>#NUM!</v>
      </c>
      <c r="IY119" s="284" t="e">
        <v>#NUM!</v>
      </c>
      <c r="IZ119" s="284" t="e">
        <v>#NUM!</v>
      </c>
      <c r="JA119" s="284" t="e">
        <v>#NUM!</v>
      </c>
      <c r="JB119" s="284" t="e">
        <v>#NUM!</v>
      </c>
      <c r="JC119" s="284" t="e">
        <v>#NUM!</v>
      </c>
      <c r="JD119" s="284" t="e">
        <v>#NUM!</v>
      </c>
      <c r="JE119" s="284" t="e">
        <v>#NUM!</v>
      </c>
      <c r="JF119" s="284" t="e">
        <v>#NUM!</v>
      </c>
      <c r="JG119" s="284" t="e">
        <v>#NUM!</v>
      </c>
      <c r="JH119" s="278" t="e">
        <v>#NUM!</v>
      </c>
      <c r="JI119" s="278" t="e">
        <v>#NUM!</v>
      </c>
      <c r="JJ119" s="279" t="s">
        <v>546</v>
      </c>
    </row>
    <row r="120" spans="1:318" s="68" customFormat="1" ht="14.65" customHeight="1" x14ac:dyDescent="0.25">
      <c r="A120" s="68" t="s">
        <v>54</v>
      </c>
      <c r="B120" s="76" t="s">
        <v>508</v>
      </c>
      <c r="C120" s="76" t="s">
        <v>509</v>
      </c>
      <c r="D120" s="76" t="s">
        <v>510</v>
      </c>
      <c r="E120" s="76" t="s">
        <v>6</v>
      </c>
      <c r="F120" s="76" t="s">
        <v>511</v>
      </c>
      <c r="G120" s="76" t="s">
        <v>8</v>
      </c>
      <c r="H120" s="76" t="s">
        <v>8</v>
      </c>
      <c r="I120" s="76" t="s">
        <v>192</v>
      </c>
      <c r="J120" s="76" t="s">
        <v>7</v>
      </c>
      <c r="K120" s="86" t="s">
        <v>8</v>
      </c>
      <c r="L120" s="86" t="s">
        <v>8</v>
      </c>
      <c r="M120" s="86" t="s">
        <v>8</v>
      </c>
      <c r="N120" s="86" t="s">
        <v>8</v>
      </c>
      <c r="O120" s="86" t="s">
        <v>8</v>
      </c>
      <c r="P120" s="86" t="s">
        <v>8</v>
      </c>
      <c r="Q120" s="76" t="s">
        <v>519</v>
      </c>
      <c r="R120" s="76" t="s">
        <v>10</v>
      </c>
      <c r="S120" s="76" t="s">
        <v>520</v>
      </c>
      <c r="T120" s="76" t="s">
        <v>521</v>
      </c>
      <c r="U120" s="77"/>
      <c r="V120" s="77">
        <v>0.05</v>
      </c>
      <c r="W120" s="77">
        <v>0.08</v>
      </c>
      <c r="X120" s="77">
        <v>0.15</v>
      </c>
      <c r="Y120" s="77">
        <v>0.2</v>
      </c>
      <c r="Z120" s="77">
        <v>0.25</v>
      </c>
      <c r="AA120" s="77">
        <v>0.37</v>
      </c>
      <c r="AB120" s="77">
        <v>0.42</v>
      </c>
      <c r="AC120" s="77">
        <v>0.57999999999999996</v>
      </c>
      <c r="AD120" s="77">
        <v>0.67</v>
      </c>
      <c r="AE120" s="77">
        <v>0.83</v>
      </c>
      <c r="AF120" s="77">
        <v>1</v>
      </c>
      <c r="AG120" s="76" t="s">
        <v>522</v>
      </c>
      <c r="AH120" s="76" t="s">
        <v>208</v>
      </c>
      <c r="AI120" s="82" t="s">
        <v>303</v>
      </c>
      <c r="AJ120" s="83" t="s">
        <v>303</v>
      </c>
      <c r="AK120" s="84">
        <v>46023</v>
      </c>
      <c r="AL120" s="84">
        <v>46387</v>
      </c>
      <c r="AM120" s="83"/>
      <c r="AN120" s="83"/>
      <c r="AO120" s="83"/>
      <c r="AP120" s="85" t="s">
        <v>9</v>
      </c>
      <c r="AQ120" s="84" cm="1">
        <f t="array" ref="AQ120">IFERROR(DATE(2026, _xlfn.AGGREGATE(15, 6, (COLUMN(CC120:CN120)-COLUMN(CC120)+1)/(CC120:CN120&lt;&gt;0), 1), 1),"N/A")</f>
        <v>46174</v>
      </c>
      <c r="AR120" s="84" cm="1">
        <f t="array" ref="AR120">IFERROR(EOMONTH(DATE(2026, _xlfn.AGGREGATE(14, 6, (COLUMN(CC120:CN120)-COLUMN(CC120)+1)/(CC120:CN120&lt;&gt;0), 1), 1), 0),"N/A")</f>
        <v>46203</v>
      </c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76" t="s">
        <v>699</v>
      </c>
      <c r="BG120" s="76"/>
      <c r="BH120" s="76" t="s">
        <v>700</v>
      </c>
      <c r="BI120" s="76" t="s">
        <v>8</v>
      </c>
      <c r="BJ120" s="82">
        <v>530404</v>
      </c>
      <c r="BK120" s="86" t="s">
        <v>191</v>
      </c>
      <c r="BL120" s="87">
        <v>1000</v>
      </c>
      <c r="BM120" s="73">
        <v>0</v>
      </c>
      <c r="BN120" s="73">
        <v>0</v>
      </c>
      <c r="BO120" s="73">
        <v>0</v>
      </c>
      <c r="BP120" s="73">
        <v>0</v>
      </c>
      <c r="BQ120" s="73">
        <v>0</v>
      </c>
      <c r="BR120" s="88">
        <v>1000</v>
      </c>
      <c r="BS120" s="73">
        <v>0</v>
      </c>
      <c r="BT120" s="73">
        <v>0</v>
      </c>
      <c r="BU120" s="73">
        <v>0</v>
      </c>
      <c r="BV120" s="73">
        <v>0</v>
      </c>
      <c r="BW120" s="73">
        <v>0</v>
      </c>
      <c r="BX120" s="138">
        <v>0</v>
      </c>
      <c r="BY120" s="138"/>
      <c r="BZ120" s="138"/>
      <c r="CA120" s="138"/>
      <c r="CB120" s="138">
        <f t="shared" si="12"/>
        <v>1000</v>
      </c>
      <c r="CC120" s="73"/>
      <c r="CD120" s="73"/>
      <c r="CE120" s="72">
        <v>0</v>
      </c>
      <c r="CF120" s="73">
        <v>0</v>
      </c>
      <c r="CG120" s="73">
        <v>0</v>
      </c>
      <c r="CH120" s="88">
        <v>1000</v>
      </c>
      <c r="CI120" s="73">
        <v>0</v>
      </c>
      <c r="CJ120" s="73">
        <v>0</v>
      </c>
      <c r="CK120" s="73">
        <v>0</v>
      </c>
      <c r="CL120" s="73">
        <v>0</v>
      </c>
      <c r="CM120" s="73">
        <v>0</v>
      </c>
      <c r="CN120" s="73">
        <v>0</v>
      </c>
      <c r="CO120" s="138"/>
      <c r="CP120" s="137">
        <f t="shared" si="13"/>
        <v>0</v>
      </c>
      <c r="CQ120" s="137">
        <f t="shared" si="14"/>
        <v>0</v>
      </c>
      <c r="CR120" s="137">
        <f t="shared" si="26"/>
        <v>0</v>
      </c>
      <c r="CS120" s="157">
        <v>0</v>
      </c>
      <c r="CT120" s="157">
        <v>0</v>
      </c>
      <c r="CU120" s="157">
        <v>0</v>
      </c>
      <c r="CV120" s="157">
        <v>0</v>
      </c>
      <c r="CW120" s="157">
        <v>0</v>
      </c>
      <c r="CX120" s="73">
        <v>0</v>
      </c>
      <c r="CY120" s="73">
        <v>0</v>
      </c>
      <c r="CZ120" s="73">
        <v>0</v>
      </c>
      <c r="DA120" s="73">
        <v>0</v>
      </c>
      <c r="DB120" s="73">
        <v>0</v>
      </c>
      <c r="DC120" s="73">
        <v>0</v>
      </c>
      <c r="DD120" s="73">
        <v>0</v>
      </c>
      <c r="DE120" s="73">
        <v>0</v>
      </c>
      <c r="DF120" s="73">
        <v>0</v>
      </c>
      <c r="DG120" s="73">
        <v>0</v>
      </c>
      <c r="DH120" s="73">
        <v>0</v>
      </c>
      <c r="DI120" s="157">
        <f t="shared" si="15"/>
        <v>0</v>
      </c>
      <c r="DJ120" s="157">
        <f t="shared" si="16"/>
        <v>0</v>
      </c>
      <c r="DK120" s="191" t="str">
        <f t="shared" si="27"/>
        <v>NO</v>
      </c>
      <c r="DL120" s="191" t="str">
        <f t="shared" si="28"/>
        <v>NO</v>
      </c>
      <c r="DM120" s="142"/>
      <c r="DN120" s="142"/>
      <c r="DO120" s="142"/>
      <c r="DP120" s="125"/>
      <c r="DQ120" s="125"/>
      <c r="DR120" s="125"/>
      <c r="DS120" s="125"/>
      <c r="DT120" s="125"/>
      <c r="DU120" s="125"/>
      <c r="DV120" s="125"/>
      <c r="DW120" s="125"/>
      <c r="DX120" s="125"/>
      <c r="DY120" s="125"/>
      <c r="DZ120" s="125"/>
      <c r="EA120" s="125"/>
      <c r="EB120" s="125"/>
      <c r="EC120" s="125"/>
      <c r="ED120" s="125"/>
      <c r="EE120" s="125"/>
      <c r="EF120" s="125"/>
      <c r="EG120" s="125"/>
      <c r="EH120" s="125"/>
      <c r="EI120" s="125"/>
      <c r="EJ120" s="125"/>
      <c r="EK120" s="125"/>
      <c r="EL120" s="125"/>
      <c r="EM120" s="125"/>
      <c r="EN120" s="125"/>
      <c r="EO120" s="125"/>
      <c r="EP120" s="125"/>
      <c r="EQ120" s="125"/>
      <c r="ER120" s="125"/>
      <c r="ES120" s="125"/>
      <c r="ET120" s="125"/>
      <c r="EU120" s="125"/>
      <c r="EV120" s="125"/>
      <c r="EW120" s="125"/>
      <c r="EX120" s="125"/>
      <c r="EY120" s="125"/>
      <c r="EZ120" s="125"/>
      <c r="FA120" s="125"/>
      <c r="FB120" s="125"/>
      <c r="FC120" s="125"/>
      <c r="FD120" s="125"/>
      <c r="FE120" s="125"/>
      <c r="FF120" s="125"/>
      <c r="FG120" s="125"/>
      <c r="FH120" s="125"/>
      <c r="FI120" s="125"/>
      <c r="FJ120" s="125"/>
      <c r="FK120" s="125"/>
      <c r="FL120" s="125"/>
      <c r="FM120" s="125"/>
      <c r="FN120" s="125"/>
      <c r="FO120" s="125"/>
      <c r="FP120" s="125"/>
      <c r="FQ120" s="125"/>
      <c r="FR120" s="125"/>
      <c r="FS120" s="125"/>
      <c r="FT120" s="125"/>
      <c r="FU120" s="173"/>
      <c r="FV120" s="173"/>
      <c r="FW120" s="173"/>
      <c r="FX120" s="173"/>
      <c r="FY120" s="173"/>
      <c r="FZ120" s="173"/>
      <c r="GA120" s="173"/>
      <c r="GB120" s="173"/>
      <c r="GC120" s="173"/>
      <c r="GD120" s="173"/>
      <c r="GE120" s="173"/>
      <c r="GF120" s="173"/>
      <c r="GG120" s="173"/>
      <c r="GH120" s="173"/>
      <c r="GI120" s="173"/>
      <c r="GJ120" s="173"/>
      <c r="GK120" s="173"/>
      <c r="GL120" s="173"/>
      <c r="GM120" s="173"/>
      <c r="GN120" s="173"/>
      <c r="GO120" s="173"/>
      <c r="GP120" s="173"/>
      <c r="GQ120" s="173"/>
      <c r="GR120" s="173"/>
      <c r="GS120" s="173"/>
      <c r="GT120" s="173"/>
      <c r="GU120" s="173"/>
      <c r="GV120" s="173"/>
      <c r="GW120" s="173"/>
      <c r="GX120" s="173"/>
      <c r="GY120" s="173"/>
      <c r="GZ120" s="173"/>
      <c r="HA120" s="173"/>
      <c r="HB120" s="173"/>
      <c r="HC120" s="173"/>
      <c r="HD120" s="173"/>
      <c r="HE120" s="173"/>
      <c r="HF120" s="173"/>
      <c r="HG120" s="173"/>
      <c r="HH120" s="173"/>
      <c r="HI120" s="173"/>
      <c r="HJ120" s="173"/>
      <c r="HP120" s="281"/>
      <c r="HQ120" s="281"/>
      <c r="HR120" s="281"/>
      <c r="HS120" s="281"/>
      <c r="HT120" s="281"/>
      <c r="HU120" s="281"/>
      <c r="HV120" s="281"/>
      <c r="HW120" s="281"/>
      <c r="HX120" s="281"/>
      <c r="HY120" s="281"/>
      <c r="HZ120" s="281"/>
      <c r="IA120" s="281"/>
      <c r="IB120" s="281"/>
      <c r="IC120" s="281"/>
      <c r="ID120" s="281"/>
      <c r="IE120" s="281"/>
      <c r="IF120" s="281"/>
      <c r="IG120" s="281"/>
      <c r="IH120" s="281"/>
      <c r="II120" s="281"/>
      <c r="IJ120" s="281"/>
      <c r="IK120" s="281"/>
      <c r="IL120" s="281"/>
      <c r="IM120" s="281"/>
      <c r="IN120" s="281"/>
      <c r="IO120" s="281"/>
      <c r="IP120" s="281"/>
      <c r="IQ120" s="281"/>
      <c r="IR120" s="281"/>
      <c r="IS120" s="281"/>
      <c r="IT120" s="281"/>
      <c r="IU120" s="281"/>
      <c r="IV120" s="281"/>
      <c r="IW120" s="281"/>
      <c r="IX120" s="281"/>
      <c r="IY120" s="281"/>
      <c r="IZ120" s="281"/>
      <c r="JA120" s="281"/>
      <c r="JB120" s="281"/>
      <c r="JC120" s="281"/>
      <c r="JD120" s="281"/>
      <c r="JE120" s="281"/>
      <c r="JF120" s="285"/>
      <c r="JG120" s="285"/>
      <c r="JH120" s="275"/>
      <c r="JI120" s="275"/>
      <c r="JJ120" s="275"/>
    </row>
    <row r="121" spans="1:318" s="68" customFormat="1" ht="14.65" customHeight="1" x14ac:dyDescent="0.25">
      <c r="A121" s="68" t="s">
        <v>76</v>
      </c>
      <c r="B121" s="76" t="s">
        <v>508</v>
      </c>
      <c r="C121" s="76" t="s">
        <v>509</v>
      </c>
      <c r="D121" s="76" t="s">
        <v>510</v>
      </c>
      <c r="E121" s="76" t="s">
        <v>6</v>
      </c>
      <c r="F121" s="76" t="s">
        <v>511</v>
      </c>
      <c r="G121" s="76" t="s">
        <v>8</v>
      </c>
      <c r="H121" s="76" t="s">
        <v>8</v>
      </c>
      <c r="I121" s="76" t="s">
        <v>192</v>
      </c>
      <c r="J121" s="76" t="s">
        <v>7</v>
      </c>
      <c r="K121" s="86" t="s">
        <v>8</v>
      </c>
      <c r="L121" s="86" t="s">
        <v>8</v>
      </c>
      <c r="M121" s="86" t="s">
        <v>8</v>
      </c>
      <c r="N121" s="86" t="s">
        <v>8</v>
      </c>
      <c r="O121" s="86" t="s">
        <v>8</v>
      </c>
      <c r="P121" s="86" t="s">
        <v>8</v>
      </c>
      <c r="Q121" s="76" t="s">
        <v>519</v>
      </c>
      <c r="R121" s="76" t="s">
        <v>10</v>
      </c>
      <c r="S121" s="76" t="s">
        <v>520</v>
      </c>
      <c r="T121" s="76" t="s">
        <v>521</v>
      </c>
      <c r="U121" s="77"/>
      <c r="V121" s="77">
        <v>0.05</v>
      </c>
      <c r="W121" s="77">
        <v>0.08</v>
      </c>
      <c r="X121" s="77">
        <v>0.15</v>
      </c>
      <c r="Y121" s="77">
        <v>0.2</v>
      </c>
      <c r="Z121" s="77">
        <v>0.25</v>
      </c>
      <c r="AA121" s="77">
        <v>0.37</v>
      </c>
      <c r="AB121" s="77">
        <v>0.42</v>
      </c>
      <c r="AC121" s="77">
        <v>0.57999999999999996</v>
      </c>
      <c r="AD121" s="77">
        <v>0.67</v>
      </c>
      <c r="AE121" s="77">
        <v>0.83</v>
      </c>
      <c r="AF121" s="77">
        <v>1</v>
      </c>
      <c r="AG121" s="76" t="s">
        <v>522</v>
      </c>
      <c r="AH121" s="76" t="s">
        <v>208</v>
      </c>
      <c r="AI121" s="82" t="s">
        <v>303</v>
      </c>
      <c r="AJ121" s="83" t="s">
        <v>303</v>
      </c>
      <c r="AK121" s="84">
        <v>46023</v>
      </c>
      <c r="AL121" s="84">
        <v>46387</v>
      </c>
      <c r="AM121" s="83"/>
      <c r="AN121" s="83"/>
      <c r="AO121" s="83"/>
      <c r="AP121" s="85" t="s">
        <v>9</v>
      </c>
      <c r="AQ121" s="84" cm="1">
        <f t="array" ref="AQ121">IFERROR(DATE(2026, _xlfn.AGGREGATE(15, 6, (COLUMN(CC121:CN121)-COLUMN(CC121)+1)/(CC121:CN121&lt;&gt;0), 1), 1),"N/A")</f>
        <v>46266</v>
      </c>
      <c r="AR121" s="84" cm="1">
        <f t="array" ref="AR121">IFERROR(EOMONTH(DATE(2026, _xlfn.AGGREGATE(14, 6, (COLUMN(CC121:CN121)-COLUMN(CC121)+1)/(CC121:CN121&lt;&gt;0), 1), 1), 0),"N/A")</f>
        <v>46295</v>
      </c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76" t="s">
        <v>79</v>
      </c>
      <c r="BG121" s="76" t="s">
        <v>307</v>
      </c>
      <c r="BH121" s="76" t="s">
        <v>701</v>
      </c>
      <c r="BI121" s="76" t="s">
        <v>8</v>
      </c>
      <c r="BJ121" s="82">
        <v>530404</v>
      </c>
      <c r="BK121" s="86" t="s">
        <v>191</v>
      </c>
      <c r="BL121" s="87">
        <v>1000</v>
      </c>
      <c r="BM121" s="73">
        <v>0</v>
      </c>
      <c r="BN121" s="73">
        <v>0</v>
      </c>
      <c r="BO121" s="73">
        <v>0</v>
      </c>
      <c r="BP121" s="73">
        <v>0</v>
      </c>
      <c r="BQ121" s="73">
        <v>0</v>
      </c>
      <c r="BR121" s="73">
        <v>0</v>
      </c>
      <c r="BS121" s="73">
        <v>0</v>
      </c>
      <c r="BT121" s="73">
        <v>0</v>
      </c>
      <c r="BU121" s="88">
        <v>1000</v>
      </c>
      <c r="BV121" s="73">
        <v>0</v>
      </c>
      <c r="BW121" s="73">
        <v>0</v>
      </c>
      <c r="BX121" s="138">
        <v>0</v>
      </c>
      <c r="BY121" s="138"/>
      <c r="BZ121" s="138"/>
      <c r="CA121" s="138"/>
      <c r="CB121" s="138">
        <f t="shared" si="12"/>
        <v>1000</v>
      </c>
      <c r="CC121" s="73"/>
      <c r="CD121" s="73"/>
      <c r="CE121" s="72">
        <v>0</v>
      </c>
      <c r="CF121" s="73">
        <v>0</v>
      </c>
      <c r="CG121" s="73">
        <v>0</v>
      </c>
      <c r="CH121" s="73">
        <v>0</v>
      </c>
      <c r="CI121" s="73">
        <v>0</v>
      </c>
      <c r="CJ121" s="73">
        <v>0</v>
      </c>
      <c r="CK121" s="88">
        <v>1000</v>
      </c>
      <c r="CL121" s="73">
        <v>0</v>
      </c>
      <c r="CM121" s="73">
        <v>0</v>
      </c>
      <c r="CN121" s="138">
        <v>0</v>
      </c>
      <c r="CO121" s="138"/>
      <c r="CP121" s="137">
        <f t="shared" si="13"/>
        <v>0</v>
      </c>
      <c r="CQ121" s="137">
        <f t="shared" si="14"/>
        <v>0</v>
      </c>
      <c r="CR121" s="137">
        <f t="shared" si="26"/>
        <v>0</v>
      </c>
      <c r="CS121" s="157">
        <v>0</v>
      </c>
      <c r="CT121" s="157">
        <v>0</v>
      </c>
      <c r="CU121" s="157">
        <v>0</v>
      </c>
      <c r="CV121" s="157">
        <v>0</v>
      </c>
      <c r="CW121" s="157">
        <v>0</v>
      </c>
      <c r="CX121" s="73">
        <v>0</v>
      </c>
      <c r="CY121" s="73">
        <v>0</v>
      </c>
      <c r="CZ121" s="73">
        <v>0</v>
      </c>
      <c r="DA121" s="73">
        <v>0</v>
      </c>
      <c r="DB121" s="73">
        <v>0</v>
      </c>
      <c r="DC121" s="73">
        <v>0</v>
      </c>
      <c r="DD121" s="73">
        <v>0</v>
      </c>
      <c r="DE121" s="73">
        <v>0</v>
      </c>
      <c r="DF121" s="73">
        <v>0</v>
      </c>
      <c r="DG121" s="73">
        <v>0</v>
      </c>
      <c r="DH121" s="73">
        <v>0</v>
      </c>
      <c r="DI121" s="157">
        <f t="shared" si="15"/>
        <v>0</v>
      </c>
      <c r="DJ121" s="157">
        <f t="shared" si="16"/>
        <v>0</v>
      </c>
      <c r="DK121" s="191" t="str">
        <f t="shared" si="27"/>
        <v>NO</v>
      </c>
      <c r="DL121" s="191" t="str">
        <f t="shared" si="28"/>
        <v>NO</v>
      </c>
      <c r="DM121" s="142">
        <v>1000</v>
      </c>
      <c r="DN121" s="142">
        <v>1000</v>
      </c>
      <c r="DO121" s="142"/>
      <c r="DP121" s="125">
        <v>3</v>
      </c>
      <c r="DQ121" s="125">
        <v>2</v>
      </c>
      <c r="DR121" s="125"/>
      <c r="DS121" s="125"/>
      <c r="DT121" s="125"/>
      <c r="DU121" s="125"/>
      <c r="DV121" s="125"/>
      <c r="DW121" s="125"/>
      <c r="DX121" s="126">
        <v>46307</v>
      </c>
      <c r="DY121" s="126">
        <v>46307</v>
      </c>
      <c r="DZ121" s="127">
        <v>3</v>
      </c>
      <c r="EA121" s="126">
        <v>46308</v>
      </c>
      <c r="EB121" s="126">
        <v>46308</v>
      </c>
      <c r="EC121" s="126">
        <v>46308</v>
      </c>
      <c r="ED121" s="126">
        <v>46309</v>
      </c>
      <c r="EE121" s="126">
        <v>46310</v>
      </c>
      <c r="EF121" s="126">
        <v>46311</v>
      </c>
      <c r="EG121" s="126">
        <v>46314</v>
      </c>
      <c r="EH121" s="126">
        <v>46315</v>
      </c>
      <c r="EI121" s="126">
        <v>46316</v>
      </c>
      <c r="EJ121" s="126">
        <v>46316</v>
      </c>
      <c r="EK121" s="127">
        <v>3</v>
      </c>
      <c r="EL121" s="126">
        <v>46317</v>
      </c>
      <c r="EM121" s="126">
        <v>46318</v>
      </c>
      <c r="EN121" s="126">
        <v>46321</v>
      </c>
      <c r="EO121" s="126">
        <v>46322</v>
      </c>
      <c r="EP121" s="126">
        <v>46322</v>
      </c>
      <c r="EQ121" s="126">
        <v>46323</v>
      </c>
      <c r="ER121" s="126">
        <v>46323</v>
      </c>
      <c r="ES121" s="127"/>
      <c r="ET121" s="127"/>
      <c r="EU121" s="127"/>
      <c r="EV121" s="127"/>
      <c r="EW121" s="126">
        <v>46324</v>
      </c>
      <c r="EX121" s="126">
        <v>46325</v>
      </c>
      <c r="EY121" s="126">
        <v>46325</v>
      </c>
      <c r="EZ121" s="126"/>
      <c r="FA121" s="126"/>
      <c r="FB121" s="126"/>
      <c r="FC121" s="126">
        <v>46325</v>
      </c>
      <c r="FD121" s="126">
        <v>46331</v>
      </c>
      <c r="FE121" s="127">
        <v>18</v>
      </c>
      <c r="FF121" s="128"/>
      <c r="FG121" s="128"/>
      <c r="FH121" s="128"/>
      <c r="FI121" s="128"/>
      <c r="FJ121" s="128"/>
      <c r="FK121" s="128"/>
      <c r="FL121" s="128"/>
      <c r="FM121" s="128"/>
      <c r="FN121" s="128"/>
      <c r="FO121" s="129"/>
      <c r="FP121" s="128">
        <v>46331</v>
      </c>
      <c r="FQ121" s="128"/>
      <c r="FR121" s="130" t="s">
        <v>579</v>
      </c>
      <c r="FS121" s="127" t="s">
        <v>414</v>
      </c>
      <c r="FT121" s="131" t="s">
        <v>676</v>
      </c>
      <c r="FU121" s="173">
        <v>46211</v>
      </c>
      <c r="FV121" s="173">
        <v>46211</v>
      </c>
      <c r="FW121" s="173">
        <v>46212</v>
      </c>
      <c r="FX121" s="173">
        <v>46212</v>
      </c>
      <c r="FY121" s="173">
        <v>46212</v>
      </c>
      <c r="FZ121" s="173">
        <v>46213</v>
      </c>
      <c r="GA121" s="173">
        <v>46216</v>
      </c>
      <c r="GB121" s="173">
        <v>46217</v>
      </c>
      <c r="GC121" s="173">
        <v>46218</v>
      </c>
      <c r="GD121" s="173">
        <v>46219</v>
      </c>
      <c r="GE121" s="173">
        <v>46220</v>
      </c>
      <c r="GF121" s="173">
        <v>46220</v>
      </c>
      <c r="GG121" s="173">
        <v>46223</v>
      </c>
      <c r="GH121" s="173">
        <v>46224</v>
      </c>
      <c r="GI121" s="173">
        <v>46225</v>
      </c>
      <c r="GJ121" s="173">
        <v>46226</v>
      </c>
      <c r="GK121" s="173">
        <v>46226</v>
      </c>
      <c r="GL121" s="173">
        <v>46227</v>
      </c>
      <c r="GM121" s="173">
        <v>46227</v>
      </c>
      <c r="GN121" s="173"/>
      <c r="GO121" s="173"/>
      <c r="GP121" s="173"/>
      <c r="GQ121" s="173"/>
      <c r="GR121" s="173">
        <v>46230</v>
      </c>
      <c r="GS121" s="173">
        <v>46231</v>
      </c>
      <c r="GT121" s="173">
        <v>46231</v>
      </c>
      <c r="GU121" s="173"/>
      <c r="GV121" s="173"/>
      <c r="GW121" s="173"/>
      <c r="GX121" s="173">
        <v>46231</v>
      </c>
      <c r="GY121" s="173">
        <v>46236</v>
      </c>
      <c r="GZ121" s="173">
        <v>18</v>
      </c>
      <c r="HA121" s="173"/>
      <c r="HB121" s="173"/>
      <c r="HC121" s="173"/>
      <c r="HD121" s="173"/>
      <c r="HE121" s="173"/>
      <c r="HF121" s="173"/>
      <c r="HG121" s="173"/>
      <c r="HH121" s="173"/>
      <c r="HI121" s="173"/>
      <c r="HJ121" s="173">
        <v>46236</v>
      </c>
      <c r="HK121" s="169"/>
      <c r="HL121" s="219" t="s">
        <v>53</v>
      </c>
      <c r="HM121" s="169" t="s">
        <v>579</v>
      </c>
      <c r="HN121" s="169" t="s">
        <v>413</v>
      </c>
      <c r="HO121" s="169" t="s">
        <v>657</v>
      </c>
      <c r="HP121" s="281">
        <v>46211</v>
      </c>
      <c r="HQ121" s="281">
        <v>46211</v>
      </c>
      <c r="HR121" s="281">
        <v>46212</v>
      </c>
      <c r="HS121" s="281">
        <v>46212</v>
      </c>
      <c r="HT121" s="281">
        <v>46212</v>
      </c>
      <c r="HU121" s="281">
        <v>46213</v>
      </c>
      <c r="HV121" s="281">
        <v>46216</v>
      </c>
      <c r="HW121" s="281">
        <v>46217</v>
      </c>
      <c r="HX121" s="281">
        <v>46218</v>
      </c>
      <c r="HY121" s="281">
        <v>46219</v>
      </c>
      <c r="HZ121" s="281">
        <v>46220</v>
      </c>
      <c r="IA121" s="281">
        <v>46220</v>
      </c>
      <c r="IB121" s="281">
        <v>46223</v>
      </c>
      <c r="IC121" s="281">
        <v>46224</v>
      </c>
      <c r="ID121" s="281">
        <v>46225</v>
      </c>
      <c r="IE121" s="281">
        <v>46226</v>
      </c>
      <c r="IF121" s="281">
        <v>46226</v>
      </c>
      <c r="IG121" s="281">
        <v>46227</v>
      </c>
      <c r="IH121" s="281">
        <v>46227</v>
      </c>
      <c r="II121" s="281"/>
      <c r="IJ121" s="281"/>
      <c r="IK121" s="281"/>
      <c r="IL121" s="281"/>
      <c r="IM121" s="281">
        <v>46230</v>
      </c>
      <c r="IN121" s="281">
        <v>46231</v>
      </c>
      <c r="IO121" s="281">
        <v>46231</v>
      </c>
      <c r="IP121" s="281"/>
      <c r="IQ121" s="281"/>
      <c r="IR121" s="281"/>
      <c r="IS121" s="281">
        <v>46231</v>
      </c>
      <c r="IT121" s="281">
        <v>46236</v>
      </c>
      <c r="IU121" s="281">
        <v>18</v>
      </c>
      <c r="IV121" s="281"/>
      <c r="IW121" s="281"/>
      <c r="IX121" s="281"/>
      <c r="IY121" s="281"/>
      <c r="IZ121" s="281"/>
      <c r="JA121" s="281"/>
      <c r="JB121" s="281"/>
      <c r="JC121" s="281"/>
      <c r="JD121" s="281"/>
      <c r="JE121" s="281">
        <v>46236</v>
      </c>
      <c r="JF121" s="282"/>
      <c r="JG121" s="282" t="s">
        <v>53</v>
      </c>
      <c r="JH121" s="277" t="s">
        <v>579</v>
      </c>
      <c r="JI121" s="277" t="s">
        <v>413</v>
      </c>
      <c r="JJ121" s="277" t="s">
        <v>657</v>
      </c>
    </row>
    <row r="122" spans="1:318" s="68" customFormat="1" ht="14.65" customHeight="1" x14ac:dyDescent="0.25">
      <c r="A122" s="68" t="s">
        <v>76</v>
      </c>
      <c r="B122" s="76" t="s">
        <v>508</v>
      </c>
      <c r="C122" s="76" t="s">
        <v>509</v>
      </c>
      <c r="D122" s="76" t="s">
        <v>510</v>
      </c>
      <c r="E122" s="76" t="s">
        <v>6</v>
      </c>
      <c r="F122" s="76" t="s">
        <v>511</v>
      </c>
      <c r="G122" s="76" t="s">
        <v>8</v>
      </c>
      <c r="H122" s="76" t="s">
        <v>8</v>
      </c>
      <c r="I122" s="76" t="s">
        <v>192</v>
      </c>
      <c r="J122" s="76" t="s">
        <v>7</v>
      </c>
      <c r="K122" s="86" t="s">
        <v>8</v>
      </c>
      <c r="L122" s="86" t="s">
        <v>8</v>
      </c>
      <c r="M122" s="86" t="s">
        <v>8</v>
      </c>
      <c r="N122" s="86" t="s">
        <v>8</v>
      </c>
      <c r="O122" s="86" t="s">
        <v>8</v>
      </c>
      <c r="P122" s="86" t="s">
        <v>8</v>
      </c>
      <c r="Q122" s="76" t="s">
        <v>519</v>
      </c>
      <c r="R122" s="76" t="s">
        <v>10</v>
      </c>
      <c r="S122" s="76" t="s">
        <v>520</v>
      </c>
      <c r="T122" s="76" t="s">
        <v>521</v>
      </c>
      <c r="U122" s="77"/>
      <c r="V122" s="77">
        <v>0.05</v>
      </c>
      <c r="W122" s="77">
        <v>0.08</v>
      </c>
      <c r="X122" s="77">
        <v>0.15</v>
      </c>
      <c r="Y122" s="77">
        <v>0.2</v>
      </c>
      <c r="Z122" s="77">
        <v>0.25</v>
      </c>
      <c r="AA122" s="77">
        <v>0.37</v>
      </c>
      <c r="AB122" s="77">
        <v>0.42</v>
      </c>
      <c r="AC122" s="77">
        <v>0.57999999999999996</v>
      </c>
      <c r="AD122" s="77">
        <v>0.67</v>
      </c>
      <c r="AE122" s="77">
        <v>0.83</v>
      </c>
      <c r="AF122" s="77">
        <v>1</v>
      </c>
      <c r="AG122" s="76" t="s">
        <v>522</v>
      </c>
      <c r="AH122" s="76" t="s">
        <v>208</v>
      </c>
      <c r="AI122" s="82" t="s">
        <v>303</v>
      </c>
      <c r="AJ122" s="83" t="s">
        <v>303</v>
      </c>
      <c r="AK122" s="84">
        <v>46023</v>
      </c>
      <c r="AL122" s="84">
        <v>46387</v>
      </c>
      <c r="AM122" s="83"/>
      <c r="AN122" s="83"/>
      <c r="AO122" s="83"/>
      <c r="AP122" s="85" t="s">
        <v>9</v>
      </c>
      <c r="AQ122" s="84" cm="1">
        <f t="array" ref="AQ122">IFERROR(DATE(2026, _xlfn.AGGREGATE(15, 6, (COLUMN(CC122:CN122)-COLUMN(CC122)+1)/(CC122:CN122&lt;&gt;0), 1), 1),"N/A")</f>
        <v>46296</v>
      </c>
      <c r="AR122" s="84" cm="1">
        <f t="array" ref="AR122">IFERROR(EOMONTH(DATE(2026, _xlfn.AGGREGATE(14, 6, (COLUMN(CC122:CN122)-COLUMN(CC122)+1)/(CC122:CN122&lt;&gt;0), 1), 1), 0),"N/A")</f>
        <v>46326</v>
      </c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76" t="s">
        <v>89</v>
      </c>
      <c r="BG122" s="76" t="s">
        <v>307</v>
      </c>
      <c r="BH122" s="76" t="s">
        <v>702</v>
      </c>
      <c r="BI122" s="76" t="s">
        <v>8</v>
      </c>
      <c r="BJ122" s="82">
        <v>530704</v>
      </c>
      <c r="BK122" s="86" t="s">
        <v>191</v>
      </c>
      <c r="BL122" s="87">
        <v>1000</v>
      </c>
      <c r="BM122" s="73">
        <v>0</v>
      </c>
      <c r="BN122" s="73">
        <v>0</v>
      </c>
      <c r="BO122" s="73">
        <v>0</v>
      </c>
      <c r="BP122" s="73">
        <v>0</v>
      </c>
      <c r="BQ122" s="73">
        <v>0</v>
      </c>
      <c r="BR122" s="73">
        <v>0</v>
      </c>
      <c r="BS122" s="73">
        <v>0</v>
      </c>
      <c r="BT122" s="73">
        <v>0</v>
      </c>
      <c r="BU122" s="73">
        <v>0</v>
      </c>
      <c r="BV122" s="88">
        <v>1000</v>
      </c>
      <c r="BW122" s="73">
        <v>0</v>
      </c>
      <c r="BX122" s="138">
        <v>0</v>
      </c>
      <c r="BY122" s="138"/>
      <c r="BZ122" s="138"/>
      <c r="CA122" s="138"/>
      <c r="CB122" s="138">
        <f t="shared" si="12"/>
        <v>1000</v>
      </c>
      <c r="CC122" s="73"/>
      <c r="CD122" s="73"/>
      <c r="CE122" s="72">
        <v>0</v>
      </c>
      <c r="CF122" s="73">
        <v>0</v>
      </c>
      <c r="CG122" s="73">
        <v>0</v>
      </c>
      <c r="CH122" s="73">
        <v>0</v>
      </c>
      <c r="CI122" s="73">
        <v>0</v>
      </c>
      <c r="CJ122" s="73">
        <v>0</v>
      </c>
      <c r="CK122" s="73">
        <v>0</v>
      </c>
      <c r="CL122" s="88">
        <v>1000</v>
      </c>
      <c r="CM122" s="73">
        <v>0</v>
      </c>
      <c r="CN122" s="138">
        <v>0</v>
      </c>
      <c r="CO122" s="138"/>
      <c r="CP122" s="137">
        <f t="shared" si="13"/>
        <v>0</v>
      </c>
      <c r="CQ122" s="137">
        <f t="shared" si="14"/>
        <v>0</v>
      </c>
      <c r="CR122" s="137">
        <f t="shared" si="26"/>
        <v>0</v>
      </c>
      <c r="CS122" s="157">
        <v>0</v>
      </c>
      <c r="CT122" s="157">
        <v>0</v>
      </c>
      <c r="CU122" s="157">
        <v>0</v>
      </c>
      <c r="CV122" s="157">
        <v>0</v>
      </c>
      <c r="CW122" s="157">
        <v>0</v>
      </c>
      <c r="CX122" s="73">
        <v>0</v>
      </c>
      <c r="CY122" s="73">
        <v>0</v>
      </c>
      <c r="CZ122" s="73">
        <v>0</v>
      </c>
      <c r="DA122" s="73">
        <v>0</v>
      </c>
      <c r="DB122" s="73">
        <v>0</v>
      </c>
      <c r="DC122" s="73">
        <v>0</v>
      </c>
      <c r="DD122" s="73">
        <v>0</v>
      </c>
      <c r="DE122" s="73">
        <v>0</v>
      </c>
      <c r="DF122" s="73">
        <v>0</v>
      </c>
      <c r="DG122" s="73">
        <v>0</v>
      </c>
      <c r="DH122" s="73">
        <v>0</v>
      </c>
      <c r="DI122" s="157">
        <f t="shared" si="15"/>
        <v>0</v>
      </c>
      <c r="DJ122" s="157">
        <f t="shared" si="16"/>
        <v>0</v>
      </c>
      <c r="DK122" s="191" t="str">
        <f t="shared" si="27"/>
        <v>NO</v>
      </c>
      <c r="DL122" s="191" t="str">
        <f t="shared" si="28"/>
        <v>NO</v>
      </c>
      <c r="DM122" s="143">
        <v>1000</v>
      </c>
      <c r="DN122" s="143">
        <v>1000</v>
      </c>
      <c r="DO122" s="143"/>
      <c r="DP122" s="125">
        <v>3</v>
      </c>
      <c r="DQ122" s="125">
        <v>3</v>
      </c>
      <c r="DR122" s="125"/>
      <c r="DS122" s="125"/>
      <c r="DT122" s="125"/>
      <c r="DU122" s="125"/>
      <c r="DV122" s="125"/>
      <c r="DW122" s="125"/>
      <c r="DX122" s="126">
        <v>46307</v>
      </c>
      <c r="DY122" s="126">
        <v>46307</v>
      </c>
      <c r="DZ122" s="127">
        <v>3</v>
      </c>
      <c r="EA122" s="126">
        <v>46308</v>
      </c>
      <c r="EB122" s="126">
        <v>46308</v>
      </c>
      <c r="EC122" s="126">
        <v>46308</v>
      </c>
      <c r="ED122" s="126">
        <v>46309</v>
      </c>
      <c r="EE122" s="126">
        <v>46310</v>
      </c>
      <c r="EF122" s="126">
        <v>46311</v>
      </c>
      <c r="EG122" s="126">
        <v>46314</v>
      </c>
      <c r="EH122" s="126">
        <v>46315</v>
      </c>
      <c r="EI122" s="126">
        <v>46316</v>
      </c>
      <c r="EJ122" s="126">
        <v>46316</v>
      </c>
      <c r="EK122" s="127">
        <v>3</v>
      </c>
      <c r="EL122" s="126">
        <v>46317</v>
      </c>
      <c r="EM122" s="126">
        <v>46318</v>
      </c>
      <c r="EN122" s="126">
        <v>46321</v>
      </c>
      <c r="EO122" s="126">
        <v>46322</v>
      </c>
      <c r="EP122" s="126">
        <v>46322</v>
      </c>
      <c r="EQ122" s="126">
        <v>46323</v>
      </c>
      <c r="ER122" s="126">
        <v>46323</v>
      </c>
      <c r="ES122" s="127"/>
      <c r="ET122" s="127"/>
      <c r="EU122" s="127"/>
      <c r="EV122" s="127"/>
      <c r="EW122" s="126">
        <v>46324</v>
      </c>
      <c r="EX122" s="126">
        <v>46325</v>
      </c>
      <c r="EY122" s="126">
        <v>46325</v>
      </c>
      <c r="EZ122" s="126"/>
      <c r="FA122" s="126"/>
      <c r="FB122" s="126"/>
      <c r="FC122" s="126">
        <v>46325</v>
      </c>
      <c r="FD122" s="126">
        <v>46331</v>
      </c>
      <c r="FE122" s="127">
        <v>18</v>
      </c>
      <c r="FF122" s="128"/>
      <c r="FG122" s="128"/>
      <c r="FH122" s="128"/>
      <c r="FI122" s="128"/>
      <c r="FJ122" s="128"/>
      <c r="FK122" s="128"/>
      <c r="FL122" s="128"/>
      <c r="FM122" s="128"/>
      <c r="FN122" s="128"/>
      <c r="FO122" s="129"/>
      <c r="FP122" s="128">
        <v>46331</v>
      </c>
      <c r="FQ122" s="128"/>
      <c r="FR122" s="130" t="s">
        <v>579</v>
      </c>
      <c r="FS122" s="127" t="s">
        <v>414</v>
      </c>
      <c r="FT122" s="131"/>
      <c r="FU122" s="175">
        <v>46307</v>
      </c>
      <c r="FV122" s="175">
        <v>46307</v>
      </c>
      <c r="FW122" s="175">
        <v>46308</v>
      </c>
      <c r="FX122" s="175">
        <v>46308</v>
      </c>
      <c r="FY122" s="175">
        <v>46308</v>
      </c>
      <c r="FZ122" s="175">
        <v>46309</v>
      </c>
      <c r="GA122" s="175">
        <v>46310</v>
      </c>
      <c r="GB122" s="175">
        <v>46311</v>
      </c>
      <c r="GC122" s="175">
        <v>46314</v>
      </c>
      <c r="GD122" s="175">
        <v>46315</v>
      </c>
      <c r="GE122" s="175">
        <v>46316</v>
      </c>
      <c r="GF122" s="175">
        <v>46316</v>
      </c>
      <c r="GG122" s="175">
        <v>46317</v>
      </c>
      <c r="GH122" s="175">
        <v>46318</v>
      </c>
      <c r="GI122" s="175">
        <v>46321</v>
      </c>
      <c r="GJ122" s="175">
        <v>46322</v>
      </c>
      <c r="GK122" s="175">
        <v>46322</v>
      </c>
      <c r="GL122" s="175">
        <v>46323</v>
      </c>
      <c r="GM122" s="175">
        <v>46323</v>
      </c>
      <c r="GN122" s="175"/>
      <c r="GO122" s="175"/>
      <c r="GP122" s="175"/>
      <c r="GQ122" s="175"/>
      <c r="GR122" s="175">
        <v>46324</v>
      </c>
      <c r="GS122" s="175">
        <v>46325</v>
      </c>
      <c r="GT122" s="175">
        <v>46325</v>
      </c>
      <c r="GU122" s="175"/>
      <c r="GV122" s="175"/>
      <c r="GW122" s="175"/>
      <c r="GX122" s="175">
        <v>46325</v>
      </c>
      <c r="GY122" s="175">
        <v>46331</v>
      </c>
      <c r="GZ122" s="175">
        <v>18</v>
      </c>
      <c r="HA122" s="175"/>
      <c r="HB122" s="175"/>
      <c r="HC122" s="175"/>
      <c r="HD122" s="175"/>
      <c r="HE122" s="175"/>
      <c r="HF122" s="175"/>
      <c r="HG122" s="175"/>
      <c r="HH122" s="175"/>
      <c r="HI122" s="175"/>
      <c r="HJ122" s="175">
        <v>46331</v>
      </c>
      <c r="HK122" s="170"/>
      <c r="HL122" s="220" t="s">
        <v>53</v>
      </c>
      <c r="HM122" s="170" t="s">
        <v>579</v>
      </c>
      <c r="HN122" s="170" t="s">
        <v>414</v>
      </c>
      <c r="HO122" s="270"/>
      <c r="HP122" s="281">
        <v>46307</v>
      </c>
      <c r="HQ122" s="281">
        <v>46307</v>
      </c>
      <c r="HR122" s="281">
        <v>46308</v>
      </c>
      <c r="HS122" s="281">
        <v>46308</v>
      </c>
      <c r="HT122" s="281">
        <v>46308</v>
      </c>
      <c r="HU122" s="281">
        <v>46309</v>
      </c>
      <c r="HV122" s="281">
        <v>46310</v>
      </c>
      <c r="HW122" s="281">
        <v>46311</v>
      </c>
      <c r="HX122" s="281">
        <v>46314</v>
      </c>
      <c r="HY122" s="281">
        <v>46315</v>
      </c>
      <c r="HZ122" s="281">
        <v>46316</v>
      </c>
      <c r="IA122" s="281">
        <v>46316</v>
      </c>
      <c r="IB122" s="281">
        <v>46317</v>
      </c>
      <c r="IC122" s="281">
        <v>46318</v>
      </c>
      <c r="ID122" s="281">
        <v>46321</v>
      </c>
      <c r="IE122" s="281">
        <v>46322</v>
      </c>
      <c r="IF122" s="281">
        <v>46322</v>
      </c>
      <c r="IG122" s="281">
        <v>46323</v>
      </c>
      <c r="IH122" s="281">
        <v>46323</v>
      </c>
      <c r="II122" s="281"/>
      <c r="IJ122" s="281"/>
      <c r="IK122" s="281"/>
      <c r="IL122" s="281"/>
      <c r="IM122" s="281">
        <v>46324</v>
      </c>
      <c r="IN122" s="281">
        <v>46325</v>
      </c>
      <c r="IO122" s="281">
        <v>46325</v>
      </c>
      <c r="IP122" s="281"/>
      <c r="IQ122" s="281"/>
      <c r="IR122" s="281"/>
      <c r="IS122" s="281">
        <v>46325</v>
      </c>
      <c r="IT122" s="281">
        <v>46331</v>
      </c>
      <c r="IU122" s="281">
        <v>18</v>
      </c>
      <c r="IV122" s="281"/>
      <c r="IW122" s="281"/>
      <c r="IX122" s="281"/>
      <c r="IY122" s="281"/>
      <c r="IZ122" s="281"/>
      <c r="JA122" s="281"/>
      <c r="JB122" s="281"/>
      <c r="JC122" s="281"/>
      <c r="JD122" s="281"/>
      <c r="JE122" s="281">
        <v>46331</v>
      </c>
      <c r="JF122" s="282"/>
      <c r="JG122" s="282" t="s">
        <v>53</v>
      </c>
      <c r="JH122" s="277" t="s">
        <v>579</v>
      </c>
      <c r="JI122" s="277" t="s">
        <v>414</v>
      </c>
      <c r="JJ122" s="277"/>
    </row>
    <row r="123" spans="1:318" s="68" customFormat="1" ht="14.65" customHeight="1" x14ac:dyDescent="0.25">
      <c r="A123" s="68" t="s">
        <v>76</v>
      </c>
      <c r="B123" s="76" t="s">
        <v>508</v>
      </c>
      <c r="C123" s="76" t="s">
        <v>509</v>
      </c>
      <c r="D123" s="76" t="s">
        <v>510</v>
      </c>
      <c r="E123" s="76" t="s">
        <v>6</v>
      </c>
      <c r="F123" s="76" t="s">
        <v>511</v>
      </c>
      <c r="G123" s="76" t="s">
        <v>8</v>
      </c>
      <c r="H123" s="76" t="s">
        <v>8</v>
      </c>
      <c r="I123" s="76" t="s">
        <v>192</v>
      </c>
      <c r="J123" s="76" t="s">
        <v>7</v>
      </c>
      <c r="K123" s="86" t="s">
        <v>8</v>
      </c>
      <c r="L123" s="86" t="s">
        <v>8</v>
      </c>
      <c r="M123" s="86" t="s">
        <v>8</v>
      </c>
      <c r="N123" s="86" t="s">
        <v>8</v>
      </c>
      <c r="O123" s="86" t="s">
        <v>8</v>
      </c>
      <c r="P123" s="86" t="s">
        <v>8</v>
      </c>
      <c r="Q123" s="76" t="s">
        <v>519</v>
      </c>
      <c r="R123" s="76" t="s">
        <v>10</v>
      </c>
      <c r="S123" s="76" t="s">
        <v>520</v>
      </c>
      <c r="T123" s="76" t="s">
        <v>521</v>
      </c>
      <c r="U123" s="77"/>
      <c r="V123" s="77">
        <v>0.05</v>
      </c>
      <c r="W123" s="77">
        <v>0.08</v>
      </c>
      <c r="X123" s="77">
        <v>0.15</v>
      </c>
      <c r="Y123" s="77">
        <v>0.2</v>
      </c>
      <c r="Z123" s="77">
        <v>0.25</v>
      </c>
      <c r="AA123" s="77">
        <v>0.37</v>
      </c>
      <c r="AB123" s="77">
        <v>0.42</v>
      </c>
      <c r="AC123" s="77">
        <v>0.57999999999999996</v>
      </c>
      <c r="AD123" s="77">
        <v>0.67</v>
      </c>
      <c r="AE123" s="77">
        <v>0.83</v>
      </c>
      <c r="AF123" s="77">
        <v>1</v>
      </c>
      <c r="AG123" s="76" t="s">
        <v>522</v>
      </c>
      <c r="AH123" s="76" t="s">
        <v>208</v>
      </c>
      <c r="AI123" s="82" t="s">
        <v>303</v>
      </c>
      <c r="AJ123" s="83" t="s">
        <v>303</v>
      </c>
      <c r="AK123" s="84">
        <v>46023</v>
      </c>
      <c r="AL123" s="84">
        <v>46387</v>
      </c>
      <c r="AM123" s="83"/>
      <c r="AN123" s="83"/>
      <c r="AO123" s="83"/>
      <c r="AP123" s="85" t="s">
        <v>9</v>
      </c>
      <c r="AQ123" s="84" cm="1">
        <f t="array" ref="AQ123">IFERROR(DATE(2026, _xlfn.AGGREGATE(15, 6, (COLUMN(CC123:CN123)-COLUMN(CC123)+1)/(CC123:CN123&lt;&gt;0), 1), 1),"N/A")</f>
        <v>46296</v>
      </c>
      <c r="AR123" s="84" cm="1">
        <f t="array" ref="AR123">IFERROR(EOMONTH(DATE(2026, _xlfn.AGGREGATE(14, 6, (COLUMN(CC123:CN123)-COLUMN(CC123)+1)/(CC123:CN123&lt;&gt;0), 1), 1), 0),"N/A")</f>
        <v>46326</v>
      </c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76" t="s">
        <v>91</v>
      </c>
      <c r="BG123" s="76" t="s">
        <v>307</v>
      </c>
      <c r="BH123" s="76" t="s">
        <v>703</v>
      </c>
      <c r="BI123" s="76" t="s">
        <v>8</v>
      </c>
      <c r="BJ123" s="82">
        <v>530704</v>
      </c>
      <c r="BK123" s="86" t="s">
        <v>191</v>
      </c>
      <c r="BL123" s="87">
        <v>1000</v>
      </c>
      <c r="BM123" s="73">
        <v>0</v>
      </c>
      <c r="BN123" s="73">
        <v>0</v>
      </c>
      <c r="BO123" s="73">
        <v>0</v>
      </c>
      <c r="BP123" s="73">
        <v>0</v>
      </c>
      <c r="BQ123" s="73">
        <v>0</v>
      </c>
      <c r="BR123" s="73">
        <v>0</v>
      </c>
      <c r="BS123" s="73">
        <v>0</v>
      </c>
      <c r="BT123" s="73">
        <v>0</v>
      </c>
      <c r="BU123" s="73">
        <v>0</v>
      </c>
      <c r="BV123" s="88">
        <v>1000</v>
      </c>
      <c r="BW123" s="73">
        <v>0</v>
      </c>
      <c r="BX123" s="138">
        <v>0</v>
      </c>
      <c r="BY123" s="138"/>
      <c r="BZ123" s="138"/>
      <c r="CA123" s="138"/>
      <c r="CB123" s="138">
        <f t="shared" si="12"/>
        <v>1000</v>
      </c>
      <c r="CC123" s="73"/>
      <c r="CD123" s="73"/>
      <c r="CE123" s="72">
        <v>0</v>
      </c>
      <c r="CF123" s="73">
        <v>0</v>
      </c>
      <c r="CG123" s="73">
        <v>0</v>
      </c>
      <c r="CH123" s="73">
        <v>0</v>
      </c>
      <c r="CI123" s="73">
        <v>0</v>
      </c>
      <c r="CJ123" s="73">
        <v>0</v>
      </c>
      <c r="CK123" s="73">
        <v>0</v>
      </c>
      <c r="CL123" s="88">
        <v>1000</v>
      </c>
      <c r="CM123" s="73">
        <v>0</v>
      </c>
      <c r="CN123" s="138">
        <v>0</v>
      </c>
      <c r="CO123" s="138"/>
      <c r="CP123" s="137">
        <f t="shared" si="13"/>
        <v>0</v>
      </c>
      <c r="CQ123" s="137">
        <f t="shared" si="14"/>
        <v>0</v>
      </c>
      <c r="CR123" s="137">
        <f t="shared" si="26"/>
        <v>0</v>
      </c>
      <c r="CS123" s="157">
        <v>0</v>
      </c>
      <c r="CT123" s="157">
        <v>0</v>
      </c>
      <c r="CU123" s="157">
        <v>0</v>
      </c>
      <c r="CV123" s="157">
        <v>0</v>
      </c>
      <c r="CW123" s="157">
        <v>0</v>
      </c>
      <c r="CX123" s="73">
        <v>0</v>
      </c>
      <c r="CY123" s="73">
        <v>0</v>
      </c>
      <c r="CZ123" s="73">
        <v>0</v>
      </c>
      <c r="DA123" s="73">
        <v>0</v>
      </c>
      <c r="DB123" s="73">
        <v>0</v>
      </c>
      <c r="DC123" s="73">
        <v>0</v>
      </c>
      <c r="DD123" s="73">
        <v>0</v>
      </c>
      <c r="DE123" s="73">
        <v>0</v>
      </c>
      <c r="DF123" s="73">
        <v>0</v>
      </c>
      <c r="DG123" s="73">
        <v>0</v>
      </c>
      <c r="DH123" s="73">
        <v>0</v>
      </c>
      <c r="DI123" s="157">
        <f t="shared" si="15"/>
        <v>0</v>
      </c>
      <c r="DJ123" s="157">
        <f t="shared" si="16"/>
        <v>0</v>
      </c>
      <c r="DK123" s="191" t="str">
        <f t="shared" si="27"/>
        <v>NO</v>
      </c>
      <c r="DL123" s="191" t="str">
        <f t="shared" si="28"/>
        <v>NO</v>
      </c>
      <c r="DM123" s="143">
        <v>1000</v>
      </c>
      <c r="DN123" s="143">
        <v>1000</v>
      </c>
      <c r="DO123" s="143"/>
      <c r="DP123" s="125">
        <v>3</v>
      </c>
      <c r="DQ123" s="125">
        <v>3</v>
      </c>
      <c r="DR123" s="125"/>
      <c r="DS123" s="125"/>
      <c r="DT123" s="125"/>
      <c r="DU123" s="125"/>
      <c r="DV123" s="125"/>
      <c r="DW123" s="125"/>
      <c r="DX123" s="126">
        <v>46307</v>
      </c>
      <c r="DY123" s="126">
        <v>46307</v>
      </c>
      <c r="DZ123" s="127">
        <v>3</v>
      </c>
      <c r="EA123" s="126">
        <v>46308</v>
      </c>
      <c r="EB123" s="126">
        <v>46308</v>
      </c>
      <c r="EC123" s="126">
        <v>46308</v>
      </c>
      <c r="ED123" s="126">
        <v>46309</v>
      </c>
      <c r="EE123" s="126">
        <v>46310</v>
      </c>
      <c r="EF123" s="126">
        <v>46311</v>
      </c>
      <c r="EG123" s="126">
        <v>46314</v>
      </c>
      <c r="EH123" s="126">
        <v>46315</v>
      </c>
      <c r="EI123" s="126">
        <v>46316</v>
      </c>
      <c r="EJ123" s="126">
        <v>46316</v>
      </c>
      <c r="EK123" s="127">
        <v>3</v>
      </c>
      <c r="EL123" s="126">
        <v>46317</v>
      </c>
      <c r="EM123" s="126">
        <v>46318</v>
      </c>
      <c r="EN123" s="126">
        <v>46321</v>
      </c>
      <c r="EO123" s="126">
        <v>46322</v>
      </c>
      <c r="EP123" s="126">
        <v>46322</v>
      </c>
      <c r="EQ123" s="126">
        <v>46323</v>
      </c>
      <c r="ER123" s="126">
        <v>46323</v>
      </c>
      <c r="ES123" s="127"/>
      <c r="ET123" s="127"/>
      <c r="EU123" s="127"/>
      <c r="EV123" s="127"/>
      <c r="EW123" s="126">
        <v>46324</v>
      </c>
      <c r="EX123" s="126">
        <v>46325</v>
      </c>
      <c r="EY123" s="126">
        <v>46325</v>
      </c>
      <c r="EZ123" s="126"/>
      <c r="FA123" s="126"/>
      <c r="FB123" s="126"/>
      <c r="FC123" s="126">
        <v>46325</v>
      </c>
      <c r="FD123" s="126">
        <v>46331</v>
      </c>
      <c r="FE123" s="127">
        <v>18</v>
      </c>
      <c r="FF123" s="128"/>
      <c r="FG123" s="128"/>
      <c r="FH123" s="128"/>
      <c r="FI123" s="128"/>
      <c r="FJ123" s="128"/>
      <c r="FK123" s="128"/>
      <c r="FL123" s="128"/>
      <c r="FM123" s="128"/>
      <c r="FN123" s="128"/>
      <c r="FO123" s="129"/>
      <c r="FP123" s="128">
        <v>46331</v>
      </c>
      <c r="FQ123" s="125"/>
      <c r="FR123" s="125"/>
      <c r="FS123" s="125"/>
      <c r="FT123" s="125"/>
      <c r="FU123" s="173">
        <v>46307</v>
      </c>
      <c r="FV123" s="173">
        <v>46307</v>
      </c>
      <c r="FW123" s="173">
        <v>46308</v>
      </c>
      <c r="FX123" s="173">
        <v>46308</v>
      </c>
      <c r="FY123" s="173">
        <v>46308</v>
      </c>
      <c r="FZ123" s="173">
        <v>46309</v>
      </c>
      <c r="GA123" s="173">
        <v>46310</v>
      </c>
      <c r="GB123" s="173">
        <v>46311</v>
      </c>
      <c r="GC123" s="173">
        <v>46314</v>
      </c>
      <c r="GD123" s="173">
        <v>46315</v>
      </c>
      <c r="GE123" s="173">
        <v>46316</v>
      </c>
      <c r="GF123" s="173">
        <v>46316</v>
      </c>
      <c r="GG123" s="173">
        <v>46317</v>
      </c>
      <c r="GH123" s="173">
        <v>46318</v>
      </c>
      <c r="GI123" s="173">
        <v>46321</v>
      </c>
      <c r="GJ123" s="173">
        <v>46322</v>
      </c>
      <c r="GK123" s="173">
        <v>46322</v>
      </c>
      <c r="GL123" s="173">
        <v>46323</v>
      </c>
      <c r="GM123" s="173">
        <v>46323</v>
      </c>
      <c r="GN123" s="173"/>
      <c r="GO123" s="173"/>
      <c r="GP123" s="173"/>
      <c r="GQ123" s="173"/>
      <c r="GR123" s="173">
        <v>46324</v>
      </c>
      <c r="GS123" s="173">
        <v>46325</v>
      </c>
      <c r="GT123" s="173">
        <v>46325</v>
      </c>
      <c r="GU123" s="173"/>
      <c r="GV123" s="173"/>
      <c r="GW123" s="173"/>
      <c r="GX123" s="173">
        <v>46325</v>
      </c>
      <c r="GY123" s="173">
        <v>46331</v>
      </c>
      <c r="GZ123" s="173">
        <v>18</v>
      </c>
      <c r="HA123" s="173"/>
      <c r="HB123" s="173"/>
      <c r="HC123" s="173"/>
      <c r="HD123" s="173"/>
      <c r="HE123" s="173"/>
      <c r="HF123" s="173"/>
      <c r="HG123" s="173"/>
      <c r="HH123" s="173"/>
      <c r="HI123" s="173"/>
      <c r="HJ123" s="173">
        <v>46331</v>
      </c>
      <c r="HK123" s="169"/>
      <c r="HL123" s="219" t="s">
        <v>53</v>
      </c>
      <c r="HM123" s="169" t="s">
        <v>579</v>
      </c>
      <c r="HN123" s="169" t="s">
        <v>413</v>
      </c>
      <c r="HO123" s="169"/>
      <c r="HP123" s="281">
        <v>46307</v>
      </c>
      <c r="HQ123" s="281">
        <v>46307</v>
      </c>
      <c r="HR123" s="281">
        <v>46308</v>
      </c>
      <c r="HS123" s="281">
        <v>46308</v>
      </c>
      <c r="HT123" s="281">
        <v>46308</v>
      </c>
      <c r="HU123" s="281">
        <v>46309</v>
      </c>
      <c r="HV123" s="281">
        <v>46310</v>
      </c>
      <c r="HW123" s="281">
        <v>46311</v>
      </c>
      <c r="HX123" s="281">
        <v>46314</v>
      </c>
      <c r="HY123" s="281">
        <v>46315</v>
      </c>
      <c r="HZ123" s="281">
        <v>46316</v>
      </c>
      <c r="IA123" s="281">
        <v>46316</v>
      </c>
      <c r="IB123" s="281">
        <v>46317</v>
      </c>
      <c r="IC123" s="281">
        <v>46318</v>
      </c>
      <c r="ID123" s="281">
        <v>46321</v>
      </c>
      <c r="IE123" s="281">
        <v>46322</v>
      </c>
      <c r="IF123" s="281">
        <v>46322</v>
      </c>
      <c r="IG123" s="281">
        <v>46323</v>
      </c>
      <c r="IH123" s="281">
        <v>46323</v>
      </c>
      <c r="II123" s="281"/>
      <c r="IJ123" s="281"/>
      <c r="IK123" s="281"/>
      <c r="IL123" s="281"/>
      <c r="IM123" s="281">
        <v>46324</v>
      </c>
      <c r="IN123" s="281">
        <v>46325</v>
      </c>
      <c r="IO123" s="281">
        <v>46325</v>
      </c>
      <c r="IP123" s="281"/>
      <c r="IQ123" s="281"/>
      <c r="IR123" s="281"/>
      <c r="IS123" s="281">
        <v>46325</v>
      </c>
      <c r="IT123" s="281">
        <v>46331</v>
      </c>
      <c r="IU123" s="281">
        <v>18</v>
      </c>
      <c r="IV123" s="281"/>
      <c r="IW123" s="281"/>
      <c r="IX123" s="281"/>
      <c r="IY123" s="281"/>
      <c r="IZ123" s="281"/>
      <c r="JA123" s="281"/>
      <c r="JB123" s="281"/>
      <c r="JC123" s="281"/>
      <c r="JD123" s="281"/>
      <c r="JE123" s="281">
        <v>46331</v>
      </c>
      <c r="JF123" s="282"/>
      <c r="JG123" s="282" t="s">
        <v>53</v>
      </c>
      <c r="JH123" s="277" t="s">
        <v>579</v>
      </c>
      <c r="JI123" s="277" t="s">
        <v>413</v>
      </c>
      <c r="JJ123" s="277"/>
    </row>
    <row r="124" spans="1:318" s="68" customFormat="1" ht="14.65" customHeight="1" x14ac:dyDescent="0.25">
      <c r="A124" s="68" t="s">
        <v>76</v>
      </c>
      <c r="B124" s="76" t="s">
        <v>508</v>
      </c>
      <c r="C124" s="76" t="s">
        <v>509</v>
      </c>
      <c r="D124" s="76" t="s">
        <v>510</v>
      </c>
      <c r="E124" s="76" t="s">
        <v>6</v>
      </c>
      <c r="F124" s="76" t="s">
        <v>511</v>
      </c>
      <c r="G124" s="76" t="s">
        <v>8</v>
      </c>
      <c r="H124" s="76" t="s">
        <v>8</v>
      </c>
      <c r="I124" s="76" t="s">
        <v>192</v>
      </c>
      <c r="J124" s="76" t="s">
        <v>7</v>
      </c>
      <c r="K124" s="86" t="s">
        <v>8</v>
      </c>
      <c r="L124" s="86" t="s">
        <v>8</v>
      </c>
      <c r="M124" s="86" t="s">
        <v>8</v>
      </c>
      <c r="N124" s="86" t="s">
        <v>8</v>
      </c>
      <c r="O124" s="86" t="s">
        <v>8</v>
      </c>
      <c r="P124" s="86" t="s">
        <v>8</v>
      </c>
      <c r="Q124" s="76" t="s">
        <v>519</v>
      </c>
      <c r="R124" s="76" t="s">
        <v>10</v>
      </c>
      <c r="S124" s="76" t="s">
        <v>520</v>
      </c>
      <c r="T124" s="76" t="s">
        <v>521</v>
      </c>
      <c r="U124" s="77"/>
      <c r="V124" s="77">
        <v>0.05</v>
      </c>
      <c r="W124" s="77">
        <v>0.08</v>
      </c>
      <c r="X124" s="77">
        <v>0.15</v>
      </c>
      <c r="Y124" s="77">
        <v>0.2</v>
      </c>
      <c r="Z124" s="77">
        <v>0.25</v>
      </c>
      <c r="AA124" s="77">
        <v>0.37</v>
      </c>
      <c r="AB124" s="77">
        <v>0.42</v>
      </c>
      <c r="AC124" s="77">
        <v>0.57999999999999996</v>
      </c>
      <c r="AD124" s="77">
        <v>0.67</v>
      </c>
      <c r="AE124" s="77">
        <v>0.83</v>
      </c>
      <c r="AF124" s="77">
        <v>1</v>
      </c>
      <c r="AG124" s="76" t="s">
        <v>522</v>
      </c>
      <c r="AH124" s="76" t="s">
        <v>208</v>
      </c>
      <c r="AI124" s="82" t="s">
        <v>303</v>
      </c>
      <c r="AJ124" s="83" t="s">
        <v>303</v>
      </c>
      <c r="AK124" s="84">
        <v>46023</v>
      </c>
      <c r="AL124" s="84">
        <v>46387</v>
      </c>
      <c r="AM124" s="83"/>
      <c r="AN124" s="83"/>
      <c r="AO124" s="83"/>
      <c r="AP124" s="85" t="s">
        <v>9</v>
      </c>
      <c r="AQ124" s="84" cm="1">
        <f t="array" ref="AQ124">IFERROR(DATE(2026, _xlfn.AGGREGATE(15, 6, (COLUMN(CC124:CN124)-COLUMN(CC124)+1)/(CC124:CN124&lt;&gt;0), 1), 1),"N/A")</f>
        <v>46174</v>
      </c>
      <c r="AR124" s="84" cm="1">
        <f t="array" ref="AR124">IFERROR(EOMONTH(DATE(2026, _xlfn.AGGREGATE(14, 6, (COLUMN(CC124:CN124)-COLUMN(CC124)+1)/(CC124:CN124&lt;&gt;0), 1), 1), 0),"N/A")</f>
        <v>46203</v>
      </c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76" t="s">
        <v>704</v>
      </c>
      <c r="BG124" s="76"/>
      <c r="BH124" s="76" t="s">
        <v>705</v>
      </c>
      <c r="BI124" s="76" t="s">
        <v>8</v>
      </c>
      <c r="BJ124" s="82">
        <v>570199</v>
      </c>
      <c r="BK124" s="86" t="s">
        <v>191</v>
      </c>
      <c r="BL124" s="87">
        <v>0</v>
      </c>
      <c r="BM124" s="73"/>
      <c r="BN124" s="73"/>
      <c r="BO124" s="73"/>
      <c r="BP124" s="73"/>
      <c r="BQ124" s="73"/>
      <c r="BR124" s="73"/>
      <c r="BS124" s="73"/>
      <c r="BT124" s="73"/>
      <c r="BU124" s="88"/>
      <c r="BV124" s="73"/>
      <c r="BW124" s="73"/>
      <c r="BX124" s="138"/>
      <c r="BY124" s="138"/>
      <c r="BZ124" s="138"/>
      <c r="CA124" s="138">
        <v>990</v>
      </c>
      <c r="CB124" s="138">
        <f t="shared" si="12"/>
        <v>990</v>
      </c>
      <c r="CC124" s="73"/>
      <c r="CD124" s="73"/>
      <c r="CE124" s="72"/>
      <c r="CF124" s="73"/>
      <c r="CG124" s="73"/>
      <c r="CH124" s="73">
        <v>990</v>
      </c>
      <c r="CI124" s="73"/>
      <c r="CJ124" s="73"/>
      <c r="CK124" s="88"/>
      <c r="CL124" s="73"/>
      <c r="CM124" s="73"/>
      <c r="CN124" s="138"/>
      <c r="CO124" s="138"/>
      <c r="CP124" s="137">
        <f t="shared" si="13"/>
        <v>0</v>
      </c>
      <c r="CQ124" s="137">
        <f t="shared" si="14"/>
        <v>0</v>
      </c>
      <c r="CR124" s="137"/>
      <c r="CS124" s="157"/>
      <c r="CT124" s="157"/>
      <c r="CU124" s="157">
        <v>0</v>
      </c>
      <c r="CV124" s="157"/>
      <c r="CW124" s="157"/>
      <c r="CX124" s="73"/>
      <c r="CY124" s="73"/>
      <c r="CZ124" s="73"/>
      <c r="DA124" s="73"/>
      <c r="DB124" s="73"/>
      <c r="DC124" s="73">
        <v>0</v>
      </c>
      <c r="DD124" s="73"/>
      <c r="DE124" s="73"/>
      <c r="DF124" s="73">
        <v>0</v>
      </c>
      <c r="DG124" s="73">
        <v>0</v>
      </c>
      <c r="DH124" s="73">
        <v>0</v>
      </c>
      <c r="DI124" s="157">
        <f t="shared" si="15"/>
        <v>0</v>
      </c>
      <c r="DJ124" s="157">
        <f t="shared" si="16"/>
        <v>0</v>
      </c>
      <c r="DK124" s="191"/>
      <c r="DL124" s="191"/>
      <c r="DM124" s="142"/>
      <c r="DN124" s="142"/>
      <c r="DO124" s="142"/>
      <c r="DP124" s="125"/>
      <c r="DQ124" s="125"/>
      <c r="DR124" s="125"/>
      <c r="DS124" s="125"/>
      <c r="DT124" s="125"/>
      <c r="DU124" s="125"/>
      <c r="DV124" s="125"/>
      <c r="DW124" s="125"/>
      <c r="DX124" s="125"/>
      <c r="DY124" s="125"/>
      <c r="DZ124" s="125"/>
      <c r="EA124" s="125"/>
      <c r="EB124" s="125"/>
      <c r="EC124" s="125"/>
      <c r="ED124" s="125"/>
      <c r="EE124" s="125"/>
      <c r="EF124" s="125"/>
      <c r="EG124" s="125"/>
      <c r="EH124" s="125"/>
      <c r="EI124" s="125"/>
      <c r="EJ124" s="125"/>
      <c r="EK124" s="125"/>
      <c r="EL124" s="125"/>
      <c r="EM124" s="125"/>
      <c r="EN124" s="125"/>
      <c r="EO124" s="125"/>
      <c r="EP124" s="125"/>
      <c r="EQ124" s="125"/>
      <c r="ER124" s="125"/>
      <c r="ES124" s="125"/>
      <c r="ET124" s="125"/>
      <c r="EU124" s="125"/>
      <c r="EV124" s="125"/>
      <c r="EW124" s="125"/>
      <c r="EX124" s="125"/>
      <c r="EY124" s="125"/>
      <c r="EZ124" s="125"/>
      <c r="FA124" s="125"/>
      <c r="FB124" s="125"/>
      <c r="FC124" s="125"/>
      <c r="FD124" s="125"/>
      <c r="FE124" s="125"/>
      <c r="FF124" s="125"/>
      <c r="FG124" s="125"/>
      <c r="FH124" s="125"/>
      <c r="FI124" s="125"/>
      <c r="FJ124" s="125"/>
      <c r="FK124" s="125"/>
      <c r="FL124" s="125"/>
      <c r="FM124" s="125"/>
      <c r="FN124" s="125"/>
      <c r="FO124" s="125"/>
      <c r="FP124" s="125"/>
      <c r="FQ124" s="125"/>
      <c r="FR124" s="125"/>
      <c r="FS124" s="125"/>
      <c r="FT124" s="125"/>
      <c r="FU124" s="173"/>
      <c r="FV124" s="173"/>
      <c r="FW124" s="173"/>
      <c r="FX124" s="173"/>
      <c r="FY124" s="173"/>
      <c r="FZ124" s="173"/>
      <c r="GA124" s="173"/>
      <c r="GB124" s="173"/>
      <c r="GC124" s="173"/>
      <c r="GD124" s="173"/>
      <c r="GE124" s="173"/>
      <c r="GF124" s="173"/>
      <c r="GG124" s="173"/>
      <c r="GH124" s="173"/>
      <c r="GI124" s="173"/>
      <c r="GJ124" s="173"/>
      <c r="GK124" s="173"/>
      <c r="GL124" s="173"/>
      <c r="GM124" s="173"/>
      <c r="GN124" s="173"/>
      <c r="GO124" s="173"/>
      <c r="GP124" s="173"/>
      <c r="GQ124" s="173"/>
      <c r="GR124" s="173"/>
      <c r="GS124" s="173"/>
      <c r="GT124" s="173"/>
      <c r="GU124" s="173"/>
      <c r="GV124" s="173"/>
      <c r="GW124" s="173"/>
      <c r="GX124" s="173"/>
      <c r="GY124" s="173"/>
      <c r="GZ124" s="173"/>
      <c r="HA124" s="173"/>
      <c r="HB124" s="173"/>
      <c r="HC124" s="173"/>
      <c r="HD124" s="173"/>
      <c r="HE124" s="173"/>
      <c r="HF124" s="173"/>
      <c r="HG124" s="173"/>
      <c r="HH124" s="173"/>
      <c r="HI124" s="173"/>
      <c r="HJ124" s="173"/>
      <c r="HP124" s="284" t="e">
        <v>#NUM!</v>
      </c>
      <c r="HQ124" s="284" t="e">
        <v>#NUM!</v>
      </c>
      <c r="HR124" s="284" t="e">
        <v>#NUM!</v>
      </c>
      <c r="HS124" s="284" t="e">
        <v>#NUM!</v>
      </c>
      <c r="HT124" s="284" t="e">
        <v>#NUM!</v>
      </c>
      <c r="HU124" s="284" t="e">
        <v>#NUM!</v>
      </c>
      <c r="HV124" s="284" t="e">
        <v>#NUM!</v>
      </c>
      <c r="HW124" s="284" t="e">
        <v>#NUM!</v>
      </c>
      <c r="HX124" s="284" t="e">
        <v>#NUM!</v>
      </c>
      <c r="HY124" s="284" t="e">
        <v>#NUM!</v>
      </c>
      <c r="HZ124" s="284" t="e">
        <v>#NUM!</v>
      </c>
      <c r="IA124" s="284" t="e">
        <v>#NUM!</v>
      </c>
      <c r="IB124" s="284" t="e">
        <v>#NUM!</v>
      </c>
      <c r="IC124" s="284" t="e">
        <v>#NUM!</v>
      </c>
      <c r="ID124" s="284" t="e">
        <v>#NUM!</v>
      </c>
      <c r="IE124" s="284" t="e">
        <v>#NUM!</v>
      </c>
      <c r="IF124" s="284" t="e">
        <v>#NUM!</v>
      </c>
      <c r="IG124" s="284" t="e">
        <v>#NUM!</v>
      </c>
      <c r="IH124" s="284" t="e">
        <v>#NUM!</v>
      </c>
      <c r="II124" s="284"/>
      <c r="IJ124" s="284"/>
      <c r="IK124" s="284"/>
      <c r="IL124" s="284"/>
      <c r="IM124" s="284" t="e">
        <v>#NUM!</v>
      </c>
      <c r="IN124" s="284" t="e">
        <v>#NUM!</v>
      </c>
      <c r="IO124" s="284" t="e">
        <v>#NUM!</v>
      </c>
      <c r="IP124" s="284"/>
      <c r="IQ124" s="284"/>
      <c r="IR124" s="284"/>
      <c r="IS124" s="284" t="e">
        <v>#NUM!</v>
      </c>
      <c r="IT124" s="284"/>
      <c r="IU124" s="284">
        <v>18</v>
      </c>
      <c r="IV124" s="284"/>
      <c r="IW124" s="284"/>
      <c r="IX124" s="284"/>
      <c r="IY124" s="284"/>
      <c r="IZ124" s="284"/>
      <c r="JA124" s="284"/>
      <c r="JB124" s="284"/>
      <c r="JC124" s="284"/>
      <c r="JD124" s="284"/>
      <c r="JE124" s="284"/>
      <c r="JF124" s="286"/>
      <c r="JG124" s="286"/>
      <c r="JH124" s="276"/>
      <c r="JI124" s="276"/>
      <c r="JJ124" s="276" t="s">
        <v>546</v>
      </c>
    </row>
    <row r="125" spans="1:318" s="68" customFormat="1" ht="14.65" customHeight="1" x14ac:dyDescent="0.25">
      <c r="A125" s="68" t="s">
        <v>65</v>
      </c>
      <c r="B125" s="76" t="s">
        <v>508</v>
      </c>
      <c r="C125" s="76" t="s">
        <v>509</v>
      </c>
      <c r="D125" s="89" t="s">
        <v>510</v>
      </c>
      <c r="E125" s="76" t="s">
        <v>6</v>
      </c>
      <c r="F125" s="76" t="s">
        <v>511</v>
      </c>
      <c r="G125" s="76" t="s">
        <v>8</v>
      </c>
      <c r="H125" s="76" t="s">
        <v>8</v>
      </c>
      <c r="I125" s="76" t="s">
        <v>192</v>
      </c>
      <c r="J125" s="76" t="s">
        <v>11</v>
      </c>
      <c r="K125" s="86" t="s">
        <v>8</v>
      </c>
      <c r="L125" s="86" t="s">
        <v>8</v>
      </c>
      <c r="M125" s="86" t="s">
        <v>8</v>
      </c>
      <c r="N125" s="86" t="s">
        <v>8</v>
      </c>
      <c r="O125" s="86" t="s">
        <v>8</v>
      </c>
      <c r="P125" s="86" t="s">
        <v>8</v>
      </c>
      <c r="Q125" s="76" t="s">
        <v>512</v>
      </c>
      <c r="R125" s="76" t="s">
        <v>13</v>
      </c>
      <c r="S125" s="76" t="s">
        <v>513</v>
      </c>
      <c r="T125" s="76" t="s">
        <v>514</v>
      </c>
      <c r="U125" s="77">
        <v>0.95</v>
      </c>
      <c r="V125" s="77">
        <v>0.95</v>
      </c>
      <c r="W125" s="77">
        <v>0.95</v>
      </c>
      <c r="X125" s="77">
        <v>0.95</v>
      </c>
      <c r="Y125" s="77">
        <v>0.95</v>
      </c>
      <c r="Z125" s="77">
        <v>0.95</v>
      </c>
      <c r="AA125" s="77">
        <v>0.95</v>
      </c>
      <c r="AB125" s="77">
        <v>0.95</v>
      </c>
      <c r="AC125" s="77">
        <v>0.95</v>
      </c>
      <c r="AD125" s="77">
        <v>0.95</v>
      </c>
      <c r="AE125" s="77">
        <v>0.95</v>
      </c>
      <c r="AF125" s="77">
        <v>0.95</v>
      </c>
      <c r="AG125" s="76" t="s">
        <v>223</v>
      </c>
      <c r="AH125" s="76" t="s">
        <v>208</v>
      </c>
      <c r="AI125" s="82" t="s">
        <v>303</v>
      </c>
      <c r="AJ125" s="83" t="s">
        <v>303</v>
      </c>
      <c r="AK125" s="84">
        <v>46023</v>
      </c>
      <c r="AL125" s="84">
        <v>46387</v>
      </c>
      <c r="AM125" s="83"/>
      <c r="AN125" s="83"/>
      <c r="AO125" s="83"/>
      <c r="AP125" s="85" t="s">
        <v>14</v>
      </c>
      <c r="AQ125" s="84" cm="1">
        <f t="array" ref="AQ125">IFERROR(DATE(2026, _xlfn.AGGREGATE(15, 6, (COLUMN(CC125:CN125)-COLUMN(CC125)+1)/(CC125:CN125&lt;&gt;0), 1), 1),"N/A")</f>
        <v>46054</v>
      </c>
      <c r="AR125" s="84" cm="1">
        <f t="array" ref="AR125">IFERROR(EOMONTH(DATE(2026, _xlfn.AGGREGATE(14, 6, (COLUMN(CC125:CN125)-COLUMN(CC125)+1)/(CC125:CN125&lt;&gt;0), 1), 1), 0),"N/A")</f>
        <v>46387</v>
      </c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76" t="s">
        <v>178</v>
      </c>
      <c r="BG125" s="76"/>
      <c r="BH125" s="76" t="s">
        <v>706</v>
      </c>
      <c r="BI125" s="76" t="s">
        <v>8</v>
      </c>
      <c r="BJ125" s="82">
        <v>630105</v>
      </c>
      <c r="BK125" s="86" t="s">
        <v>191</v>
      </c>
      <c r="BL125" s="87">
        <v>1000</v>
      </c>
      <c r="BM125" s="88" t="s">
        <v>530</v>
      </c>
      <c r="BN125" s="88">
        <v>90.91</v>
      </c>
      <c r="BO125" s="88">
        <v>90.91</v>
      </c>
      <c r="BP125" s="72">
        <v>90.91</v>
      </c>
      <c r="BQ125" s="88">
        <v>90.91</v>
      </c>
      <c r="BR125" s="88">
        <v>90.91</v>
      </c>
      <c r="BS125" s="88">
        <v>90.91</v>
      </c>
      <c r="BT125" s="88">
        <v>90.91</v>
      </c>
      <c r="BU125" s="88">
        <v>90.91</v>
      </c>
      <c r="BV125" s="88">
        <v>90.91</v>
      </c>
      <c r="BW125" s="88">
        <v>90.91</v>
      </c>
      <c r="BX125" s="137">
        <v>90.9</v>
      </c>
      <c r="BY125" s="137"/>
      <c r="BZ125" s="137">
        <v>-20</v>
      </c>
      <c r="CA125" s="137"/>
      <c r="CB125" s="138">
        <f t="shared" si="12"/>
        <v>980</v>
      </c>
      <c r="CC125" s="88"/>
      <c r="CD125" s="88">
        <v>88.91</v>
      </c>
      <c r="CE125" s="88">
        <v>88.91</v>
      </c>
      <c r="CF125" s="72">
        <v>88.91</v>
      </c>
      <c r="CG125" s="88">
        <v>88.91</v>
      </c>
      <c r="CH125" s="88">
        <v>88.91</v>
      </c>
      <c r="CI125" s="88">
        <v>88.91</v>
      </c>
      <c r="CJ125" s="88">
        <v>88.91</v>
      </c>
      <c r="CK125" s="88">
        <v>88.91</v>
      </c>
      <c r="CL125" s="88">
        <v>88.91</v>
      </c>
      <c r="CM125" s="88">
        <v>88.91</v>
      </c>
      <c r="CN125" s="137">
        <v>90.9</v>
      </c>
      <c r="CO125" s="137"/>
      <c r="CP125" s="137">
        <f t="shared" si="13"/>
        <v>0</v>
      </c>
      <c r="CQ125" s="137">
        <f t="shared" si="14"/>
        <v>266.73</v>
      </c>
      <c r="CR125" s="137">
        <f>+DI125-CQ125</f>
        <v>-266.73</v>
      </c>
      <c r="CS125" s="157">
        <v>0</v>
      </c>
      <c r="CT125" s="157">
        <v>0</v>
      </c>
      <c r="CU125" s="157">
        <v>0</v>
      </c>
      <c r="CV125" s="157">
        <v>0</v>
      </c>
      <c r="CW125" s="157">
        <v>0</v>
      </c>
      <c r="CX125" s="73">
        <v>0</v>
      </c>
      <c r="CY125" s="73">
        <v>0</v>
      </c>
      <c r="CZ125" s="73">
        <v>0</v>
      </c>
      <c r="DA125" s="73">
        <v>0</v>
      </c>
      <c r="DB125" s="73">
        <v>0</v>
      </c>
      <c r="DC125" s="73">
        <v>0</v>
      </c>
      <c r="DD125" s="73">
        <v>0</v>
      </c>
      <c r="DE125" s="73">
        <v>0</v>
      </c>
      <c r="DF125" s="73">
        <v>0</v>
      </c>
      <c r="DG125" s="73">
        <v>980</v>
      </c>
      <c r="DH125" s="73">
        <v>0</v>
      </c>
      <c r="DI125" s="157">
        <f t="shared" si="15"/>
        <v>0</v>
      </c>
      <c r="DJ125" s="157">
        <f t="shared" si="16"/>
        <v>0</v>
      </c>
      <c r="DK125" s="191" t="str">
        <f>IF(CZ125&gt;0,"SI","NO")</f>
        <v>NO</v>
      </c>
      <c r="DL125" s="191" t="str">
        <f>IF(DJ125&gt;0,"SI","NO")</f>
        <v>NO</v>
      </c>
      <c r="DM125" s="142"/>
      <c r="DN125" s="142"/>
      <c r="DO125" s="142"/>
      <c r="DP125" s="125"/>
      <c r="DQ125" s="125"/>
      <c r="DR125" s="125"/>
      <c r="DS125" s="125"/>
      <c r="DT125" s="125"/>
      <c r="DU125" s="125"/>
      <c r="DV125" s="125"/>
      <c r="DW125" s="125"/>
      <c r="DX125" s="177"/>
      <c r="DY125" s="177"/>
      <c r="DZ125" s="177"/>
      <c r="EA125" s="177"/>
      <c r="EB125" s="177"/>
      <c r="EC125" s="177"/>
      <c r="ED125" s="177"/>
      <c r="EE125" s="177"/>
      <c r="EF125" s="177"/>
      <c r="EG125" s="177"/>
      <c r="EH125" s="177"/>
      <c r="EI125" s="177"/>
      <c r="EJ125" s="177"/>
      <c r="EK125" s="177"/>
      <c r="EL125" s="177"/>
      <c r="EM125" s="177"/>
      <c r="EN125" s="177"/>
      <c r="EO125" s="177"/>
      <c r="EP125" s="177"/>
      <c r="EQ125" s="177"/>
      <c r="ER125" s="177"/>
      <c r="ES125" s="177"/>
      <c r="ET125" s="177"/>
      <c r="EU125" s="177"/>
      <c r="EV125" s="177"/>
      <c r="EW125" s="177"/>
      <c r="EX125" s="177"/>
      <c r="EY125" s="177"/>
      <c r="EZ125" s="177"/>
      <c r="FA125" s="177"/>
      <c r="FB125" s="177"/>
      <c r="FC125" s="177"/>
      <c r="FD125" s="177"/>
      <c r="FE125" s="177"/>
      <c r="FF125" s="177"/>
      <c r="FG125" s="177"/>
      <c r="FH125" s="177"/>
      <c r="FI125" s="177"/>
      <c r="FJ125" s="177"/>
      <c r="FK125" s="177"/>
      <c r="FL125" s="177"/>
      <c r="FM125" s="177"/>
      <c r="FN125" s="177"/>
      <c r="FO125" s="177"/>
      <c r="FP125" s="177"/>
      <c r="FQ125" s="177"/>
      <c r="FR125" s="177"/>
      <c r="FS125" s="177"/>
      <c r="FT125" s="177"/>
      <c r="FU125" s="173"/>
      <c r="FV125" s="173"/>
      <c r="FW125" s="173"/>
      <c r="FX125" s="173"/>
      <c r="FY125" s="173"/>
      <c r="FZ125" s="173"/>
      <c r="GA125" s="173"/>
      <c r="GB125" s="173"/>
      <c r="GC125" s="173"/>
      <c r="GD125" s="173"/>
      <c r="GE125" s="173"/>
      <c r="GF125" s="173"/>
      <c r="GG125" s="173"/>
      <c r="GH125" s="173"/>
      <c r="GI125" s="173"/>
      <c r="GJ125" s="173"/>
      <c r="GK125" s="173"/>
      <c r="GL125" s="173"/>
      <c r="GM125" s="173"/>
      <c r="GN125" s="173"/>
      <c r="GO125" s="173"/>
      <c r="GP125" s="173"/>
      <c r="GQ125" s="173"/>
      <c r="GR125" s="173"/>
      <c r="GS125" s="173"/>
      <c r="GT125" s="173"/>
      <c r="GU125" s="173"/>
      <c r="GV125" s="173"/>
      <c r="GW125" s="173"/>
      <c r="GX125" s="173"/>
      <c r="GY125" s="173"/>
      <c r="GZ125" s="173"/>
      <c r="HA125" s="173"/>
      <c r="HB125" s="173"/>
      <c r="HC125" s="173"/>
      <c r="HD125" s="173"/>
      <c r="HE125" s="173"/>
      <c r="HF125" s="173"/>
      <c r="HG125" s="173"/>
      <c r="HH125" s="173"/>
      <c r="HI125" s="173"/>
      <c r="HJ125" s="173"/>
      <c r="HP125" s="284" t="e">
        <v>#NUM!</v>
      </c>
      <c r="HQ125" s="284" t="e">
        <v>#NUM!</v>
      </c>
      <c r="HR125" s="284" t="e">
        <v>#NUM!</v>
      </c>
      <c r="HS125" s="284" t="e">
        <v>#NUM!</v>
      </c>
      <c r="HT125" s="284" t="e">
        <v>#NUM!</v>
      </c>
      <c r="HU125" s="284" t="e">
        <v>#NUM!</v>
      </c>
      <c r="HV125" s="284" t="e">
        <v>#NUM!</v>
      </c>
      <c r="HW125" s="284" t="e">
        <v>#NUM!</v>
      </c>
      <c r="HX125" s="284" t="e">
        <v>#NUM!</v>
      </c>
      <c r="HY125" s="284" t="e">
        <v>#NUM!</v>
      </c>
      <c r="HZ125" s="284" t="e">
        <v>#NUM!</v>
      </c>
      <c r="IA125" s="284" t="e">
        <v>#NUM!</v>
      </c>
      <c r="IB125" s="284" t="e">
        <v>#NUM!</v>
      </c>
      <c r="IC125" s="284" t="e">
        <v>#NUM!</v>
      </c>
      <c r="ID125" s="284" t="e">
        <v>#NUM!</v>
      </c>
      <c r="IE125" s="284" t="e">
        <v>#NUM!</v>
      </c>
      <c r="IF125" s="284" t="e">
        <v>#NUM!</v>
      </c>
      <c r="IG125" s="284" t="e">
        <v>#NUM!</v>
      </c>
      <c r="IH125" s="284" t="e">
        <v>#NUM!</v>
      </c>
      <c r="II125" s="284"/>
      <c r="IJ125" s="284"/>
      <c r="IK125" s="284"/>
      <c r="IL125" s="284"/>
      <c r="IM125" s="284" t="e">
        <v>#NUM!</v>
      </c>
      <c r="IN125" s="284" t="e">
        <v>#NUM!</v>
      </c>
      <c r="IO125" s="284" t="e">
        <v>#NUM!</v>
      </c>
      <c r="IP125" s="284" t="e">
        <v>#NUM!</v>
      </c>
      <c r="IQ125" s="284" t="e">
        <v>#NUM!</v>
      </c>
      <c r="IR125" s="284" t="e">
        <v>#NUM!</v>
      </c>
      <c r="IS125" s="284" t="e">
        <v>#NUM!</v>
      </c>
      <c r="IT125" s="284"/>
      <c r="IU125" s="284">
        <v>18</v>
      </c>
      <c r="IV125" s="284">
        <v>5</v>
      </c>
      <c r="IW125" s="284">
        <v>9</v>
      </c>
      <c r="IX125" s="284">
        <v>13</v>
      </c>
      <c r="IY125" s="284">
        <v>16</v>
      </c>
      <c r="IZ125" s="284">
        <v>17</v>
      </c>
      <c r="JA125" s="284">
        <v>19</v>
      </c>
      <c r="JB125" s="284">
        <v>20</v>
      </c>
      <c r="JC125" s="284">
        <v>20</v>
      </c>
      <c r="JD125" s="284">
        <v>25</v>
      </c>
      <c r="JE125" s="284"/>
      <c r="JF125" s="286"/>
      <c r="JG125" s="286"/>
      <c r="JH125" s="276"/>
      <c r="JI125" s="276"/>
      <c r="JJ125" s="280"/>
    </row>
    <row r="126" spans="1:318" s="68" customFormat="1" ht="14.65" customHeight="1" x14ac:dyDescent="0.25">
      <c r="A126" s="68" t="s">
        <v>54</v>
      </c>
      <c r="B126" s="76" t="s">
        <v>508</v>
      </c>
      <c r="C126" s="76" t="s">
        <v>509</v>
      </c>
      <c r="D126" s="76" t="s">
        <v>510</v>
      </c>
      <c r="E126" s="76" t="s">
        <v>6</v>
      </c>
      <c r="F126" s="76" t="s">
        <v>511</v>
      </c>
      <c r="G126" s="76" t="s">
        <v>8</v>
      </c>
      <c r="H126" s="76" t="s">
        <v>8</v>
      </c>
      <c r="I126" s="76" t="s">
        <v>192</v>
      </c>
      <c r="J126" s="76" t="s">
        <v>7</v>
      </c>
      <c r="K126" s="86" t="s">
        <v>8</v>
      </c>
      <c r="L126" s="86" t="s">
        <v>8</v>
      </c>
      <c r="M126" s="86" t="s">
        <v>8</v>
      </c>
      <c r="N126" s="86" t="s">
        <v>8</v>
      </c>
      <c r="O126" s="86" t="s">
        <v>8</v>
      </c>
      <c r="P126" s="86" t="s">
        <v>8</v>
      </c>
      <c r="Q126" s="76" t="s">
        <v>519</v>
      </c>
      <c r="R126" s="76" t="s">
        <v>10</v>
      </c>
      <c r="S126" s="76" t="s">
        <v>520</v>
      </c>
      <c r="T126" s="76" t="s">
        <v>521</v>
      </c>
      <c r="U126" s="77"/>
      <c r="V126" s="77">
        <v>0.05</v>
      </c>
      <c r="W126" s="77">
        <v>0.08</v>
      </c>
      <c r="X126" s="77">
        <v>0.15</v>
      </c>
      <c r="Y126" s="77">
        <v>0.2</v>
      </c>
      <c r="Z126" s="77">
        <v>0.25</v>
      </c>
      <c r="AA126" s="77">
        <v>0.37</v>
      </c>
      <c r="AB126" s="77">
        <v>0.42</v>
      </c>
      <c r="AC126" s="77">
        <v>0.57999999999999996</v>
      </c>
      <c r="AD126" s="77">
        <v>0.67</v>
      </c>
      <c r="AE126" s="77">
        <v>0.83</v>
      </c>
      <c r="AF126" s="77">
        <v>1</v>
      </c>
      <c r="AG126" s="76" t="s">
        <v>522</v>
      </c>
      <c r="AH126" s="76" t="s">
        <v>208</v>
      </c>
      <c r="AI126" s="82" t="s">
        <v>303</v>
      </c>
      <c r="AJ126" s="83" t="s">
        <v>303</v>
      </c>
      <c r="AK126" s="84">
        <v>46023</v>
      </c>
      <c r="AL126" s="84">
        <v>46387</v>
      </c>
      <c r="AM126" s="83"/>
      <c r="AN126" s="83"/>
      <c r="AO126" s="83"/>
      <c r="AP126" s="85" t="s">
        <v>9</v>
      </c>
      <c r="AQ126" s="84" cm="1">
        <f t="array" ref="AQ126">IFERROR(DATE(2026, _xlfn.AGGREGATE(15, 6, (COLUMN(CC126:CN126)-COLUMN(CC126)+1)/(CC126:CN126&lt;&gt;0), 1), 1),"N/A")</f>
        <v>46204</v>
      </c>
      <c r="AR126" s="84" cm="1">
        <f t="array" ref="AR126">IFERROR(EOMONTH(DATE(2026, _xlfn.AGGREGATE(14, 6, (COLUMN(CC126:CN126)-COLUMN(CC126)+1)/(CC126:CN126&lt;&gt;0), 1), 1), 0),"N/A")</f>
        <v>46234</v>
      </c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76" t="s">
        <v>707</v>
      </c>
      <c r="BG126" s="76"/>
      <c r="BH126" s="76" t="s">
        <v>708</v>
      </c>
      <c r="BI126" s="76" t="s">
        <v>8</v>
      </c>
      <c r="BJ126" s="82">
        <v>570199</v>
      </c>
      <c r="BK126" s="86" t="s">
        <v>191</v>
      </c>
      <c r="BL126" s="87">
        <v>900</v>
      </c>
      <c r="BM126" s="73">
        <v>0</v>
      </c>
      <c r="BN126" s="73">
        <v>0</v>
      </c>
      <c r="BO126" s="73">
        <v>0</v>
      </c>
      <c r="BP126" s="73">
        <v>0</v>
      </c>
      <c r="BQ126" s="73">
        <v>0</v>
      </c>
      <c r="BR126" s="73">
        <v>0</v>
      </c>
      <c r="BS126" s="88">
        <v>900</v>
      </c>
      <c r="BT126" s="73">
        <v>0</v>
      </c>
      <c r="BU126" s="73">
        <v>0</v>
      </c>
      <c r="BV126" s="73">
        <v>0</v>
      </c>
      <c r="BW126" s="73">
        <v>0</v>
      </c>
      <c r="BX126" s="138">
        <v>0</v>
      </c>
      <c r="BY126" s="138"/>
      <c r="BZ126" s="138"/>
      <c r="CA126" s="138"/>
      <c r="CB126" s="138">
        <f t="shared" si="12"/>
        <v>900</v>
      </c>
      <c r="CC126" s="73"/>
      <c r="CD126" s="73"/>
      <c r="CE126" s="72">
        <v>0</v>
      </c>
      <c r="CF126" s="73">
        <v>0</v>
      </c>
      <c r="CG126" s="73">
        <v>0</v>
      </c>
      <c r="CH126" s="73">
        <v>0</v>
      </c>
      <c r="CI126" s="88">
        <v>900</v>
      </c>
      <c r="CJ126" s="73">
        <v>0</v>
      </c>
      <c r="CK126" s="73">
        <v>0</v>
      </c>
      <c r="CL126" s="73">
        <v>0</v>
      </c>
      <c r="CM126" s="73">
        <v>0</v>
      </c>
      <c r="CN126" s="138">
        <v>0</v>
      </c>
      <c r="CO126" s="138"/>
      <c r="CP126" s="137">
        <f t="shared" si="13"/>
        <v>0</v>
      </c>
      <c r="CQ126" s="137">
        <f t="shared" si="14"/>
        <v>0</v>
      </c>
      <c r="CR126" s="137">
        <f>+DI126-CQ126</f>
        <v>0</v>
      </c>
      <c r="CS126" s="157">
        <v>0</v>
      </c>
      <c r="CT126" s="157">
        <v>0</v>
      </c>
      <c r="CU126" s="157">
        <v>0</v>
      </c>
      <c r="CV126" s="157">
        <v>0</v>
      </c>
      <c r="CW126" s="157">
        <v>0</v>
      </c>
      <c r="CX126" s="73">
        <v>0</v>
      </c>
      <c r="CY126" s="73">
        <v>0</v>
      </c>
      <c r="CZ126" s="73">
        <v>0</v>
      </c>
      <c r="DA126" s="73">
        <v>0</v>
      </c>
      <c r="DB126" s="73">
        <v>0</v>
      </c>
      <c r="DC126" s="73">
        <v>0</v>
      </c>
      <c r="DD126" s="73">
        <v>600.63</v>
      </c>
      <c r="DE126" s="73">
        <v>0</v>
      </c>
      <c r="DF126" s="73">
        <v>0</v>
      </c>
      <c r="DG126" s="73">
        <v>600.63</v>
      </c>
      <c r="DH126" s="73">
        <v>0</v>
      </c>
      <c r="DI126" s="157">
        <f t="shared" si="15"/>
        <v>0</v>
      </c>
      <c r="DJ126" s="157">
        <f t="shared" si="16"/>
        <v>0</v>
      </c>
      <c r="DK126" s="191" t="str">
        <f>IF(CZ126&gt;0,"SI","NO")</f>
        <v>NO</v>
      </c>
      <c r="DL126" s="191" t="str">
        <f>IF(DJ126&gt;0,"SI","NO")</f>
        <v>NO</v>
      </c>
      <c r="DM126" s="142"/>
      <c r="DN126" s="142"/>
      <c r="DO126" s="142"/>
      <c r="DP126" s="125"/>
      <c r="DQ126" s="125"/>
      <c r="DR126" s="125"/>
      <c r="DS126" s="125"/>
      <c r="DT126" s="125"/>
      <c r="DU126" s="125"/>
      <c r="DV126" s="125"/>
      <c r="DW126" s="125"/>
      <c r="DX126" s="125"/>
      <c r="DY126" s="125"/>
      <c r="DZ126" s="125"/>
      <c r="EA126" s="125"/>
      <c r="EB126" s="125"/>
      <c r="EC126" s="125"/>
      <c r="ED126" s="125"/>
      <c r="EE126" s="125"/>
      <c r="EF126" s="125"/>
      <c r="EG126" s="125"/>
      <c r="EH126" s="125"/>
      <c r="EI126" s="125"/>
      <c r="EJ126" s="125"/>
      <c r="EK126" s="125"/>
      <c r="EL126" s="125"/>
      <c r="EM126" s="125"/>
      <c r="EN126" s="125"/>
      <c r="EO126" s="125"/>
      <c r="EP126" s="125"/>
      <c r="EQ126" s="125"/>
      <c r="ER126" s="125"/>
      <c r="ES126" s="125"/>
      <c r="ET126" s="125"/>
      <c r="EU126" s="125"/>
      <c r="EV126" s="125"/>
      <c r="EW126" s="125"/>
      <c r="EX126" s="125"/>
      <c r="EY126" s="125"/>
      <c r="EZ126" s="125"/>
      <c r="FA126" s="125"/>
      <c r="FB126" s="125"/>
      <c r="FC126" s="125"/>
      <c r="FD126" s="125"/>
      <c r="FE126" s="125"/>
      <c r="FF126" s="125"/>
      <c r="FG126" s="125"/>
      <c r="FH126" s="125"/>
      <c r="FI126" s="125"/>
      <c r="FJ126" s="125"/>
      <c r="FK126" s="125"/>
      <c r="FL126" s="125"/>
      <c r="FM126" s="125"/>
      <c r="FN126" s="125"/>
      <c r="FO126" s="125"/>
      <c r="FP126" s="125"/>
      <c r="FQ126" s="125"/>
      <c r="FR126" s="125"/>
      <c r="FS126" s="125"/>
      <c r="FT126" s="125"/>
      <c r="FU126" s="175"/>
      <c r="FV126" s="175"/>
      <c r="FW126" s="175"/>
      <c r="FX126" s="175"/>
      <c r="FY126" s="175"/>
      <c r="FZ126" s="175"/>
      <c r="GA126" s="175"/>
      <c r="GB126" s="175"/>
      <c r="GC126" s="175"/>
      <c r="GD126" s="175"/>
      <c r="GE126" s="175"/>
      <c r="GF126" s="175"/>
      <c r="GG126" s="175"/>
      <c r="GH126" s="175"/>
      <c r="GI126" s="175"/>
      <c r="GJ126" s="175"/>
      <c r="GK126" s="175"/>
      <c r="GL126" s="175"/>
      <c r="GM126" s="175"/>
      <c r="GN126" s="175"/>
      <c r="GO126" s="175"/>
      <c r="GP126" s="175"/>
      <c r="GQ126" s="175"/>
      <c r="GR126" s="175"/>
      <c r="GS126" s="175"/>
      <c r="GT126" s="175"/>
      <c r="GU126" s="175"/>
      <c r="GV126" s="175"/>
      <c r="GW126" s="175"/>
      <c r="GX126" s="175"/>
      <c r="GY126" s="175"/>
      <c r="GZ126" s="175"/>
      <c r="HA126" s="175"/>
      <c r="HB126" s="175"/>
      <c r="HC126" s="175"/>
      <c r="HD126" s="175"/>
      <c r="HE126" s="175"/>
      <c r="HF126" s="175"/>
      <c r="HG126" s="175"/>
      <c r="HH126" s="175"/>
      <c r="HI126" s="175"/>
      <c r="HJ126" s="175"/>
      <c r="HK126" s="76"/>
      <c r="HL126" s="76"/>
      <c r="HM126" s="76"/>
      <c r="HN126" s="76"/>
      <c r="HO126" s="271"/>
      <c r="HP126" s="284" t="e">
        <v>#NUM!</v>
      </c>
      <c r="HQ126" s="284" t="e">
        <v>#NUM!</v>
      </c>
      <c r="HR126" s="284" t="e">
        <v>#NUM!</v>
      </c>
      <c r="HS126" s="284" t="e">
        <v>#NUM!</v>
      </c>
      <c r="HT126" s="284" t="e">
        <v>#NUM!</v>
      </c>
      <c r="HU126" s="284" t="e">
        <v>#NUM!</v>
      </c>
      <c r="HV126" s="284" t="e">
        <v>#NUM!</v>
      </c>
      <c r="HW126" s="284" t="e">
        <v>#NUM!</v>
      </c>
      <c r="HX126" s="284" t="e">
        <v>#NUM!</v>
      </c>
      <c r="HY126" s="284" t="e">
        <v>#NUM!</v>
      </c>
      <c r="HZ126" s="284" t="e">
        <v>#NUM!</v>
      </c>
      <c r="IA126" s="284" t="e">
        <v>#NUM!</v>
      </c>
      <c r="IB126" s="284" t="e">
        <v>#NUM!</v>
      </c>
      <c r="IC126" s="284" t="e">
        <v>#NUM!</v>
      </c>
      <c r="ID126" s="284" t="e">
        <v>#NUM!</v>
      </c>
      <c r="IE126" s="284" t="e">
        <v>#NUM!</v>
      </c>
      <c r="IF126" s="284" t="e">
        <v>#NUM!</v>
      </c>
      <c r="IG126" s="284" t="e">
        <v>#NUM!</v>
      </c>
      <c r="IH126" s="284" t="e">
        <v>#NUM!</v>
      </c>
      <c r="II126" s="284" t="e">
        <v>#NUM!</v>
      </c>
      <c r="IJ126" s="284" t="e">
        <v>#NUM!</v>
      </c>
      <c r="IK126" s="284" t="e">
        <v>#NUM!</v>
      </c>
      <c r="IL126" s="284" t="e">
        <v>#NUM!</v>
      </c>
      <c r="IM126" s="284" t="e">
        <v>#NUM!</v>
      </c>
      <c r="IN126" s="284" t="e">
        <v>#NUM!</v>
      </c>
      <c r="IO126" s="284" t="e">
        <v>#NUM!</v>
      </c>
      <c r="IP126" s="284" t="e">
        <v>#NUM!</v>
      </c>
      <c r="IQ126" s="284" t="e">
        <v>#NUM!</v>
      </c>
      <c r="IR126" s="284" t="e">
        <v>#NUM!</v>
      </c>
      <c r="IS126" s="284" t="e">
        <v>#NUM!</v>
      </c>
      <c r="IT126" s="284" t="e">
        <v>#NUM!</v>
      </c>
      <c r="IU126" s="284" t="e">
        <v>#NUM!</v>
      </c>
      <c r="IV126" s="284" t="e">
        <v>#NUM!</v>
      </c>
      <c r="IW126" s="284" t="e">
        <v>#NUM!</v>
      </c>
      <c r="IX126" s="284" t="e">
        <v>#NUM!</v>
      </c>
      <c r="IY126" s="284" t="e">
        <v>#NUM!</v>
      </c>
      <c r="IZ126" s="284" t="e">
        <v>#NUM!</v>
      </c>
      <c r="JA126" s="284" t="e">
        <v>#NUM!</v>
      </c>
      <c r="JB126" s="284" t="e">
        <v>#NUM!</v>
      </c>
      <c r="JC126" s="284" t="e">
        <v>#NUM!</v>
      </c>
      <c r="JD126" s="284" t="e">
        <v>#NUM!</v>
      </c>
      <c r="JE126" s="284" t="e">
        <v>#NUM!</v>
      </c>
      <c r="JF126" s="284" t="e">
        <v>#NUM!</v>
      </c>
      <c r="JG126" s="284" t="e">
        <v>#NUM!</v>
      </c>
      <c r="JH126" s="278" t="e">
        <v>#NUM!</v>
      </c>
      <c r="JI126" s="278" t="e">
        <v>#NUM!</v>
      </c>
      <c r="JJ126" s="279" t="s">
        <v>546</v>
      </c>
    </row>
    <row r="127" spans="1:318" s="68" customFormat="1" ht="14.65" customHeight="1" x14ac:dyDescent="0.25">
      <c r="A127" s="68" t="s">
        <v>123</v>
      </c>
      <c r="B127" s="76" t="s">
        <v>508</v>
      </c>
      <c r="C127" s="76" t="s">
        <v>509</v>
      </c>
      <c r="D127" s="89" t="s">
        <v>510</v>
      </c>
      <c r="E127" s="76" t="s">
        <v>6</v>
      </c>
      <c r="F127" s="76" t="s">
        <v>511</v>
      </c>
      <c r="G127" s="76" t="s">
        <v>8</v>
      </c>
      <c r="H127" s="76" t="s">
        <v>8</v>
      </c>
      <c r="I127" s="76" t="s">
        <v>192</v>
      </c>
      <c r="J127" s="76" t="s">
        <v>11</v>
      </c>
      <c r="K127" s="86" t="s">
        <v>8</v>
      </c>
      <c r="L127" s="86" t="s">
        <v>8</v>
      </c>
      <c r="M127" s="86" t="s">
        <v>8</v>
      </c>
      <c r="N127" s="86" t="s">
        <v>8</v>
      </c>
      <c r="O127" s="86" t="s">
        <v>8</v>
      </c>
      <c r="P127" s="86" t="s">
        <v>8</v>
      </c>
      <c r="Q127" s="76" t="s">
        <v>512</v>
      </c>
      <c r="R127" s="76" t="s">
        <v>13</v>
      </c>
      <c r="S127" s="76" t="s">
        <v>513</v>
      </c>
      <c r="T127" s="76" t="s">
        <v>514</v>
      </c>
      <c r="U127" s="77">
        <v>0.95</v>
      </c>
      <c r="V127" s="77">
        <v>0.95</v>
      </c>
      <c r="W127" s="77">
        <v>0.95</v>
      </c>
      <c r="X127" s="77">
        <v>0.95</v>
      </c>
      <c r="Y127" s="77">
        <v>0.95</v>
      </c>
      <c r="Z127" s="77">
        <v>0.95</v>
      </c>
      <c r="AA127" s="77">
        <v>0.95</v>
      </c>
      <c r="AB127" s="77">
        <v>0.95</v>
      </c>
      <c r="AC127" s="77">
        <v>0.95</v>
      </c>
      <c r="AD127" s="77">
        <v>0.95</v>
      </c>
      <c r="AE127" s="77">
        <v>0.95</v>
      </c>
      <c r="AF127" s="77">
        <v>0.95</v>
      </c>
      <c r="AG127" s="76" t="s">
        <v>533</v>
      </c>
      <c r="AH127" s="76" t="s">
        <v>209</v>
      </c>
      <c r="AI127" s="82" t="s">
        <v>303</v>
      </c>
      <c r="AJ127" s="83" t="s">
        <v>303</v>
      </c>
      <c r="AK127" s="84">
        <v>46023</v>
      </c>
      <c r="AL127" s="84">
        <v>46387</v>
      </c>
      <c r="AM127" s="83"/>
      <c r="AN127" s="83"/>
      <c r="AO127" s="83"/>
      <c r="AP127" s="85" t="s">
        <v>14</v>
      </c>
      <c r="AQ127" s="84" t="s">
        <v>8</v>
      </c>
      <c r="AR127" s="84" t="s">
        <v>8</v>
      </c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76" t="s">
        <v>181</v>
      </c>
      <c r="BG127" s="76"/>
      <c r="BH127" s="76" t="s">
        <v>709</v>
      </c>
      <c r="BI127" s="76" t="s">
        <v>8</v>
      </c>
      <c r="BJ127" s="82">
        <v>570199</v>
      </c>
      <c r="BK127" s="86" t="s">
        <v>191</v>
      </c>
      <c r="BL127" s="90"/>
      <c r="BM127" s="73"/>
      <c r="BN127" s="88"/>
      <c r="BO127" s="88"/>
      <c r="BP127" s="72"/>
      <c r="BQ127" s="88"/>
      <c r="BR127" s="88"/>
      <c r="BS127" s="88"/>
      <c r="BT127" s="88"/>
      <c r="BU127" s="88"/>
      <c r="BV127" s="88"/>
      <c r="BW127" s="88"/>
      <c r="BX127" s="137"/>
      <c r="BY127" s="137"/>
      <c r="BZ127" s="137">
        <v>900</v>
      </c>
      <c r="CA127" s="137"/>
      <c r="CB127" s="138">
        <f t="shared" si="12"/>
        <v>900</v>
      </c>
      <c r="CC127" s="73"/>
      <c r="CD127" s="88"/>
      <c r="CE127" s="88"/>
      <c r="CF127" s="72">
        <v>808.4</v>
      </c>
      <c r="CG127" s="88"/>
      <c r="CH127" s="88"/>
      <c r="CI127" s="88"/>
      <c r="CJ127" s="88"/>
      <c r="CK127" s="88"/>
      <c r="CL127" s="88"/>
      <c r="CM127" s="88"/>
      <c r="CN127" s="88">
        <v>91.6</v>
      </c>
      <c r="CO127" s="137"/>
      <c r="CP127" s="137">
        <f t="shared" si="13"/>
        <v>0</v>
      </c>
      <c r="CQ127" s="137">
        <f t="shared" si="14"/>
        <v>808.4</v>
      </c>
      <c r="CR127" s="137"/>
      <c r="CS127" s="157"/>
      <c r="CT127" s="157">
        <v>0</v>
      </c>
      <c r="CU127" s="157">
        <v>0</v>
      </c>
      <c r="CV127" s="157"/>
      <c r="CW127" s="157">
        <v>0</v>
      </c>
      <c r="CX127" s="73"/>
      <c r="CY127" s="73">
        <v>0</v>
      </c>
      <c r="CZ127" s="73"/>
      <c r="DA127" s="73">
        <v>0</v>
      </c>
      <c r="DB127" s="73">
        <v>0</v>
      </c>
      <c r="DC127" s="73">
        <v>0</v>
      </c>
      <c r="DD127" s="73">
        <v>0</v>
      </c>
      <c r="DE127" s="73">
        <v>0</v>
      </c>
      <c r="DF127" s="73">
        <v>0</v>
      </c>
      <c r="DG127" s="73">
        <v>0</v>
      </c>
      <c r="DH127" s="73">
        <v>808.4</v>
      </c>
      <c r="DI127" s="157">
        <f t="shared" si="15"/>
        <v>0</v>
      </c>
      <c r="DJ127" s="157">
        <f t="shared" si="16"/>
        <v>808.4</v>
      </c>
      <c r="DK127" s="191"/>
      <c r="DL127" s="191"/>
      <c r="DM127" s="142"/>
      <c r="DN127" s="142"/>
      <c r="DO127" s="142"/>
      <c r="DP127" s="125"/>
      <c r="DQ127" s="125"/>
      <c r="DR127" s="125"/>
      <c r="DS127" s="125"/>
      <c r="DT127" s="125"/>
      <c r="DU127" s="125"/>
      <c r="DV127" s="125"/>
      <c r="DW127" s="125"/>
      <c r="DX127" s="125"/>
      <c r="DY127" s="125"/>
      <c r="DZ127" s="125"/>
      <c r="EA127" s="125"/>
      <c r="EB127" s="125"/>
      <c r="EC127" s="125"/>
      <c r="ED127" s="125"/>
      <c r="EE127" s="125"/>
      <c r="EF127" s="125"/>
      <c r="EG127" s="125"/>
      <c r="EH127" s="125"/>
      <c r="EI127" s="125"/>
      <c r="EJ127" s="125"/>
      <c r="EK127" s="125"/>
      <c r="EL127" s="125"/>
      <c r="EM127" s="125"/>
      <c r="EN127" s="125"/>
      <c r="EO127" s="125"/>
      <c r="EP127" s="125"/>
      <c r="EQ127" s="125"/>
      <c r="ER127" s="125"/>
      <c r="ES127" s="125"/>
      <c r="ET127" s="125"/>
      <c r="EU127" s="125"/>
      <c r="EV127" s="125"/>
      <c r="EW127" s="125"/>
      <c r="EX127" s="125"/>
      <c r="EY127" s="125"/>
      <c r="EZ127" s="125"/>
      <c r="FA127" s="125"/>
      <c r="FB127" s="125"/>
      <c r="FC127" s="125"/>
      <c r="FD127" s="125"/>
      <c r="FE127" s="125"/>
      <c r="FF127" s="125"/>
      <c r="FG127" s="125"/>
      <c r="FH127" s="125"/>
      <c r="FI127" s="125"/>
      <c r="FJ127" s="125"/>
      <c r="FK127" s="125"/>
      <c r="FL127" s="125"/>
      <c r="FM127" s="125"/>
      <c r="FN127" s="125"/>
      <c r="FO127" s="125"/>
      <c r="FP127" s="125"/>
      <c r="FQ127" s="125"/>
      <c r="FR127" s="125"/>
      <c r="FS127" s="125"/>
      <c r="FT127" s="125"/>
      <c r="FU127" s="175"/>
      <c r="FV127" s="175"/>
      <c r="FW127" s="175"/>
      <c r="FX127" s="175"/>
      <c r="FY127" s="175"/>
      <c r="FZ127" s="175"/>
      <c r="GA127" s="175"/>
      <c r="GB127" s="175"/>
      <c r="GC127" s="175"/>
      <c r="GD127" s="175"/>
      <c r="GE127" s="175"/>
      <c r="GF127" s="175"/>
      <c r="GG127" s="175"/>
      <c r="GH127" s="175"/>
      <c r="GI127" s="175"/>
      <c r="GJ127" s="175"/>
      <c r="GK127" s="175"/>
      <c r="GL127" s="175"/>
      <c r="GM127" s="175"/>
      <c r="GN127" s="175"/>
      <c r="GO127" s="175"/>
      <c r="GP127" s="175"/>
      <c r="GQ127" s="175"/>
      <c r="GR127" s="175"/>
      <c r="GS127" s="175"/>
      <c r="GT127" s="175"/>
      <c r="GU127" s="175"/>
      <c r="GV127" s="175"/>
      <c r="GW127" s="175"/>
      <c r="GX127" s="175"/>
      <c r="GY127" s="175"/>
      <c r="GZ127" s="175"/>
      <c r="HA127" s="175"/>
      <c r="HB127" s="175"/>
      <c r="HC127" s="175"/>
      <c r="HD127" s="175"/>
      <c r="HE127" s="175"/>
      <c r="HF127" s="175"/>
      <c r="HG127" s="175"/>
      <c r="HH127" s="175"/>
      <c r="HI127" s="175"/>
      <c r="HJ127" s="175"/>
      <c r="HK127" s="170"/>
      <c r="HL127" s="170"/>
      <c r="HM127" s="170"/>
      <c r="HN127" s="170"/>
      <c r="HO127" s="169"/>
      <c r="HP127" s="284" t="e">
        <v>#NUM!</v>
      </c>
      <c r="HQ127" s="284" t="e">
        <v>#NUM!</v>
      </c>
      <c r="HR127" s="284" t="e">
        <v>#NUM!</v>
      </c>
      <c r="HS127" s="284" t="e">
        <v>#NUM!</v>
      </c>
      <c r="HT127" s="284" t="e">
        <v>#NUM!</v>
      </c>
      <c r="HU127" s="284" t="e">
        <v>#NUM!</v>
      </c>
      <c r="HV127" s="284" t="e">
        <v>#NUM!</v>
      </c>
      <c r="HW127" s="284" t="e">
        <v>#NUM!</v>
      </c>
      <c r="HX127" s="284" t="e">
        <v>#NUM!</v>
      </c>
      <c r="HY127" s="284" t="e">
        <v>#NUM!</v>
      </c>
      <c r="HZ127" s="284" t="e">
        <v>#NUM!</v>
      </c>
      <c r="IA127" s="284" t="e">
        <v>#NUM!</v>
      </c>
      <c r="IB127" s="284" t="e">
        <v>#NUM!</v>
      </c>
      <c r="IC127" s="284" t="e">
        <v>#NUM!</v>
      </c>
      <c r="ID127" s="284" t="e">
        <v>#NUM!</v>
      </c>
      <c r="IE127" s="284" t="e">
        <v>#NUM!</v>
      </c>
      <c r="IF127" s="284" t="e">
        <v>#NUM!</v>
      </c>
      <c r="IG127" s="284" t="e">
        <v>#NUM!</v>
      </c>
      <c r="IH127" s="284" t="e">
        <v>#NUM!</v>
      </c>
      <c r="II127" s="284"/>
      <c r="IJ127" s="284"/>
      <c r="IK127" s="284"/>
      <c r="IL127" s="284"/>
      <c r="IM127" s="284" t="e">
        <v>#NUM!</v>
      </c>
      <c r="IN127" s="284" t="e">
        <v>#NUM!</v>
      </c>
      <c r="IO127" s="284" t="e">
        <v>#NUM!</v>
      </c>
      <c r="IP127" s="284" t="e">
        <v>#NUM!</v>
      </c>
      <c r="IQ127" s="284" t="e">
        <v>#NUM!</v>
      </c>
      <c r="IR127" s="284" t="e">
        <v>#NUM!</v>
      </c>
      <c r="IS127" s="284" t="e">
        <v>#NUM!</v>
      </c>
      <c r="IT127" s="284"/>
      <c r="IU127" s="284">
        <v>18</v>
      </c>
      <c r="IV127" s="284">
        <v>5</v>
      </c>
      <c r="IW127" s="284">
        <v>9</v>
      </c>
      <c r="IX127" s="284">
        <v>13</v>
      </c>
      <c r="IY127" s="284">
        <v>16</v>
      </c>
      <c r="IZ127" s="284">
        <v>17</v>
      </c>
      <c r="JA127" s="284">
        <v>19</v>
      </c>
      <c r="JB127" s="284">
        <v>20</v>
      </c>
      <c r="JC127" s="284">
        <v>20</v>
      </c>
      <c r="JD127" s="284">
        <v>25</v>
      </c>
      <c r="JE127" s="284"/>
      <c r="JF127" s="286"/>
      <c r="JG127" s="286"/>
      <c r="JH127" s="276"/>
      <c r="JI127" s="276"/>
      <c r="JJ127" s="280"/>
    </row>
    <row r="128" spans="1:318" s="68" customFormat="1" ht="14.65" customHeight="1" x14ac:dyDescent="0.25">
      <c r="A128" s="68" t="s">
        <v>54</v>
      </c>
      <c r="B128" s="76" t="s">
        <v>508</v>
      </c>
      <c r="C128" s="76" t="s">
        <v>509</v>
      </c>
      <c r="D128" s="76" t="s">
        <v>510</v>
      </c>
      <c r="E128" s="76" t="s">
        <v>6</v>
      </c>
      <c r="F128" s="76" t="s">
        <v>511</v>
      </c>
      <c r="G128" s="76" t="s">
        <v>8</v>
      </c>
      <c r="H128" s="76" t="s">
        <v>8</v>
      </c>
      <c r="I128" s="76" t="s">
        <v>192</v>
      </c>
      <c r="J128" s="76" t="s">
        <v>7</v>
      </c>
      <c r="K128" s="86" t="s">
        <v>8</v>
      </c>
      <c r="L128" s="86" t="s">
        <v>8</v>
      </c>
      <c r="M128" s="86" t="s">
        <v>8</v>
      </c>
      <c r="N128" s="86" t="s">
        <v>8</v>
      </c>
      <c r="O128" s="86" t="s">
        <v>8</v>
      </c>
      <c r="P128" s="86" t="s">
        <v>8</v>
      </c>
      <c r="Q128" s="76" t="s">
        <v>519</v>
      </c>
      <c r="R128" s="76" t="s">
        <v>10</v>
      </c>
      <c r="S128" s="76" t="s">
        <v>520</v>
      </c>
      <c r="T128" s="76" t="s">
        <v>521</v>
      </c>
      <c r="U128" s="77"/>
      <c r="V128" s="77">
        <v>0.05</v>
      </c>
      <c r="W128" s="77">
        <v>0.08</v>
      </c>
      <c r="X128" s="77">
        <v>0.15</v>
      </c>
      <c r="Y128" s="77">
        <v>0.2</v>
      </c>
      <c r="Z128" s="77">
        <v>0.25</v>
      </c>
      <c r="AA128" s="77">
        <v>0.37</v>
      </c>
      <c r="AB128" s="77">
        <v>0.42</v>
      </c>
      <c r="AC128" s="77">
        <v>0.57999999999999996</v>
      </c>
      <c r="AD128" s="77">
        <v>0.67</v>
      </c>
      <c r="AE128" s="77">
        <v>0.83</v>
      </c>
      <c r="AF128" s="77">
        <v>1</v>
      </c>
      <c r="AG128" s="76" t="s">
        <v>522</v>
      </c>
      <c r="AH128" s="76" t="s">
        <v>208</v>
      </c>
      <c r="AI128" s="82" t="s">
        <v>303</v>
      </c>
      <c r="AJ128" s="83" t="s">
        <v>303</v>
      </c>
      <c r="AK128" s="84">
        <v>46023</v>
      </c>
      <c r="AL128" s="84">
        <v>46387</v>
      </c>
      <c r="AM128" s="83"/>
      <c r="AN128" s="83"/>
      <c r="AO128" s="83"/>
      <c r="AP128" s="85" t="s">
        <v>9</v>
      </c>
      <c r="AQ128" s="84" cm="1">
        <f t="array" ref="AQ128">IFERROR(DATE(2026, _xlfn.AGGREGATE(15, 6, (COLUMN(CC128:CN128)-COLUMN(CC128)+1)/(CC128:CN128&lt;&gt;0), 1), 1),"N/A")</f>
        <v>46357</v>
      </c>
      <c r="AR128" s="84" cm="1">
        <f t="array" ref="AR128">IFERROR(EOMONTH(DATE(2026, _xlfn.AGGREGATE(14, 6, (COLUMN(CC128:CN128)-COLUMN(CC128)+1)/(CC128:CN128&lt;&gt;0), 1), 1), 0),"N/A")</f>
        <v>46387</v>
      </c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76" t="s">
        <v>710</v>
      </c>
      <c r="BG128" s="76"/>
      <c r="BH128" s="76" t="s">
        <v>711</v>
      </c>
      <c r="BI128" s="76" t="s">
        <v>8</v>
      </c>
      <c r="BJ128" s="82">
        <v>530813</v>
      </c>
      <c r="BK128" s="86" t="s">
        <v>191</v>
      </c>
      <c r="BL128" s="87">
        <v>800</v>
      </c>
      <c r="BM128" s="73">
        <v>0</v>
      </c>
      <c r="BN128" s="73">
        <v>0</v>
      </c>
      <c r="BO128" s="73">
        <v>0</v>
      </c>
      <c r="BP128" s="73">
        <v>0</v>
      </c>
      <c r="BQ128" s="73">
        <v>0</v>
      </c>
      <c r="BR128" s="73">
        <v>0</v>
      </c>
      <c r="BS128" s="73">
        <v>0</v>
      </c>
      <c r="BT128" s="73">
        <v>0</v>
      </c>
      <c r="BU128" s="73">
        <v>0</v>
      </c>
      <c r="BV128" s="88">
        <v>800</v>
      </c>
      <c r="BW128" s="73">
        <v>0</v>
      </c>
      <c r="BX128" s="138">
        <v>0</v>
      </c>
      <c r="BY128" s="138"/>
      <c r="BZ128" s="138"/>
      <c r="CA128" s="138"/>
      <c r="CB128" s="138">
        <f t="shared" si="12"/>
        <v>800</v>
      </c>
      <c r="CC128" s="73"/>
      <c r="CD128" s="73"/>
      <c r="CE128" s="72">
        <v>0</v>
      </c>
      <c r="CF128" s="73">
        <v>0</v>
      </c>
      <c r="CG128" s="73">
        <v>0</v>
      </c>
      <c r="CH128" s="73">
        <v>0</v>
      </c>
      <c r="CI128" s="73">
        <v>0</v>
      </c>
      <c r="CJ128" s="73">
        <v>0</v>
      </c>
      <c r="CK128" s="73">
        <v>0</v>
      </c>
      <c r="CL128" s="88">
        <v>0</v>
      </c>
      <c r="CM128" s="73">
        <v>0</v>
      </c>
      <c r="CN128" s="137">
        <v>800</v>
      </c>
      <c r="CO128" s="137"/>
      <c r="CP128" s="137">
        <f t="shared" si="13"/>
        <v>0</v>
      </c>
      <c r="CQ128" s="137">
        <f t="shared" si="14"/>
        <v>0</v>
      </c>
      <c r="CR128" s="137">
        <f t="shared" ref="CR128:CR135" si="29">+DI128-CQ128</f>
        <v>0</v>
      </c>
      <c r="CS128" s="157">
        <v>0</v>
      </c>
      <c r="CT128" s="157">
        <v>0</v>
      </c>
      <c r="CU128" s="157">
        <v>0</v>
      </c>
      <c r="CV128" s="157">
        <v>0</v>
      </c>
      <c r="CW128" s="157">
        <v>0</v>
      </c>
      <c r="CX128" s="73">
        <v>0</v>
      </c>
      <c r="CY128" s="73">
        <v>0</v>
      </c>
      <c r="CZ128" s="73">
        <v>800</v>
      </c>
      <c r="DA128" s="73">
        <v>0</v>
      </c>
      <c r="DB128" s="73">
        <v>0</v>
      </c>
      <c r="DC128" s="73">
        <v>0</v>
      </c>
      <c r="DD128" s="73">
        <v>800</v>
      </c>
      <c r="DE128" s="73">
        <v>0</v>
      </c>
      <c r="DF128" s="73">
        <v>0</v>
      </c>
      <c r="DG128" s="73">
        <v>800</v>
      </c>
      <c r="DH128" s="73">
        <v>0</v>
      </c>
      <c r="DI128" s="157">
        <f t="shared" si="15"/>
        <v>0</v>
      </c>
      <c r="DJ128" s="157">
        <f t="shared" si="16"/>
        <v>0</v>
      </c>
      <c r="DK128" s="191" t="str">
        <f t="shared" ref="DK128:DK135" si="30">IF(CZ128&gt;0,"SI","NO")</f>
        <v>SI</v>
      </c>
      <c r="DL128" s="191" t="str">
        <f t="shared" ref="DL128:DL135" si="31">IF(DJ128&gt;0,"SI","NO")</f>
        <v>NO</v>
      </c>
      <c r="DM128" s="142"/>
      <c r="DN128" s="142"/>
      <c r="DO128" s="142"/>
      <c r="DP128" s="125"/>
      <c r="DQ128" s="125"/>
      <c r="DR128" s="125"/>
      <c r="DS128" s="125"/>
      <c r="DT128" s="125"/>
      <c r="DU128" s="125"/>
      <c r="DV128" s="125"/>
      <c r="DW128" s="125"/>
      <c r="DX128" s="125"/>
      <c r="DY128" s="125"/>
      <c r="DZ128" s="125"/>
      <c r="EA128" s="125"/>
      <c r="EB128" s="125"/>
      <c r="EC128" s="125"/>
      <c r="ED128" s="125"/>
      <c r="EE128" s="125"/>
      <c r="EF128" s="125"/>
      <c r="EG128" s="125"/>
      <c r="EH128" s="125"/>
      <c r="EI128" s="125"/>
      <c r="EJ128" s="125"/>
      <c r="EK128" s="125"/>
      <c r="EL128" s="125"/>
      <c r="EM128" s="125"/>
      <c r="EN128" s="125"/>
      <c r="EO128" s="125"/>
      <c r="EP128" s="125"/>
      <c r="EQ128" s="125"/>
      <c r="ER128" s="125"/>
      <c r="ES128" s="125"/>
      <c r="ET128" s="125"/>
      <c r="EU128" s="125"/>
      <c r="EV128" s="125"/>
      <c r="EW128" s="125"/>
      <c r="EX128" s="125"/>
      <c r="EY128" s="125"/>
      <c r="EZ128" s="125"/>
      <c r="FA128" s="125"/>
      <c r="FB128" s="125"/>
      <c r="FC128" s="125"/>
      <c r="FD128" s="125"/>
      <c r="FE128" s="125"/>
      <c r="FF128" s="125"/>
      <c r="FG128" s="125"/>
      <c r="FH128" s="125"/>
      <c r="FI128" s="125"/>
      <c r="FJ128" s="125"/>
      <c r="FK128" s="125"/>
      <c r="FL128" s="125"/>
      <c r="FM128" s="125"/>
      <c r="FN128" s="125"/>
      <c r="FO128" s="125"/>
      <c r="FP128" s="125"/>
      <c r="FQ128" s="125"/>
      <c r="FR128" s="125"/>
      <c r="FS128" s="125"/>
      <c r="FT128" s="125"/>
      <c r="FU128" s="173"/>
      <c r="FV128" s="173"/>
      <c r="FW128" s="173"/>
      <c r="FX128" s="173"/>
      <c r="FY128" s="173"/>
      <c r="FZ128" s="173"/>
      <c r="GA128" s="173"/>
      <c r="GB128" s="173"/>
      <c r="GC128" s="173"/>
      <c r="GD128" s="173"/>
      <c r="GE128" s="173"/>
      <c r="GF128" s="173"/>
      <c r="GG128" s="173"/>
      <c r="GH128" s="173"/>
      <c r="GI128" s="173"/>
      <c r="GJ128" s="173"/>
      <c r="GK128" s="173"/>
      <c r="GL128" s="173"/>
      <c r="GM128" s="173"/>
      <c r="GN128" s="173"/>
      <c r="GO128" s="173"/>
      <c r="GP128" s="173"/>
      <c r="GQ128" s="173"/>
      <c r="GR128" s="173"/>
      <c r="GS128" s="173"/>
      <c r="GT128" s="173"/>
      <c r="GU128" s="173"/>
      <c r="GV128" s="173"/>
      <c r="GW128" s="173"/>
      <c r="GX128" s="173"/>
      <c r="GY128" s="173"/>
      <c r="GZ128" s="173"/>
      <c r="HA128" s="173"/>
      <c r="HB128" s="173"/>
      <c r="HC128" s="173"/>
      <c r="HD128" s="173"/>
      <c r="HE128" s="173"/>
      <c r="HF128" s="173"/>
      <c r="HG128" s="173"/>
      <c r="HH128" s="173"/>
      <c r="HI128" s="173"/>
      <c r="HJ128" s="173"/>
      <c r="HP128" s="284" t="e">
        <v>#NUM!</v>
      </c>
      <c r="HQ128" s="284" t="e">
        <v>#NUM!</v>
      </c>
      <c r="HR128" s="284" t="e">
        <v>#NUM!</v>
      </c>
      <c r="HS128" s="284" t="e">
        <v>#NUM!</v>
      </c>
      <c r="HT128" s="284" t="e">
        <v>#NUM!</v>
      </c>
      <c r="HU128" s="284" t="e">
        <v>#NUM!</v>
      </c>
      <c r="HV128" s="284" t="e">
        <v>#NUM!</v>
      </c>
      <c r="HW128" s="284" t="e">
        <v>#NUM!</v>
      </c>
      <c r="HX128" s="284" t="e">
        <v>#NUM!</v>
      </c>
      <c r="HY128" s="284" t="e">
        <v>#NUM!</v>
      </c>
      <c r="HZ128" s="284" t="e">
        <v>#NUM!</v>
      </c>
      <c r="IA128" s="284" t="e">
        <v>#NUM!</v>
      </c>
      <c r="IB128" s="284" t="e">
        <v>#NUM!</v>
      </c>
      <c r="IC128" s="284" t="e">
        <v>#NUM!</v>
      </c>
      <c r="ID128" s="284" t="e">
        <v>#NUM!</v>
      </c>
      <c r="IE128" s="284" t="e">
        <v>#NUM!</v>
      </c>
      <c r="IF128" s="284" t="e">
        <v>#NUM!</v>
      </c>
      <c r="IG128" s="284" t="e">
        <v>#NUM!</v>
      </c>
      <c r="IH128" s="284" t="e">
        <v>#NUM!</v>
      </c>
      <c r="II128" s="284" t="e">
        <v>#NUM!</v>
      </c>
      <c r="IJ128" s="284" t="e">
        <v>#NUM!</v>
      </c>
      <c r="IK128" s="284" t="e">
        <v>#NUM!</v>
      </c>
      <c r="IL128" s="284" t="e">
        <v>#NUM!</v>
      </c>
      <c r="IM128" s="284" t="e">
        <v>#NUM!</v>
      </c>
      <c r="IN128" s="284" t="e">
        <v>#NUM!</v>
      </c>
      <c r="IO128" s="284" t="e">
        <v>#NUM!</v>
      </c>
      <c r="IP128" s="284" t="e">
        <v>#NUM!</v>
      </c>
      <c r="IQ128" s="284" t="e">
        <v>#NUM!</v>
      </c>
      <c r="IR128" s="284" t="e">
        <v>#NUM!</v>
      </c>
      <c r="IS128" s="284" t="e">
        <v>#NUM!</v>
      </c>
      <c r="IT128" s="284" t="e">
        <v>#NUM!</v>
      </c>
      <c r="IU128" s="284" t="e">
        <v>#NUM!</v>
      </c>
      <c r="IV128" s="284" t="e">
        <v>#NUM!</v>
      </c>
      <c r="IW128" s="284" t="e">
        <v>#NUM!</v>
      </c>
      <c r="IX128" s="284" t="e">
        <v>#NUM!</v>
      </c>
      <c r="IY128" s="284" t="e">
        <v>#NUM!</v>
      </c>
      <c r="IZ128" s="284" t="e">
        <v>#NUM!</v>
      </c>
      <c r="JA128" s="284" t="e">
        <v>#NUM!</v>
      </c>
      <c r="JB128" s="284" t="e">
        <v>#NUM!</v>
      </c>
      <c r="JC128" s="284" t="e">
        <v>#NUM!</v>
      </c>
      <c r="JD128" s="284" t="e">
        <v>#NUM!</v>
      </c>
      <c r="JE128" s="284" t="e">
        <v>#NUM!</v>
      </c>
      <c r="JF128" s="284" t="e">
        <v>#NUM!</v>
      </c>
      <c r="JG128" s="284" t="e">
        <v>#NUM!</v>
      </c>
      <c r="JH128" s="278" t="e">
        <v>#NUM!</v>
      </c>
      <c r="JI128" s="278" t="e">
        <v>#NUM!</v>
      </c>
      <c r="JJ128" s="279" t="s">
        <v>546</v>
      </c>
    </row>
    <row r="129" spans="1:318" s="68" customFormat="1" ht="14.65" customHeight="1" x14ac:dyDescent="0.25">
      <c r="A129" s="68" t="s">
        <v>103</v>
      </c>
      <c r="B129" s="76" t="s">
        <v>508</v>
      </c>
      <c r="C129" s="76" t="s">
        <v>509</v>
      </c>
      <c r="D129" s="76" t="s">
        <v>510</v>
      </c>
      <c r="E129" s="76" t="s">
        <v>6</v>
      </c>
      <c r="F129" s="76" t="s">
        <v>511</v>
      </c>
      <c r="G129" s="76" t="s">
        <v>8</v>
      </c>
      <c r="H129" s="76" t="s">
        <v>8</v>
      </c>
      <c r="I129" s="76" t="s">
        <v>192</v>
      </c>
      <c r="J129" s="76" t="s">
        <v>7</v>
      </c>
      <c r="K129" s="86" t="s">
        <v>8</v>
      </c>
      <c r="L129" s="86" t="s">
        <v>8</v>
      </c>
      <c r="M129" s="86" t="s">
        <v>8</v>
      </c>
      <c r="N129" s="86" t="s">
        <v>8</v>
      </c>
      <c r="O129" s="86" t="s">
        <v>8</v>
      </c>
      <c r="P129" s="86" t="s">
        <v>8</v>
      </c>
      <c r="Q129" s="76" t="s">
        <v>519</v>
      </c>
      <c r="R129" s="76" t="s">
        <v>10</v>
      </c>
      <c r="S129" s="76" t="s">
        <v>520</v>
      </c>
      <c r="T129" s="76" t="s">
        <v>521</v>
      </c>
      <c r="U129" s="77"/>
      <c r="V129" s="77">
        <v>0.05</v>
      </c>
      <c r="W129" s="77">
        <v>0.08</v>
      </c>
      <c r="X129" s="77">
        <v>0.15</v>
      </c>
      <c r="Y129" s="77">
        <v>0.2</v>
      </c>
      <c r="Z129" s="77">
        <v>0.25</v>
      </c>
      <c r="AA129" s="77">
        <v>0.37</v>
      </c>
      <c r="AB129" s="77">
        <v>0.42</v>
      </c>
      <c r="AC129" s="77">
        <v>0.57999999999999996</v>
      </c>
      <c r="AD129" s="77">
        <v>0.67</v>
      </c>
      <c r="AE129" s="77">
        <v>0.83</v>
      </c>
      <c r="AF129" s="77">
        <v>1</v>
      </c>
      <c r="AG129" s="76" t="s">
        <v>522</v>
      </c>
      <c r="AH129" s="76" t="s">
        <v>208</v>
      </c>
      <c r="AI129" s="82" t="s">
        <v>303</v>
      </c>
      <c r="AJ129" s="83" t="s">
        <v>303</v>
      </c>
      <c r="AK129" s="84">
        <v>46023</v>
      </c>
      <c r="AL129" s="84">
        <v>46387</v>
      </c>
      <c r="AM129" s="83"/>
      <c r="AN129" s="83"/>
      <c r="AO129" s="83"/>
      <c r="AP129" s="85" t="s">
        <v>9</v>
      </c>
      <c r="AQ129" s="84" cm="1">
        <f t="array" ref="AQ129">IFERROR(DATE(2026, _xlfn.AGGREGATE(15, 6, (COLUMN(CC129:CN129)-COLUMN(CC129)+1)/(CC129:CN129&lt;&gt;0), 1), 1),"N/A")</f>
        <v>46296</v>
      </c>
      <c r="AR129" s="84" cm="1">
        <f t="array" ref="AR129">IFERROR(EOMONTH(DATE(2026, _xlfn.AGGREGATE(14, 6, (COLUMN(CC129:CN129)-COLUMN(CC129)+1)/(CC129:CN129&lt;&gt;0), 1), 1), 0),"N/A")</f>
        <v>46326</v>
      </c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76" t="s">
        <v>104</v>
      </c>
      <c r="BG129" s="76"/>
      <c r="BH129" s="76" t="s">
        <v>322</v>
      </c>
      <c r="BI129" s="76" t="s">
        <v>8</v>
      </c>
      <c r="BJ129" s="82">
        <v>530802</v>
      </c>
      <c r="BK129" s="86" t="s">
        <v>191</v>
      </c>
      <c r="BL129" s="87">
        <v>676</v>
      </c>
      <c r="BM129" s="73">
        <v>0</v>
      </c>
      <c r="BN129" s="73">
        <v>0</v>
      </c>
      <c r="BO129" s="73">
        <v>0</v>
      </c>
      <c r="BP129" s="73">
        <v>0</v>
      </c>
      <c r="BQ129" s="73">
        <v>0</v>
      </c>
      <c r="BR129" s="73">
        <v>0</v>
      </c>
      <c r="BS129" s="73">
        <v>0</v>
      </c>
      <c r="BT129" s="73">
        <v>0</v>
      </c>
      <c r="BU129" s="73">
        <v>0</v>
      </c>
      <c r="BV129" s="88">
        <v>676</v>
      </c>
      <c r="BW129" s="73">
        <v>0</v>
      </c>
      <c r="BX129" s="138">
        <v>0</v>
      </c>
      <c r="BY129" s="138"/>
      <c r="BZ129" s="138"/>
      <c r="CA129" s="138"/>
      <c r="CB129" s="138">
        <f t="shared" si="12"/>
        <v>676</v>
      </c>
      <c r="CC129" s="73"/>
      <c r="CD129" s="73"/>
      <c r="CE129" s="72">
        <v>0</v>
      </c>
      <c r="CF129" s="73">
        <v>0</v>
      </c>
      <c r="CG129" s="73">
        <v>0</v>
      </c>
      <c r="CH129" s="73">
        <v>0</v>
      </c>
      <c r="CI129" s="73">
        <v>0</v>
      </c>
      <c r="CJ129" s="73">
        <v>0</v>
      </c>
      <c r="CK129" s="73">
        <v>0</v>
      </c>
      <c r="CL129" s="88">
        <v>676</v>
      </c>
      <c r="CM129" s="73">
        <v>0</v>
      </c>
      <c r="CN129" s="138">
        <v>0</v>
      </c>
      <c r="CO129" s="138"/>
      <c r="CP129" s="137">
        <f t="shared" si="13"/>
        <v>0</v>
      </c>
      <c r="CQ129" s="137">
        <f t="shared" si="14"/>
        <v>0</v>
      </c>
      <c r="CR129" s="137">
        <f t="shared" si="29"/>
        <v>0</v>
      </c>
      <c r="CS129" s="157">
        <v>0</v>
      </c>
      <c r="CT129" s="157">
        <v>0</v>
      </c>
      <c r="CU129" s="157">
        <v>0</v>
      </c>
      <c r="CV129" s="157">
        <v>0</v>
      </c>
      <c r="CW129" s="157">
        <v>0</v>
      </c>
      <c r="CX129" s="73">
        <v>0</v>
      </c>
      <c r="CY129" s="73">
        <v>0</v>
      </c>
      <c r="CZ129" s="73">
        <v>0</v>
      </c>
      <c r="DA129" s="73">
        <v>0</v>
      </c>
      <c r="DB129" s="73">
        <v>0</v>
      </c>
      <c r="DC129" s="73">
        <v>0</v>
      </c>
      <c r="DD129" s="73">
        <v>0</v>
      </c>
      <c r="DE129" s="73">
        <v>0</v>
      </c>
      <c r="DF129" s="73">
        <v>0</v>
      </c>
      <c r="DG129" s="73">
        <v>0</v>
      </c>
      <c r="DH129" s="73">
        <v>0</v>
      </c>
      <c r="DI129" s="157">
        <f t="shared" si="15"/>
        <v>0</v>
      </c>
      <c r="DJ129" s="157">
        <f t="shared" si="16"/>
        <v>0</v>
      </c>
      <c r="DK129" s="191" t="str">
        <f t="shared" si="30"/>
        <v>NO</v>
      </c>
      <c r="DL129" s="191" t="str">
        <f t="shared" si="31"/>
        <v>NO</v>
      </c>
      <c r="DM129" s="142">
        <v>676</v>
      </c>
      <c r="DN129" s="142">
        <v>676</v>
      </c>
      <c r="DO129" s="378">
        <v>676</v>
      </c>
      <c r="DP129" s="125">
        <v>3</v>
      </c>
      <c r="DQ129" s="125">
        <v>3</v>
      </c>
      <c r="DR129" s="359">
        <v>3</v>
      </c>
      <c r="DS129" s="373" t="s">
        <v>307</v>
      </c>
      <c r="DT129" s="366" t="s">
        <v>323</v>
      </c>
      <c r="DU129" s="366" t="s">
        <v>305</v>
      </c>
      <c r="DV129" s="366" t="s">
        <v>315</v>
      </c>
      <c r="DW129" s="125"/>
      <c r="DX129" s="126">
        <v>46240</v>
      </c>
      <c r="DY129" s="126">
        <v>46240</v>
      </c>
      <c r="DZ129" s="127">
        <v>2</v>
      </c>
      <c r="EA129" s="126">
        <v>46241</v>
      </c>
      <c r="EB129" s="126">
        <v>46241</v>
      </c>
      <c r="EC129" s="126">
        <v>46241</v>
      </c>
      <c r="ED129" s="126">
        <v>46244</v>
      </c>
      <c r="EE129" s="126">
        <v>46245</v>
      </c>
      <c r="EF129" s="126">
        <v>46246</v>
      </c>
      <c r="EG129" s="126">
        <v>46247</v>
      </c>
      <c r="EH129" s="126">
        <v>46248</v>
      </c>
      <c r="EI129" s="126">
        <v>46251</v>
      </c>
      <c r="EJ129" s="126">
        <v>46251</v>
      </c>
      <c r="EK129" s="127">
        <v>2</v>
      </c>
      <c r="EL129" s="126">
        <v>46252</v>
      </c>
      <c r="EM129" s="126">
        <v>46253</v>
      </c>
      <c r="EN129" s="126">
        <v>46254</v>
      </c>
      <c r="EO129" s="126">
        <v>46255</v>
      </c>
      <c r="EP129" s="126">
        <v>46255</v>
      </c>
      <c r="EQ129" s="126">
        <v>46258</v>
      </c>
      <c r="ER129" s="126">
        <v>46258</v>
      </c>
      <c r="ES129" s="127"/>
      <c r="ET129" s="127"/>
      <c r="EU129" s="127"/>
      <c r="EV129" s="127"/>
      <c r="EW129" s="126">
        <v>46259</v>
      </c>
      <c r="EX129" s="126">
        <v>46260</v>
      </c>
      <c r="EY129" s="126">
        <v>46260</v>
      </c>
      <c r="EZ129" s="126">
        <v>46261</v>
      </c>
      <c r="FA129" s="126">
        <v>46262</v>
      </c>
      <c r="FB129" s="126">
        <v>46265</v>
      </c>
      <c r="FC129" s="126">
        <v>46266</v>
      </c>
      <c r="FD129" s="126">
        <v>46266</v>
      </c>
      <c r="FE129" s="127">
        <v>18</v>
      </c>
      <c r="FF129" s="128"/>
      <c r="FG129" s="128"/>
      <c r="FH129" s="128"/>
      <c r="FI129" s="128"/>
      <c r="FJ129" s="128"/>
      <c r="FK129" s="128"/>
      <c r="FL129" s="128"/>
      <c r="FM129" s="128"/>
      <c r="FN129" s="128">
        <v>46268</v>
      </c>
      <c r="FO129" s="129">
        <v>3</v>
      </c>
      <c r="FP129" s="128"/>
      <c r="FQ129" s="128"/>
      <c r="FR129" s="147" t="s">
        <v>410</v>
      </c>
      <c r="FS129" s="127" t="s">
        <v>422</v>
      </c>
      <c r="FT129" s="131"/>
      <c r="FU129" s="175">
        <v>46239</v>
      </c>
      <c r="FV129" s="175">
        <v>46239</v>
      </c>
      <c r="FW129" s="175">
        <v>46240</v>
      </c>
      <c r="FX129" s="175">
        <v>46240</v>
      </c>
      <c r="FY129" s="175">
        <v>46240</v>
      </c>
      <c r="FZ129" s="175">
        <v>46241</v>
      </c>
      <c r="GA129" s="175">
        <v>46245</v>
      </c>
      <c r="GB129" s="175">
        <v>46246</v>
      </c>
      <c r="GC129" s="175">
        <v>46247</v>
      </c>
      <c r="GD129" s="175">
        <v>46248</v>
      </c>
      <c r="GE129" s="175">
        <v>46251</v>
      </c>
      <c r="GF129" s="175">
        <v>46251</v>
      </c>
      <c r="GG129" s="175">
        <v>46252</v>
      </c>
      <c r="GH129" s="175">
        <v>46253</v>
      </c>
      <c r="GI129" s="175">
        <v>46254</v>
      </c>
      <c r="GJ129" s="175">
        <v>46255</v>
      </c>
      <c r="GK129" s="175">
        <v>46255</v>
      </c>
      <c r="GL129" s="175">
        <v>46258</v>
      </c>
      <c r="GM129" s="175">
        <v>46258</v>
      </c>
      <c r="GN129" s="175"/>
      <c r="GO129" s="175"/>
      <c r="GP129" s="175"/>
      <c r="GQ129" s="175"/>
      <c r="GR129" s="175">
        <v>46259</v>
      </c>
      <c r="GS129" s="175">
        <v>46260</v>
      </c>
      <c r="GT129" s="175">
        <v>46260</v>
      </c>
      <c r="GU129" s="175">
        <v>46261</v>
      </c>
      <c r="GV129" s="175">
        <v>46262</v>
      </c>
      <c r="GW129" s="175">
        <v>46265</v>
      </c>
      <c r="GX129" s="175">
        <v>46266</v>
      </c>
      <c r="GY129" s="175">
        <v>46266</v>
      </c>
      <c r="GZ129" s="175">
        <v>18</v>
      </c>
      <c r="HA129" s="175"/>
      <c r="HB129" s="175"/>
      <c r="HC129" s="175"/>
      <c r="HD129" s="175"/>
      <c r="HE129" s="175"/>
      <c r="HF129" s="175"/>
      <c r="HG129" s="175"/>
      <c r="HH129" s="175"/>
      <c r="HI129" s="175">
        <v>46268</v>
      </c>
      <c r="HJ129" s="175"/>
      <c r="HK129" s="170"/>
      <c r="HL129" s="170" t="s">
        <v>95</v>
      </c>
      <c r="HM129" s="170" t="s">
        <v>410</v>
      </c>
      <c r="HN129" s="170" t="s">
        <v>422</v>
      </c>
      <c r="HO129" s="270"/>
      <c r="HP129" s="281">
        <v>46239</v>
      </c>
      <c r="HQ129" s="281">
        <v>46239</v>
      </c>
      <c r="HR129" s="281">
        <v>46240</v>
      </c>
      <c r="HS129" s="281">
        <v>46240</v>
      </c>
      <c r="HT129" s="281">
        <v>46240</v>
      </c>
      <c r="HU129" s="281">
        <v>46241</v>
      </c>
      <c r="HV129" s="281">
        <v>46245</v>
      </c>
      <c r="HW129" s="281">
        <v>46246</v>
      </c>
      <c r="HX129" s="281">
        <v>46247</v>
      </c>
      <c r="HY129" s="281">
        <v>46248</v>
      </c>
      <c r="HZ129" s="281">
        <v>46251</v>
      </c>
      <c r="IA129" s="281">
        <v>46251</v>
      </c>
      <c r="IB129" s="281">
        <v>46252</v>
      </c>
      <c r="IC129" s="281">
        <v>46253</v>
      </c>
      <c r="ID129" s="281">
        <v>46254</v>
      </c>
      <c r="IE129" s="281">
        <v>46255</v>
      </c>
      <c r="IF129" s="281">
        <v>46255</v>
      </c>
      <c r="IG129" s="281">
        <v>46258</v>
      </c>
      <c r="IH129" s="281">
        <v>46258</v>
      </c>
      <c r="II129" s="281"/>
      <c r="IJ129" s="281"/>
      <c r="IK129" s="281"/>
      <c r="IL129" s="281"/>
      <c r="IM129" s="281">
        <v>46259</v>
      </c>
      <c r="IN129" s="281">
        <v>46260</v>
      </c>
      <c r="IO129" s="281">
        <v>46260</v>
      </c>
      <c r="IP129" s="281">
        <v>46261</v>
      </c>
      <c r="IQ129" s="281">
        <v>46262</v>
      </c>
      <c r="IR129" s="281">
        <v>46265</v>
      </c>
      <c r="IS129" s="281">
        <v>46266</v>
      </c>
      <c r="IT129" s="281">
        <v>46266</v>
      </c>
      <c r="IU129" s="281">
        <v>18</v>
      </c>
      <c r="IV129" s="281"/>
      <c r="IW129" s="281"/>
      <c r="IX129" s="281"/>
      <c r="IY129" s="281"/>
      <c r="IZ129" s="281"/>
      <c r="JA129" s="281"/>
      <c r="JB129" s="281"/>
      <c r="JC129" s="281"/>
      <c r="JD129" s="281">
        <v>46268</v>
      </c>
      <c r="JE129" s="281"/>
      <c r="JF129" s="282"/>
      <c r="JG129" s="292" t="s">
        <v>95</v>
      </c>
      <c r="JH129" s="294" t="s">
        <v>410</v>
      </c>
      <c r="JI129" s="277" t="s">
        <v>422</v>
      </c>
      <c r="JJ129" s="277"/>
      <c r="LF129" s="76" t="s">
        <v>530</v>
      </c>
    </row>
    <row r="130" spans="1:318" s="68" customFormat="1" ht="14.65" customHeight="1" x14ac:dyDescent="0.25">
      <c r="A130" s="68" t="s">
        <v>54</v>
      </c>
      <c r="B130" s="76" t="s">
        <v>508</v>
      </c>
      <c r="C130" s="76" t="s">
        <v>509</v>
      </c>
      <c r="D130" s="76" t="s">
        <v>510</v>
      </c>
      <c r="E130" s="76" t="s">
        <v>6</v>
      </c>
      <c r="F130" s="76" t="s">
        <v>511</v>
      </c>
      <c r="G130" s="76" t="s">
        <v>8</v>
      </c>
      <c r="H130" s="76" t="s">
        <v>8</v>
      </c>
      <c r="I130" s="76" t="s">
        <v>192</v>
      </c>
      <c r="J130" s="76" t="s">
        <v>7</v>
      </c>
      <c r="K130" s="86" t="s">
        <v>8</v>
      </c>
      <c r="L130" s="86" t="s">
        <v>8</v>
      </c>
      <c r="M130" s="86" t="s">
        <v>8</v>
      </c>
      <c r="N130" s="86" t="s">
        <v>8</v>
      </c>
      <c r="O130" s="86" t="s">
        <v>8</v>
      </c>
      <c r="P130" s="86" t="s">
        <v>8</v>
      </c>
      <c r="Q130" s="76" t="s">
        <v>519</v>
      </c>
      <c r="R130" s="76" t="s">
        <v>10</v>
      </c>
      <c r="S130" s="76" t="s">
        <v>520</v>
      </c>
      <c r="T130" s="76" t="s">
        <v>521</v>
      </c>
      <c r="U130" s="77"/>
      <c r="V130" s="77">
        <v>0.05</v>
      </c>
      <c r="W130" s="77">
        <v>0.08</v>
      </c>
      <c r="X130" s="77">
        <v>0.15</v>
      </c>
      <c r="Y130" s="77">
        <v>0.2</v>
      </c>
      <c r="Z130" s="77">
        <v>0.25</v>
      </c>
      <c r="AA130" s="77">
        <v>0.37</v>
      </c>
      <c r="AB130" s="77">
        <v>0.42</v>
      </c>
      <c r="AC130" s="77">
        <v>0.57999999999999996</v>
      </c>
      <c r="AD130" s="77">
        <v>0.67</v>
      </c>
      <c r="AE130" s="77">
        <v>0.83</v>
      </c>
      <c r="AF130" s="77">
        <v>1</v>
      </c>
      <c r="AG130" s="76" t="s">
        <v>522</v>
      </c>
      <c r="AH130" s="76" t="s">
        <v>208</v>
      </c>
      <c r="AI130" s="82" t="s">
        <v>303</v>
      </c>
      <c r="AJ130" s="83" t="s">
        <v>303</v>
      </c>
      <c r="AK130" s="84">
        <v>46023</v>
      </c>
      <c r="AL130" s="84">
        <v>46387</v>
      </c>
      <c r="AM130" s="83"/>
      <c r="AN130" s="83"/>
      <c r="AO130" s="83"/>
      <c r="AP130" s="85" t="s">
        <v>9</v>
      </c>
      <c r="AQ130" s="84" cm="1">
        <f t="array" ref="AQ130">IFERROR(DATE(2026, _xlfn.AGGREGATE(15, 6, (COLUMN(CC130:CN130)-COLUMN(CC130)+1)/(CC130:CN130&lt;&gt;0), 1), 1),"N/A")</f>
        <v>46082</v>
      </c>
      <c r="AR130" s="84" cm="1">
        <f t="array" ref="AR130">IFERROR(EOMONTH(DATE(2026, _xlfn.AGGREGATE(14, 6, (COLUMN(CC130:CN130)-COLUMN(CC130)+1)/(CC130:CN130&lt;&gt;0), 1), 1), 0),"N/A")</f>
        <v>46295</v>
      </c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76" t="s">
        <v>712</v>
      </c>
      <c r="BG130" s="76"/>
      <c r="BH130" s="76" t="s">
        <v>713</v>
      </c>
      <c r="BI130" s="76" t="s">
        <v>8</v>
      </c>
      <c r="BJ130" s="82">
        <v>530404</v>
      </c>
      <c r="BK130" s="86" t="s">
        <v>191</v>
      </c>
      <c r="BL130" s="87">
        <v>180</v>
      </c>
      <c r="BM130" s="73">
        <v>0</v>
      </c>
      <c r="BN130" s="73">
        <v>0</v>
      </c>
      <c r="BO130" s="88">
        <v>90</v>
      </c>
      <c r="BP130" s="73">
        <v>0</v>
      </c>
      <c r="BQ130" s="73">
        <v>0</v>
      </c>
      <c r="BR130" s="73">
        <v>0</v>
      </c>
      <c r="BS130" s="73">
        <v>0</v>
      </c>
      <c r="BT130" s="73">
        <v>0</v>
      </c>
      <c r="BU130" s="88">
        <v>90</v>
      </c>
      <c r="BV130" s="73">
        <v>0</v>
      </c>
      <c r="BW130" s="73">
        <v>0</v>
      </c>
      <c r="BX130" s="138">
        <v>0</v>
      </c>
      <c r="BY130" s="138">
        <v>405.85</v>
      </c>
      <c r="BZ130" s="138"/>
      <c r="CA130" s="138"/>
      <c r="CB130" s="138">
        <f t="shared" si="12"/>
        <v>585.85</v>
      </c>
      <c r="CC130" s="73"/>
      <c r="CD130" s="73"/>
      <c r="CE130" s="88">
        <v>495.85</v>
      </c>
      <c r="CF130" s="73">
        <v>0</v>
      </c>
      <c r="CG130" s="73">
        <v>0</v>
      </c>
      <c r="CH130" s="73">
        <v>0</v>
      </c>
      <c r="CI130" s="73">
        <v>0</v>
      </c>
      <c r="CJ130" s="73">
        <v>0</v>
      </c>
      <c r="CK130" s="88">
        <v>90</v>
      </c>
      <c r="CL130" s="73">
        <v>0</v>
      </c>
      <c r="CM130" s="73">
        <v>0</v>
      </c>
      <c r="CN130" s="138">
        <v>0</v>
      </c>
      <c r="CO130" s="138"/>
      <c r="CP130" s="137">
        <f t="shared" si="13"/>
        <v>0</v>
      </c>
      <c r="CQ130" s="137">
        <f t="shared" si="14"/>
        <v>495.85</v>
      </c>
      <c r="CR130" s="137">
        <f t="shared" si="29"/>
        <v>-495.85</v>
      </c>
      <c r="CS130" s="157">
        <v>0</v>
      </c>
      <c r="CT130" s="157">
        <v>0</v>
      </c>
      <c r="CU130" s="157">
        <v>0</v>
      </c>
      <c r="CV130" s="157">
        <v>0</v>
      </c>
      <c r="CW130" s="157">
        <v>0</v>
      </c>
      <c r="CX130" s="73">
        <v>0</v>
      </c>
      <c r="CY130" s="73">
        <v>0</v>
      </c>
      <c r="CZ130" s="73">
        <v>0</v>
      </c>
      <c r="DA130" s="73">
        <v>0</v>
      </c>
      <c r="DB130" s="73">
        <v>0</v>
      </c>
      <c r="DC130" s="73">
        <v>0</v>
      </c>
      <c r="DD130" s="73">
        <v>0</v>
      </c>
      <c r="DE130" s="73">
        <v>0</v>
      </c>
      <c r="DF130" s="73">
        <v>0</v>
      </c>
      <c r="DG130" s="73">
        <v>0</v>
      </c>
      <c r="DH130" s="73">
        <v>0</v>
      </c>
      <c r="DI130" s="157">
        <f t="shared" si="15"/>
        <v>0</v>
      </c>
      <c r="DJ130" s="157">
        <f t="shared" si="16"/>
        <v>0</v>
      </c>
      <c r="DK130" s="191" t="str">
        <f t="shared" si="30"/>
        <v>NO</v>
      </c>
      <c r="DL130" s="191" t="str">
        <f t="shared" si="31"/>
        <v>NO</v>
      </c>
      <c r="DM130" s="143">
        <v>180</v>
      </c>
      <c r="DN130" s="143"/>
      <c r="DO130" s="143"/>
      <c r="DP130" s="125">
        <v>1</v>
      </c>
      <c r="DQ130" s="125"/>
      <c r="DR130" s="125"/>
      <c r="DS130" s="125"/>
      <c r="DT130" s="125"/>
      <c r="DU130" s="125"/>
      <c r="DV130" s="125"/>
      <c r="DW130" s="125"/>
      <c r="DX130" s="126">
        <v>46274</v>
      </c>
      <c r="DY130" s="126">
        <v>46274</v>
      </c>
      <c r="DZ130" s="127">
        <v>3</v>
      </c>
      <c r="EA130" s="126">
        <v>46275</v>
      </c>
      <c r="EB130" s="126">
        <v>46275</v>
      </c>
      <c r="EC130" s="126">
        <v>46275</v>
      </c>
      <c r="ED130" s="126">
        <v>46276</v>
      </c>
      <c r="EE130" s="126">
        <v>46279</v>
      </c>
      <c r="EF130" s="126">
        <v>46280</v>
      </c>
      <c r="EG130" s="126">
        <v>46281</v>
      </c>
      <c r="EH130" s="126">
        <v>46282</v>
      </c>
      <c r="EI130" s="126">
        <v>46283</v>
      </c>
      <c r="EJ130" s="126">
        <v>46283</v>
      </c>
      <c r="EK130" s="127">
        <v>3</v>
      </c>
      <c r="EL130" s="126">
        <v>46286</v>
      </c>
      <c r="EM130" s="126">
        <v>46287</v>
      </c>
      <c r="EN130" s="126">
        <v>46288</v>
      </c>
      <c r="EO130" s="126">
        <v>46289</v>
      </c>
      <c r="EP130" s="126">
        <v>46289</v>
      </c>
      <c r="EQ130" s="126">
        <v>46290</v>
      </c>
      <c r="ER130" s="126">
        <v>46290</v>
      </c>
      <c r="ES130" s="127"/>
      <c r="ET130" s="127"/>
      <c r="EU130" s="127"/>
      <c r="EV130" s="127"/>
      <c r="EW130" s="126">
        <v>46293</v>
      </c>
      <c r="EX130" s="126">
        <v>46294</v>
      </c>
      <c r="EY130" s="126">
        <v>46294</v>
      </c>
      <c r="EZ130" s="126"/>
      <c r="FA130" s="126"/>
      <c r="FB130" s="126"/>
      <c r="FC130" s="126">
        <v>46294</v>
      </c>
      <c r="FD130" s="126">
        <v>46300</v>
      </c>
      <c r="FE130" s="127">
        <v>18</v>
      </c>
      <c r="FF130" s="128"/>
      <c r="FG130" s="128"/>
      <c r="FH130" s="128"/>
      <c r="FI130" s="128"/>
      <c r="FJ130" s="128"/>
      <c r="FK130" s="128"/>
      <c r="FL130" s="128"/>
      <c r="FM130" s="128"/>
      <c r="FN130" s="128"/>
      <c r="FO130" s="129"/>
      <c r="FP130" s="128">
        <v>46300</v>
      </c>
      <c r="FQ130" s="128"/>
      <c r="FR130" s="130" t="s">
        <v>579</v>
      </c>
      <c r="FS130" s="127" t="s">
        <v>401</v>
      </c>
      <c r="FT130" s="125"/>
      <c r="FU130" s="175"/>
      <c r="FV130" s="175"/>
      <c r="FW130" s="175"/>
      <c r="FX130" s="175"/>
      <c r="FY130" s="175"/>
      <c r="FZ130" s="175"/>
      <c r="GA130" s="175"/>
      <c r="GB130" s="175"/>
      <c r="GC130" s="175"/>
      <c r="GD130" s="175"/>
      <c r="GE130" s="175"/>
      <c r="GF130" s="175"/>
      <c r="GG130" s="175"/>
      <c r="GH130" s="175"/>
      <c r="GI130" s="175"/>
      <c r="GJ130" s="175"/>
      <c r="GK130" s="175"/>
      <c r="GL130" s="175"/>
      <c r="GM130" s="175"/>
      <c r="GN130" s="175"/>
      <c r="GO130" s="175"/>
      <c r="GP130" s="175"/>
      <c r="GQ130" s="175"/>
      <c r="GR130" s="175"/>
      <c r="GS130" s="175"/>
      <c r="GT130" s="175"/>
      <c r="GU130" s="175"/>
      <c r="GV130" s="175"/>
      <c r="GW130" s="175"/>
      <c r="GX130" s="175"/>
      <c r="GY130" s="175"/>
      <c r="GZ130" s="175"/>
      <c r="HA130" s="175"/>
      <c r="HB130" s="175"/>
      <c r="HC130" s="175"/>
      <c r="HD130" s="175"/>
      <c r="HE130" s="175"/>
      <c r="HF130" s="175"/>
      <c r="HG130" s="175"/>
      <c r="HH130" s="175"/>
      <c r="HI130" s="175"/>
      <c r="HJ130" s="175"/>
      <c r="HK130" s="76"/>
      <c r="HL130" s="76"/>
      <c r="HM130" s="76"/>
      <c r="HN130" s="76"/>
      <c r="HO130" s="271"/>
      <c r="HP130" s="284" t="e">
        <v>#NUM!</v>
      </c>
      <c r="HQ130" s="284" t="e">
        <v>#NUM!</v>
      </c>
      <c r="HR130" s="284" t="e">
        <v>#NUM!</v>
      </c>
      <c r="HS130" s="284" t="e">
        <v>#NUM!</v>
      </c>
      <c r="HT130" s="284" t="e">
        <v>#NUM!</v>
      </c>
      <c r="HU130" s="284" t="e">
        <v>#NUM!</v>
      </c>
      <c r="HV130" s="284" t="e">
        <v>#NUM!</v>
      </c>
      <c r="HW130" s="284" t="e">
        <v>#NUM!</v>
      </c>
      <c r="HX130" s="284" t="e">
        <v>#NUM!</v>
      </c>
      <c r="HY130" s="284" t="e">
        <v>#NUM!</v>
      </c>
      <c r="HZ130" s="284" t="e">
        <v>#NUM!</v>
      </c>
      <c r="IA130" s="284" t="e">
        <v>#NUM!</v>
      </c>
      <c r="IB130" s="284" t="e">
        <v>#NUM!</v>
      </c>
      <c r="IC130" s="284" t="e">
        <v>#NUM!</v>
      </c>
      <c r="ID130" s="284" t="e">
        <v>#NUM!</v>
      </c>
      <c r="IE130" s="284" t="e">
        <v>#NUM!</v>
      </c>
      <c r="IF130" s="284" t="e">
        <v>#NUM!</v>
      </c>
      <c r="IG130" s="284" t="e">
        <v>#NUM!</v>
      </c>
      <c r="IH130" s="284" t="e">
        <v>#NUM!</v>
      </c>
      <c r="II130" s="284" t="e">
        <v>#NUM!</v>
      </c>
      <c r="IJ130" s="284" t="e">
        <v>#NUM!</v>
      </c>
      <c r="IK130" s="284" t="e">
        <v>#NUM!</v>
      </c>
      <c r="IL130" s="284" t="e">
        <v>#NUM!</v>
      </c>
      <c r="IM130" s="284" t="e">
        <v>#NUM!</v>
      </c>
      <c r="IN130" s="284" t="e">
        <v>#NUM!</v>
      </c>
      <c r="IO130" s="284" t="e">
        <v>#NUM!</v>
      </c>
      <c r="IP130" s="284" t="e">
        <v>#NUM!</v>
      </c>
      <c r="IQ130" s="284" t="e">
        <v>#NUM!</v>
      </c>
      <c r="IR130" s="284" t="e">
        <v>#NUM!</v>
      </c>
      <c r="IS130" s="284" t="e">
        <v>#NUM!</v>
      </c>
      <c r="IT130" s="284" t="e">
        <v>#NUM!</v>
      </c>
      <c r="IU130" s="284" t="e">
        <v>#NUM!</v>
      </c>
      <c r="IV130" s="284" t="e">
        <v>#NUM!</v>
      </c>
      <c r="IW130" s="284" t="e">
        <v>#NUM!</v>
      </c>
      <c r="IX130" s="284" t="e">
        <v>#NUM!</v>
      </c>
      <c r="IY130" s="284" t="e">
        <v>#NUM!</v>
      </c>
      <c r="IZ130" s="284" t="e">
        <v>#NUM!</v>
      </c>
      <c r="JA130" s="284" t="e">
        <v>#NUM!</v>
      </c>
      <c r="JB130" s="284" t="e">
        <v>#NUM!</v>
      </c>
      <c r="JC130" s="284" t="e">
        <v>#NUM!</v>
      </c>
      <c r="JD130" s="284" t="e">
        <v>#NUM!</v>
      </c>
      <c r="JE130" s="284" t="e">
        <v>#NUM!</v>
      </c>
      <c r="JF130" s="284" t="e">
        <v>#NUM!</v>
      </c>
      <c r="JG130" s="284" t="e">
        <v>#NUM!</v>
      </c>
      <c r="JH130" s="344" t="e">
        <v>#NUM!</v>
      </c>
      <c r="JI130" s="278" t="e">
        <v>#NUM!</v>
      </c>
      <c r="JJ130" s="279" t="s">
        <v>546</v>
      </c>
    </row>
    <row r="131" spans="1:318" s="68" customFormat="1" ht="14.65" customHeight="1" x14ac:dyDescent="0.25">
      <c r="A131" s="68" t="s">
        <v>54</v>
      </c>
      <c r="B131" s="76" t="s">
        <v>508</v>
      </c>
      <c r="C131" s="76" t="s">
        <v>509</v>
      </c>
      <c r="D131" s="76" t="s">
        <v>510</v>
      </c>
      <c r="E131" s="76" t="s">
        <v>6</v>
      </c>
      <c r="F131" s="76" t="s">
        <v>511</v>
      </c>
      <c r="G131" s="76" t="s">
        <v>8</v>
      </c>
      <c r="H131" s="76" t="s">
        <v>8</v>
      </c>
      <c r="I131" s="76" t="s">
        <v>192</v>
      </c>
      <c r="J131" s="76" t="s">
        <v>7</v>
      </c>
      <c r="K131" s="86" t="s">
        <v>8</v>
      </c>
      <c r="L131" s="86" t="s">
        <v>8</v>
      </c>
      <c r="M131" s="86" t="s">
        <v>8</v>
      </c>
      <c r="N131" s="86" t="s">
        <v>8</v>
      </c>
      <c r="O131" s="86" t="s">
        <v>8</v>
      </c>
      <c r="P131" s="86" t="s">
        <v>8</v>
      </c>
      <c r="Q131" s="76" t="s">
        <v>519</v>
      </c>
      <c r="R131" s="76" t="s">
        <v>10</v>
      </c>
      <c r="S131" s="76" t="s">
        <v>520</v>
      </c>
      <c r="T131" s="76" t="s">
        <v>521</v>
      </c>
      <c r="U131" s="77"/>
      <c r="V131" s="77">
        <v>0.05</v>
      </c>
      <c r="W131" s="77">
        <v>0.08</v>
      </c>
      <c r="X131" s="77">
        <v>0.15</v>
      </c>
      <c r="Y131" s="77">
        <v>0.2</v>
      </c>
      <c r="Z131" s="77">
        <v>0.25</v>
      </c>
      <c r="AA131" s="77">
        <v>0.37</v>
      </c>
      <c r="AB131" s="77">
        <v>0.42</v>
      </c>
      <c r="AC131" s="77">
        <v>0.57999999999999996</v>
      </c>
      <c r="AD131" s="77">
        <v>0.67</v>
      </c>
      <c r="AE131" s="77">
        <v>0.83</v>
      </c>
      <c r="AF131" s="77">
        <v>1</v>
      </c>
      <c r="AG131" s="76" t="s">
        <v>522</v>
      </c>
      <c r="AH131" s="76" t="s">
        <v>208</v>
      </c>
      <c r="AI131" s="82" t="s">
        <v>303</v>
      </c>
      <c r="AJ131" s="83" t="s">
        <v>303</v>
      </c>
      <c r="AK131" s="84">
        <v>46023</v>
      </c>
      <c r="AL131" s="84">
        <v>46387</v>
      </c>
      <c r="AM131" s="83"/>
      <c r="AN131" s="83"/>
      <c r="AO131" s="83"/>
      <c r="AP131" s="85" t="s">
        <v>9</v>
      </c>
      <c r="AQ131" s="84" cm="1">
        <f t="array" ref="AQ131">IFERROR(DATE(2026, _xlfn.AGGREGATE(15, 6, (COLUMN(CC131:CN131)-COLUMN(CC131)+1)/(CC131:CN131&lt;&gt;0), 1), 1),"N/A")</f>
        <v>46357</v>
      </c>
      <c r="AR131" s="84" cm="1">
        <f t="array" ref="AR131">IFERROR(EOMONTH(DATE(2026, _xlfn.AGGREGATE(14, 6, (COLUMN(CC131:CN131)-COLUMN(CC131)+1)/(CC131:CN131&lt;&gt;0), 1), 1), 0),"N/A")</f>
        <v>46387</v>
      </c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76" t="s">
        <v>694</v>
      </c>
      <c r="BG131" s="76"/>
      <c r="BH131" s="76" t="s">
        <v>714</v>
      </c>
      <c r="BI131" s="76" t="s">
        <v>8</v>
      </c>
      <c r="BJ131" s="82">
        <v>530822</v>
      </c>
      <c r="BK131" s="86" t="s">
        <v>191</v>
      </c>
      <c r="BL131" s="87">
        <v>514.77</v>
      </c>
      <c r="BM131" s="73">
        <v>0</v>
      </c>
      <c r="BN131" s="73">
        <v>0</v>
      </c>
      <c r="BO131" s="73">
        <v>0</v>
      </c>
      <c r="BP131" s="73">
        <v>0</v>
      </c>
      <c r="BQ131" s="73">
        <v>0</v>
      </c>
      <c r="BR131" s="73">
        <v>0</v>
      </c>
      <c r="BS131" s="73">
        <v>0</v>
      </c>
      <c r="BT131" s="73">
        <v>0</v>
      </c>
      <c r="BU131" s="73">
        <v>0</v>
      </c>
      <c r="BV131" s="73">
        <v>0</v>
      </c>
      <c r="BW131" s="73">
        <v>0</v>
      </c>
      <c r="BX131" s="137">
        <v>514.77</v>
      </c>
      <c r="BY131" s="137"/>
      <c r="BZ131" s="137"/>
      <c r="CA131" s="137"/>
      <c r="CB131" s="138">
        <f t="shared" si="12"/>
        <v>514.77</v>
      </c>
      <c r="CC131" s="73"/>
      <c r="CD131" s="73"/>
      <c r="CE131" s="72">
        <v>0</v>
      </c>
      <c r="CF131" s="73">
        <v>0</v>
      </c>
      <c r="CG131" s="73">
        <v>0</v>
      </c>
      <c r="CH131" s="73">
        <v>0</v>
      </c>
      <c r="CI131" s="73">
        <v>0</v>
      </c>
      <c r="CJ131" s="73">
        <v>0</v>
      </c>
      <c r="CK131" s="73">
        <v>0</v>
      </c>
      <c r="CL131" s="73">
        <v>0</v>
      </c>
      <c r="CM131" s="73">
        <v>0</v>
      </c>
      <c r="CN131" s="137">
        <v>514.77</v>
      </c>
      <c r="CO131" s="137"/>
      <c r="CP131" s="137">
        <f t="shared" si="13"/>
        <v>0</v>
      </c>
      <c r="CQ131" s="137">
        <f t="shared" si="14"/>
        <v>0</v>
      </c>
      <c r="CR131" s="137">
        <f t="shared" si="29"/>
        <v>0</v>
      </c>
      <c r="CS131" s="157">
        <v>0</v>
      </c>
      <c r="CT131" s="157">
        <v>0</v>
      </c>
      <c r="CU131" s="157">
        <v>0</v>
      </c>
      <c r="CV131" s="157">
        <v>0</v>
      </c>
      <c r="CW131" s="157">
        <v>0</v>
      </c>
      <c r="CX131" s="73">
        <v>0</v>
      </c>
      <c r="CY131" s="73">
        <v>0</v>
      </c>
      <c r="CZ131" s="73">
        <v>514.77</v>
      </c>
      <c r="DA131" s="73">
        <v>0</v>
      </c>
      <c r="DB131" s="73">
        <v>0</v>
      </c>
      <c r="DC131" s="73">
        <v>0</v>
      </c>
      <c r="DD131" s="73">
        <v>514.77</v>
      </c>
      <c r="DE131" s="73">
        <v>0</v>
      </c>
      <c r="DF131" s="73">
        <v>0</v>
      </c>
      <c r="DG131" s="73">
        <v>514.77</v>
      </c>
      <c r="DH131" s="73">
        <v>0</v>
      </c>
      <c r="DI131" s="157">
        <f t="shared" si="15"/>
        <v>0</v>
      </c>
      <c r="DJ131" s="157">
        <f t="shared" si="16"/>
        <v>0</v>
      </c>
      <c r="DK131" s="191" t="str">
        <f t="shared" si="30"/>
        <v>SI</v>
      </c>
      <c r="DL131" s="191" t="str">
        <f t="shared" si="31"/>
        <v>NO</v>
      </c>
      <c r="DM131" s="142"/>
      <c r="DN131" s="142"/>
      <c r="DO131" s="142"/>
      <c r="DP131" s="125"/>
      <c r="DQ131" s="125"/>
      <c r="DR131" s="125"/>
      <c r="DS131" s="125"/>
      <c r="DT131" s="125"/>
      <c r="DU131" s="125"/>
      <c r="DV131" s="125"/>
      <c r="DW131" s="125"/>
      <c r="DX131" s="125"/>
      <c r="DY131" s="125"/>
      <c r="DZ131" s="125"/>
      <c r="EA131" s="125"/>
      <c r="EB131" s="125"/>
      <c r="EC131" s="125"/>
      <c r="ED131" s="125"/>
      <c r="EE131" s="125"/>
      <c r="EF131" s="125"/>
      <c r="EG131" s="125"/>
      <c r="EH131" s="125"/>
      <c r="EI131" s="125"/>
      <c r="EJ131" s="125"/>
      <c r="EK131" s="125"/>
      <c r="EL131" s="125"/>
      <c r="EM131" s="125"/>
      <c r="EN131" s="125"/>
      <c r="EO131" s="125"/>
      <c r="EP131" s="125"/>
      <c r="EQ131" s="125"/>
      <c r="ER131" s="125"/>
      <c r="ES131" s="125"/>
      <c r="ET131" s="125"/>
      <c r="EU131" s="125"/>
      <c r="EV131" s="125"/>
      <c r="EW131" s="125"/>
      <c r="EX131" s="125"/>
      <c r="EY131" s="125"/>
      <c r="EZ131" s="125"/>
      <c r="FA131" s="125"/>
      <c r="FB131" s="125"/>
      <c r="FC131" s="125"/>
      <c r="FD131" s="125"/>
      <c r="FE131" s="125"/>
      <c r="FF131" s="125"/>
      <c r="FG131" s="125"/>
      <c r="FH131" s="125"/>
      <c r="FI131" s="125"/>
      <c r="FJ131" s="125"/>
      <c r="FK131" s="125"/>
      <c r="FL131" s="125"/>
      <c r="FM131" s="125"/>
      <c r="FN131" s="125"/>
      <c r="FO131" s="125"/>
      <c r="FP131" s="125"/>
      <c r="FQ131" s="125"/>
      <c r="FR131" s="125"/>
      <c r="FS131" s="125"/>
      <c r="FT131" s="125"/>
      <c r="FU131" s="173"/>
      <c r="FV131" s="173"/>
      <c r="FW131" s="173"/>
      <c r="FX131" s="173"/>
      <c r="FY131" s="173"/>
      <c r="FZ131" s="173"/>
      <c r="GA131" s="173"/>
      <c r="GB131" s="173"/>
      <c r="GC131" s="173"/>
      <c r="GD131" s="173"/>
      <c r="GE131" s="173"/>
      <c r="GF131" s="173"/>
      <c r="GG131" s="173"/>
      <c r="GH131" s="173"/>
      <c r="GI131" s="173"/>
      <c r="GJ131" s="173"/>
      <c r="GK131" s="173"/>
      <c r="GL131" s="173"/>
      <c r="GM131" s="173"/>
      <c r="GN131" s="173"/>
      <c r="GO131" s="173"/>
      <c r="GP131" s="173"/>
      <c r="GQ131" s="173"/>
      <c r="GR131" s="173"/>
      <c r="GS131" s="173"/>
      <c r="GT131" s="173"/>
      <c r="GU131" s="173"/>
      <c r="GV131" s="173"/>
      <c r="GW131" s="173"/>
      <c r="GX131" s="173"/>
      <c r="GY131" s="173"/>
      <c r="GZ131" s="173"/>
      <c r="HA131" s="173"/>
      <c r="HB131" s="173"/>
      <c r="HC131" s="173"/>
      <c r="HD131" s="173"/>
      <c r="HE131" s="173"/>
      <c r="HF131" s="173"/>
      <c r="HG131" s="173"/>
      <c r="HH131" s="173"/>
      <c r="HI131" s="173"/>
      <c r="HJ131" s="173"/>
      <c r="HP131" s="284" t="e">
        <v>#NUM!</v>
      </c>
      <c r="HQ131" s="284" t="e">
        <v>#NUM!</v>
      </c>
      <c r="HR131" s="284" t="e">
        <v>#NUM!</v>
      </c>
      <c r="HS131" s="284" t="e">
        <v>#NUM!</v>
      </c>
      <c r="HT131" s="284" t="e">
        <v>#NUM!</v>
      </c>
      <c r="HU131" s="284" t="e">
        <v>#NUM!</v>
      </c>
      <c r="HV131" s="284" t="e">
        <v>#NUM!</v>
      </c>
      <c r="HW131" s="284" t="e">
        <v>#NUM!</v>
      </c>
      <c r="HX131" s="284" t="e">
        <v>#NUM!</v>
      </c>
      <c r="HY131" s="284" t="e">
        <v>#NUM!</v>
      </c>
      <c r="HZ131" s="284" t="e">
        <v>#NUM!</v>
      </c>
      <c r="IA131" s="284" t="e">
        <v>#NUM!</v>
      </c>
      <c r="IB131" s="284" t="e">
        <v>#NUM!</v>
      </c>
      <c r="IC131" s="284" t="e">
        <v>#NUM!</v>
      </c>
      <c r="ID131" s="284" t="e">
        <v>#NUM!</v>
      </c>
      <c r="IE131" s="284" t="e">
        <v>#NUM!</v>
      </c>
      <c r="IF131" s="284" t="e">
        <v>#NUM!</v>
      </c>
      <c r="IG131" s="284" t="e">
        <v>#NUM!</v>
      </c>
      <c r="IH131" s="284" t="e">
        <v>#NUM!</v>
      </c>
      <c r="II131" s="284" t="e">
        <v>#NUM!</v>
      </c>
      <c r="IJ131" s="284" t="e">
        <v>#NUM!</v>
      </c>
      <c r="IK131" s="284" t="e">
        <v>#NUM!</v>
      </c>
      <c r="IL131" s="284" t="e">
        <v>#NUM!</v>
      </c>
      <c r="IM131" s="284" t="e">
        <v>#NUM!</v>
      </c>
      <c r="IN131" s="284" t="e">
        <v>#NUM!</v>
      </c>
      <c r="IO131" s="284" t="e">
        <v>#NUM!</v>
      </c>
      <c r="IP131" s="284" t="e">
        <v>#NUM!</v>
      </c>
      <c r="IQ131" s="284" t="e">
        <v>#NUM!</v>
      </c>
      <c r="IR131" s="284" t="e">
        <v>#NUM!</v>
      </c>
      <c r="IS131" s="284" t="e">
        <v>#NUM!</v>
      </c>
      <c r="IT131" s="284" t="e">
        <v>#NUM!</v>
      </c>
      <c r="IU131" s="284" t="e">
        <v>#NUM!</v>
      </c>
      <c r="IV131" s="284" t="e">
        <v>#NUM!</v>
      </c>
      <c r="IW131" s="284" t="e">
        <v>#NUM!</v>
      </c>
      <c r="IX131" s="284" t="e">
        <v>#NUM!</v>
      </c>
      <c r="IY131" s="284" t="e">
        <v>#NUM!</v>
      </c>
      <c r="IZ131" s="284" t="e">
        <v>#NUM!</v>
      </c>
      <c r="JA131" s="284" t="e">
        <v>#NUM!</v>
      </c>
      <c r="JB131" s="284" t="e">
        <v>#NUM!</v>
      </c>
      <c r="JC131" s="284" t="e">
        <v>#NUM!</v>
      </c>
      <c r="JD131" s="284" t="e">
        <v>#NUM!</v>
      </c>
      <c r="JE131" s="284" t="e">
        <v>#NUM!</v>
      </c>
      <c r="JF131" s="284" t="e">
        <v>#NUM!</v>
      </c>
      <c r="JG131" s="284" t="e">
        <v>#NUM!</v>
      </c>
      <c r="JH131" s="278" t="e">
        <v>#NUM!</v>
      </c>
      <c r="JI131" s="278" t="e">
        <v>#NUM!</v>
      </c>
      <c r="JJ131" s="279" t="s">
        <v>546</v>
      </c>
    </row>
    <row r="132" spans="1:318" s="68" customFormat="1" ht="14.65" customHeight="1" x14ac:dyDescent="0.25">
      <c r="A132" s="68" t="s">
        <v>54</v>
      </c>
      <c r="B132" s="76" t="s">
        <v>508</v>
      </c>
      <c r="C132" s="76" t="s">
        <v>509</v>
      </c>
      <c r="D132" s="76" t="s">
        <v>510</v>
      </c>
      <c r="E132" s="76" t="s">
        <v>6</v>
      </c>
      <c r="F132" s="76" t="s">
        <v>511</v>
      </c>
      <c r="G132" s="76" t="s">
        <v>8</v>
      </c>
      <c r="H132" s="76" t="s">
        <v>8</v>
      </c>
      <c r="I132" s="76" t="s">
        <v>192</v>
      </c>
      <c r="J132" s="76" t="s">
        <v>7</v>
      </c>
      <c r="K132" s="86" t="s">
        <v>8</v>
      </c>
      <c r="L132" s="86" t="s">
        <v>8</v>
      </c>
      <c r="M132" s="86" t="s">
        <v>8</v>
      </c>
      <c r="N132" s="86" t="s">
        <v>8</v>
      </c>
      <c r="O132" s="86" t="s">
        <v>8</v>
      </c>
      <c r="P132" s="86" t="s">
        <v>8</v>
      </c>
      <c r="Q132" s="76" t="s">
        <v>519</v>
      </c>
      <c r="R132" s="76" t="s">
        <v>10</v>
      </c>
      <c r="S132" s="76" t="s">
        <v>520</v>
      </c>
      <c r="T132" s="76" t="s">
        <v>521</v>
      </c>
      <c r="U132" s="77"/>
      <c r="V132" s="77">
        <v>0.05</v>
      </c>
      <c r="W132" s="77">
        <v>0.08</v>
      </c>
      <c r="X132" s="77">
        <v>0.15</v>
      </c>
      <c r="Y132" s="77">
        <v>0.2</v>
      </c>
      <c r="Z132" s="77">
        <v>0.25</v>
      </c>
      <c r="AA132" s="77">
        <v>0.37</v>
      </c>
      <c r="AB132" s="77">
        <v>0.42</v>
      </c>
      <c r="AC132" s="77">
        <v>0.57999999999999996</v>
      </c>
      <c r="AD132" s="77">
        <v>0.67</v>
      </c>
      <c r="AE132" s="77">
        <v>0.83</v>
      </c>
      <c r="AF132" s="77">
        <v>1</v>
      </c>
      <c r="AG132" s="76" t="s">
        <v>522</v>
      </c>
      <c r="AH132" s="76" t="s">
        <v>208</v>
      </c>
      <c r="AI132" s="82" t="s">
        <v>303</v>
      </c>
      <c r="AJ132" s="83" t="s">
        <v>303</v>
      </c>
      <c r="AK132" s="84">
        <v>46023</v>
      </c>
      <c r="AL132" s="84">
        <v>46387</v>
      </c>
      <c r="AM132" s="83"/>
      <c r="AN132" s="83"/>
      <c r="AO132" s="83"/>
      <c r="AP132" s="85" t="s">
        <v>9</v>
      </c>
      <c r="AQ132" s="84" cm="1">
        <f t="array" ref="AQ132">IFERROR(DATE(2026, _xlfn.AGGREGATE(15, 6, (COLUMN(CC132:CN132)-COLUMN(CC132)+1)/(CC132:CN132&lt;&gt;0), 1), 1),"N/A")</f>
        <v>46174</v>
      </c>
      <c r="AR132" s="84" cm="1">
        <f t="array" ref="AR132">IFERROR(EOMONTH(DATE(2026, _xlfn.AGGREGATE(14, 6, (COLUMN(CC132:CN132)-COLUMN(CC132)+1)/(CC132:CN132&lt;&gt;0), 1), 1), 0),"N/A")</f>
        <v>46203</v>
      </c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297" t="s">
        <v>99</v>
      </c>
      <c r="BG132" s="76"/>
      <c r="BH132" s="76" t="s">
        <v>715</v>
      </c>
      <c r="BI132" s="76" t="s">
        <v>8</v>
      </c>
      <c r="BJ132" s="82">
        <v>530301</v>
      </c>
      <c r="BK132" s="86" t="s">
        <v>191</v>
      </c>
      <c r="BL132" s="87">
        <v>3000</v>
      </c>
      <c r="BM132" s="73">
        <v>0</v>
      </c>
      <c r="BN132" s="88">
        <v>250</v>
      </c>
      <c r="BO132" s="88">
        <v>250</v>
      </c>
      <c r="BP132" s="72">
        <v>250</v>
      </c>
      <c r="BQ132" s="88">
        <v>250</v>
      </c>
      <c r="BR132" s="88">
        <v>250</v>
      </c>
      <c r="BS132" s="88">
        <v>250</v>
      </c>
      <c r="BT132" s="88">
        <v>300</v>
      </c>
      <c r="BU132" s="88">
        <v>300</v>
      </c>
      <c r="BV132" s="88">
        <v>300</v>
      </c>
      <c r="BW132" s="88">
        <v>300</v>
      </c>
      <c r="BX132" s="137">
        <v>300</v>
      </c>
      <c r="BY132" s="137">
        <v>-1500</v>
      </c>
      <c r="BZ132" s="137"/>
      <c r="CA132" s="137">
        <v>-1000</v>
      </c>
      <c r="CB132" s="138">
        <f t="shared" si="12"/>
        <v>500</v>
      </c>
      <c r="CC132" s="73"/>
      <c r="CD132" s="88">
        <v>0</v>
      </c>
      <c r="CE132" s="88">
        <v>0</v>
      </c>
      <c r="CF132" s="88">
        <v>0</v>
      </c>
      <c r="CG132" s="88">
        <v>0</v>
      </c>
      <c r="CH132" s="88">
        <v>500</v>
      </c>
      <c r="CI132" s="88">
        <v>0</v>
      </c>
      <c r="CJ132" s="88">
        <v>0</v>
      </c>
      <c r="CK132" s="88">
        <v>0</v>
      </c>
      <c r="CL132" s="88">
        <v>0</v>
      </c>
      <c r="CM132" s="88">
        <v>0</v>
      </c>
      <c r="CN132" s="137">
        <v>0</v>
      </c>
      <c r="CO132" s="137"/>
      <c r="CP132" s="137">
        <f t="shared" si="13"/>
        <v>0</v>
      </c>
      <c r="CQ132" s="137">
        <f t="shared" si="14"/>
        <v>0</v>
      </c>
      <c r="CR132" s="137">
        <f t="shared" si="29"/>
        <v>0</v>
      </c>
      <c r="CS132" s="157">
        <v>0</v>
      </c>
      <c r="CT132" s="157">
        <v>0</v>
      </c>
      <c r="CU132" s="157">
        <v>0</v>
      </c>
      <c r="CV132" s="157">
        <v>0</v>
      </c>
      <c r="CW132" s="157">
        <v>0</v>
      </c>
      <c r="CX132" s="73">
        <v>0</v>
      </c>
      <c r="CY132" s="73">
        <v>0</v>
      </c>
      <c r="CZ132" s="73">
        <v>0</v>
      </c>
      <c r="DA132" s="73">
        <v>0</v>
      </c>
      <c r="DB132" s="73">
        <v>0</v>
      </c>
      <c r="DC132" s="73">
        <v>0</v>
      </c>
      <c r="DD132" s="73">
        <v>500</v>
      </c>
      <c r="DE132" s="73">
        <v>0</v>
      </c>
      <c r="DF132" s="73">
        <v>0</v>
      </c>
      <c r="DG132" s="73">
        <v>0</v>
      </c>
      <c r="DH132" s="73">
        <v>500</v>
      </c>
      <c r="DI132" s="157">
        <f t="shared" si="15"/>
        <v>0</v>
      </c>
      <c r="DJ132" s="157">
        <f t="shared" si="16"/>
        <v>500</v>
      </c>
      <c r="DK132" s="191" t="str">
        <f t="shared" si="30"/>
        <v>NO</v>
      </c>
      <c r="DL132" s="191" t="str">
        <f t="shared" si="31"/>
        <v>SI</v>
      </c>
      <c r="DM132" s="143"/>
      <c r="DN132" s="143"/>
      <c r="DO132" s="143"/>
      <c r="DP132" s="125"/>
      <c r="DQ132" s="125"/>
      <c r="DR132" s="125"/>
      <c r="DS132" s="125"/>
      <c r="DT132" s="125"/>
      <c r="DU132" s="125"/>
      <c r="DV132" s="125"/>
      <c r="DW132" s="125"/>
      <c r="DX132" s="126">
        <v>46058</v>
      </c>
      <c r="DY132" s="127"/>
      <c r="DZ132" s="127"/>
      <c r="EA132" s="127"/>
      <c r="EB132" s="127"/>
      <c r="EC132" s="126">
        <v>46059</v>
      </c>
      <c r="ED132" s="126">
        <v>46062</v>
      </c>
      <c r="EE132" s="126">
        <v>46062</v>
      </c>
      <c r="EF132" s="126"/>
      <c r="EG132" s="126"/>
      <c r="EH132" s="126"/>
      <c r="EI132" s="126">
        <v>46062</v>
      </c>
      <c r="EJ132" s="126">
        <v>46297</v>
      </c>
      <c r="EK132" s="128"/>
      <c r="EL132" s="128"/>
      <c r="EM132" s="128"/>
      <c r="EN132" s="128"/>
      <c r="EO132" s="128"/>
      <c r="EP132" s="128"/>
      <c r="EQ132" s="128"/>
      <c r="ER132" s="128"/>
      <c r="ES132" s="128"/>
      <c r="ET132" s="128">
        <v>46297</v>
      </c>
      <c r="EU132" s="128"/>
      <c r="EV132" s="130" t="s">
        <v>579</v>
      </c>
      <c r="EW132" s="127" t="s">
        <v>565</v>
      </c>
      <c r="EX132" s="126" t="e">
        <v>#VALUE!</v>
      </c>
      <c r="EY132" s="126" t="e">
        <v>#VALUE!</v>
      </c>
      <c r="EZ132" s="126"/>
      <c r="FA132" s="126"/>
      <c r="FB132" s="126"/>
      <c r="FC132" s="126" t="e">
        <v>#VALUE!</v>
      </c>
      <c r="FD132" s="126">
        <v>46297</v>
      </c>
      <c r="FE132" s="127">
        <v>18</v>
      </c>
      <c r="FF132" s="128"/>
      <c r="FG132" s="128"/>
      <c r="FH132" s="128"/>
      <c r="FI132" s="128"/>
      <c r="FJ132" s="128"/>
      <c r="FK132" s="128"/>
      <c r="FL132" s="128"/>
      <c r="FM132" s="128"/>
      <c r="FN132" s="128"/>
      <c r="FO132" s="129"/>
      <c r="FP132" s="128">
        <v>46297</v>
      </c>
      <c r="FQ132" s="128"/>
      <c r="FR132" s="130" t="s">
        <v>579</v>
      </c>
      <c r="FS132" s="127" t="s">
        <v>565</v>
      </c>
      <c r="FT132" s="125"/>
      <c r="FU132" s="175">
        <v>46055</v>
      </c>
      <c r="FV132" s="175">
        <v>46055</v>
      </c>
      <c r="FW132" s="175">
        <v>46056</v>
      </c>
      <c r="FX132" s="175">
        <v>46056</v>
      </c>
      <c r="FY132" s="175">
        <v>46056</v>
      </c>
      <c r="FZ132" s="175">
        <v>46057</v>
      </c>
      <c r="GA132" s="175">
        <v>46058</v>
      </c>
      <c r="GB132" s="175">
        <v>46059</v>
      </c>
      <c r="GC132" s="175">
        <v>46062</v>
      </c>
      <c r="GD132" s="175">
        <v>46063</v>
      </c>
      <c r="GE132" s="175">
        <v>46064</v>
      </c>
      <c r="GF132" s="175">
        <v>46064</v>
      </c>
      <c r="GG132" s="175">
        <v>46065</v>
      </c>
      <c r="GH132" s="175">
        <v>46066</v>
      </c>
      <c r="GI132" s="175">
        <v>46069</v>
      </c>
      <c r="GJ132" s="175">
        <v>46071</v>
      </c>
      <c r="GK132" s="175">
        <v>46071</v>
      </c>
      <c r="GL132" s="175">
        <v>46072</v>
      </c>
      <c r="GM132" s="175">
        <v>46072</v>
      </c>
      <c r="GN132" s="175"/>
      <c r="GO132" s="175"/>
      <c r="GP132" s="175"/>
      <c r="GQ132" s="175"/>
      <c r="GR132" s="175">
        <v>46073</v>
      </c>
      <c r="GS132" s="175">
        <v>46076</v>
      </c>
      <c r="GT132" s="175">
        <v>46076</v>
      </c>
      <c r="GU132" s="175">
        <v>46077</v>
      </c>
      <c r="GV132" s="175">
        <v>46078</v>
      </c>
      <c r="GW132" s="175">
        <v>46079</v>
      </c>
      <c r="GX132" s="175">
        <v>46080</v>
      </c>
      <c r="GY132" s="175">
        <v>46080</v>
      </c>
      <c r="GZ132" s="175">
        <v>18</v>
      </c>
      <c r="HA132" s="175">
        <v>46084</v>
      </c>
      <c r="HB132" s="175">
        <v>46086</v>
      </c>
      <c r="HC132" s="175">
        <v>46090</v>
      </c>
      <c r="HD132" s="175">
        <v>46091</v>
      </c>
      <c r="HE132" s="175">
        <v>46092</v>
      </c>
      <c r="HF132" s="175">
        <v>46094</v>
      </c>
      <c r="HG132" s="175">
        <v>46097</v>
      </c>
      <c r="HH132" s="175">
        <v>46097</v>
      </c>
      <c r="HI132" s="175">
        <v>46100</v>
      </c>
      <c r="HJ132" s="175">
        <v>46105</v>
      </c>
      <c r="HK132" s="170"/>
      <c r="HL132" s="170" t="s">
        <v>95</v>
      </c>
      <c r="HM132" s="170" t="s">
        <v>528</v>
      </c>
      <c r="HN132" s="170" t="s">
        <v>565</v>
      </c>
      <c r="HO132" s="270" t="s">
        <v>570</v>
      </c>
      <c r="HP132" s="284" t="e">
        <v>#NUM!</v>
      </c>
      <c r="HQ132" s="284" t="e">
        <v>#NUM!</v>
      </c>
      <c r="HR132" s="284" t="e">
        <v>#NUM!</v>
      </c>
      <c r="HS132" s="284" t="e">
        <v>#NUM!</v>
      </c>
      <c r="HT132" s="284" t="e">
        <v>#NUM!</v>
      </c>
      <c r="HU132" s="284" t="e">
        <v>#NUM!</v>
      </c>
      <c r="HV132" s="284" t="e">
        <v>#NUM!</v>
      </c>
      <c r="HW132" s="284" t="e">
        <v>#NUM!</v>
      </c>
      <c r="HX132" s="284" t="e">
        <v>#NUM!</v>
      </c>
      <c r="HY132" s="284" t="e">
        <v>#NUM!</v>
      </c>
      <c r="HZ132" s="284" t="e">
        <v>#NUM!</v>
      </c>
      <c r="IA132" s="284" t="e">
        <v>#NUM!</v>
      </c>
      <c r="IB132" s="284" t="e">
        <v>#NUM!</v>
      </c>
      <c r="IC132" s="284" t="e">
        <v>#NUM!</v>
      </c>
      <c r="ID132" s="284" t="e">
        <v>#NUM!</v>
      </c>
      <c r="IE132" s="284" t="e">
        <v>#NUM!</v>
      </c>
      <c r="IF132" s="284" t="e">
        <v>#NUM!</v>
      </c>
      <c r="IG132" s="284" t="e">
        <v>#NUM!</v>
      </c>
      <c r="IH132" s="284" t="e">
        <v>#NUM!</v>
      </c>
      <c r="II132" s="284" t="e">
        <v>#NUM!</v>
      </c>
      <c r="IJ132" s="284" t="e">
        <v>#NUM!</v>
      </c>
      <c r="IK132" s="284" t="e">
        <v>#NUM!</v>
      </c>
      <c r="IL132" s="284" t="e">
        <v>#NUM!</v>
      </c>
      <c r="IM132" s="284" t="e">
        <v>#NUM!</v>
      </c>
      <c r="IN132" s="284" t="e">
        <v>#NUM!</v>
      </c>
      <c r="IO132" s="284" t="e">
        <v>#NUM!</v>
      </c>
      <c r="IP132" s="284" t="e">
        <v>#NUM!</v>
      </c>
      <c r="IQ132" s="284" t="e">
        <v>#NUM!</v>
      </c>
      <c r="IR132" s="284" t="e">
        <v>#NUM!</v>
      </c>
      <c r="IS132" s="284" t="e">
        <v>#NUM!</v>
      </c>
      <c r="IT132" s="284" t="e">
        <v>#NUM!</v>
      </c>
      <c r="IU132" s="284" t="e">
        <v>#NUM!</v>
      </c>
      <c r="IV132" s="284" t="e">
        <v>#NUM!</v>
      </c>
      <c r="IW132" s="284" t="e">
        <v>#NUM!</v>
      </c>
      <c r="IX132" s="284" t="e">
        <v>#NUM!</v>
      </c>
      <c r="IY132" s="284" t="e">
        <v>#NUM!</v>
      </c>
      <c r="IZ132" s="284" t="e">
        <v>#NUM!</v>
      </c>
      <c r="JA132" s="284" t="e">
        <v>#NUM!</v>
      </c>
      <c r="JB132" s="284" t="e">
        <v>#NUM!</v>
      </c>
      <c r="JC132" s="284" t="e">
        <v>#NUM!</v>
      </c>
      <c r="JD132" s="284" t="e">
        <v>#NUM!</v>
      </c>
      <c r="JE132" s="284" t="e">
        <v>#NUM!</v>
      </c>
      <c r="JF132" s="284" t="e">
        <v>#NUM!</v>
      </c>
      <c r="JG132" s="284" t="s">
        <v>53</v>
      </c>
      <c r="JH132" s="284" t="s">
        <v>678</v>
      </c>
      <c r="JI132" s="284" t="e">
        <v>#NUM!</v>
      </c>
      <c r="JJ132" s="284" t="e">
        <v>#NUM!</v>
      </c>
    </row>
    <row r="133" spans="1:318" s="68" customFormat="1" ht="14.65" customHeight="1" x14ac:dyDescent="0.25">
      <c r="A133" s="68" t="s">
        <v>54</v>
      </c>
      <c r="B133" s="76" t="s">
        <v>508</v>
      </c>
      <c r="C133" s="76" t="s">
        <v>509</v>
      </c>
      <c r="D133" s="76" t="s">
        <v>510</v>
      </c>
      <c r="E133" s="76" t="s">
        <v>6</v>
      </c>
      <c r="F133" s="76" t="s">
        <v>511</v>
      </c>
      <c r="G133" s="76" t="s">
        <v>8</v>
      </c>
      <c r="H133" s="76" t="s">
        <v>8</v>
      </c>
      <c r="I133" s="76" t="s">
        <v>192</v>
      </c>
      <c r="J133" s="76" t="s">
        <v>7</v>
      </c>
      <c r="K133" s="86" t="s">
        <v>8</v>
      </c>
      <c r="L133" s="86" t="s">
        <v>8</v>
      </c>
      <c r="M133" s="86" t="s">
        <v>8</v>
      </c>
      <c r="N133" s="86" t="s">
        <v>8</v>
      </c>
      <c r="O133" s="86" t="s">
        <v>8</v>
      </c>
      <c r="P133" s="86" t="s">
        <v>8</v>
      </c>
      <c r="Q133" s="76" t="s">
        <v>519</v>
      </c>
      <c r="R133" s="76" t="s">
        <v>10</v>
      </c>
      <c r="S133" s="76" t="s">
        <v>520</v>
      </c>
      <c r="T133" s="76" t="s">
        <v>521</v>
      </c>
      <c r="U133" s="77"/>
      <c r="V133" s="77">
        <v>0.05</v>
      </c>
      <c r="W133" s="77">
        <v>0.08</v>
      </c>
      <c r="X133" s="77">
        <v>0.15</v>
      </c>
      <c r="Y133" s="77">
        <v>0.2</v>
      </c>
      <c r="Z133" s="77">
        <v>0.25</v>
      </c>
      <c r="AA133" s="77">
        <v>0.37</v>
      </c>
      <c r="AB133" s="77">
        <v>0.42</v>
      </c>
      <c r="AC133" s="77">
        <v>0.57999999999999996</v>
      </c>
      <c r="AD133" s="77">
        <v>0.67</v>
      </c>
      <c r="AE133" s="77">
        <v>0.83</v>
      </c>
      <c r="AF133" s="77">
        <v>1</v>
      </c>
      <c r="AG133" s="76" t="s">
        <v>522</v>
      </c>
      <c r="AH133" s="76" t="s">
        <v>208</v>
      </c>
      <c r="AI133" s="82" t="s">
        <v>303</v>
      </c>
      <c r="AJ133" s="83" t="s">
        <v>303</v>
      </c>
      <c r="AK133" s="84">
        <v>46023</v>
      </c>
      <c r="AL133" s="84">
        <v>46387</v>
      </c>
      <c r="AM133" s="83"/>
      <c r="AN133" s="83"/>
      <c r="AO133" s="83"/>
      <c r="AP133" s="85" t="s">
        <v>9</v>
      </c>
      <c r="AQ133" s="84" cm="1">
        <f t="array" ref="AQ133">IFERROR(DATE(2026, _xlfn.AGGREGATE(15, 6, (COLUMN(CC133:CN133)-COLUMN(CC133)+1)/(CC133:CN133&lt;&gt;0), 1), 1),"N/A")</f>
        <v>46266</v>
      </c>
      <c r="AR133" s="84" cm="1">
        <f t="array" ref="AR133">IFERROR(EOMONTH(DATE(2026, _xlfn.AGGREGATE(14, 6, (COLUMN(CC133:CN133)-COLUMN(CC133)+1)/(CC133:CN133&lt;&gt;0), 1), 1), 0),"N/A")</f>
        <v>46295</v>
      </c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76" t="s">
        <v>716</v>
      </c>
      <c r="BG133" s="76"/>
      <c r="BH133" s="76" t="s">
        <v>717</v>
      </c>
      <c r="BI133" s="76" t="s">
        <v>8</v>
      </c>
      <c r="BJ133" s="82">
        <v>530203</v>
      </c>
      <c r="BK133" s="86" t="s">
        <v>191</v>
      </c>
      <c r="BL133" s="87">
        <v>500</v>
      </c>
      <c r="BM133" s="73">
        <v>0</v>
      </c>
      <c r="BN133" s="73">
        <v>0</v>
      </c>
      <c r="BO133" s="73">
        <v>0</v>
      </c>
      <c r="BP133" s="73">
        <v>0</v>
      </c>
      <c r="BQ133" s="73">
        <v>0</v>
      </c>
      <c r="BR133" s="73">
        <v>0</v>
      </c>
      <c r="BS133" s="73">
        <v>0</v>
      </c>
      <c r="BT133" s="73">
        <v>0</v>
      </c>
      <c r="BU133" s="88">
        <v>500</v>
      </c>
      <c r="BV133" s="73">
        <v>0</v>
      </c>
      <c r="BW133" s="73">
        <v>0</v>
      </c>
      <c r="BX133" s="138">
        <v>0</v>
      </c>
      <c r="BY133" s="138"/>
      <c r="BZ133" s="138"/>
      <c r="CA133" s="138"/>
      <c r="CB133" s="138">
        <f t="shared" si="12"/>
        <v>500</v>
      </c>
      <c r="CC133" s="73"/>
      <c r="CD133" s="73"/>
      <c r="CE133" s="72">
        <v>0</v>
      </c>
      <c r="CF133" s="73">
        <v>0</v>
      </c>
      <c r="CG133" s="73">
        <v>0</v>
      </c>
      <c r="CH133" s="73">
        <v>0</v>
      </c>
      <c r="CI133" s="73">
        <v>0</v>
      </c>
      <c r="CJ133" s="73">
        <v>0</v>
      </c>
      <c r="CK133" s="88">
        <v>500</v>
      </c>
      <c r="CL133" s="73">
        <v>0</v>
      </c>
      <c r="CM133" s="73">
        <v>0</v>
      </c>
      <c r="CN133" s="138">
        <v>0</v>
      </c>
      <c r="CO133" s="138"/>
      <c r="CP133" s="137">
        <f t="shared" si="13"/>
        <v>0</v>
      </c>
      <c r="CQ133" s="137">
        <f t="shared" si="14"/>
        <v>0</v>
      </c>
      <c r="CR133" s="137">
        <f t="shared" si="29"/>
        <v>0</v>
      </c>
      <c r="CS133" s="157">
        <v>0</v>
      </c>
      <c r="CT133" s="157">
        <v>0</v>
      </c>
      <c r="CU133" s="157">
        <v>0</v>
      </c>
      <c r="CV133" s="157">
        <v>0</v>
      </c>
      <c r="CW133" s="157">
        <v>0</v>
      </c>
      <c r="CX133" s="73">
        <v>0</v>
      </c>
      <c r="CY133" s="73">
        <v>0</v>
      </c>
      <c r="CZ133" s="73">
        <v>0</v>
      </c>
      <c r="DA133" s="73">
        <v>0</v>
      </c>
      <c r="DB133" s="73">
        <v>0</v>
      </c>
      <c r="DC133" s="73">
        <v>0</v>
      </c>
      <c r="DD133" s="73">
        <v>0</v>
      </c>
      <c r="DE133" s="73">
        <v>0</v>
      </c>
      <c r="DF133" s="73">
        <v>0</v>
      </c>
      <c r="DG133" s="73">
        <v>0</v>
      </c>
      <c r="DH133" s="73">
        <v>0</v>
      </c>
      <c r="DI133" s="157">
        <f t="shared" si="15"/>
        <v>0</v>
      </c>
      <c r="DJ133" s="157">
        <f t="shared" si="16"/>
        <v>0</v>
      </c>
      <c r="DK133" s="191" t="str">
        <f t="shared" si="30"/>
        <v>NO</v>
      </c>
      <c r="DL133" s="191" t="str">
        <f t="shared" si="31"/>
        <v>NO</v>
      </c>
      <c r="DM133" s="142"/>
      <c r="DN133" s="142"/>
      <c r="DO133" s="142"/>
      <c r="DP133" s="125"/>
      <c r="DQ133" s="125"/>
      <c r="DR133" s="125"/>
      <c r="DS133" s="125"/>
      <c r="DT133" s="125"/>
      <c r="DU133" s="125"/>
      <c r="DV133" s="125"/>
      <c r="DW133" s="125"/>
      <c r="DX133" s="125"/>
      <c r="DY133" s="125"/>
      <c r="DZ133" s="125"/>
      <c r="EA133" s="125"/>
      <c r="EB133" s="125"/>
      <c r="EC133" s="125"/>
      <c r="ED133" s="125"/>
      <c r="EE133" s="125"/>
      <c r="EF133" s="125"/>
      <c r="EG133" s="125"/>
      <c r="EH133" s="125"/>
      <c r="EI133" s="125"/>
      <c r="EJ133" s="125"/>
      <c r="EK133" s="125"/>
      <c r="EL133" s="125"/>
      <c r="EM133" s="125"/>
      <c r="EN133" s="125"/>
      <c r="EO133" s="125"/>
      <c r="EP133" s="125"/>
      <c r="EQ133" s="125"/>
      <c r="ER133" s="125"/>
      <c r="ES133" s="125"/>
      <c r="ET133" s="125"/>
      <c r="EU133" s="125"/>
      <c r="EV133" s="125"/>
      <c r="EW133" s="125"/>
      <c r="EX133" s="125"/>
      <c r="EY133" s="125"/>
      <c r="EZ133" s="125"/>
      <c r="FA133" s="125"/>
      <c r="FB133" s="125"/>
      <c r="FC133" s="125"/>
      <c r="FD133" s="125"/>
      <c r="FE133" s="125"/>
      <c r="FF133" s="125"/>
      <c r="FG133" s="125"/>
      <c r="FH133" s="125"/>
      <c r="FI133" s="125"/>
      <c r="FJ133" s="125"/>
      <c r="FK133" s="125"/>
      <c r="FL133" s="125"/>
      <c r="FM133" s="125"/>
      <c r="FN133" s="125"/>
      <c r="FO133" s="125"/>
      <c r="FP133" s="125"/>
      <c r="FQ133" s="125"/>
      <c r="FR133" s="125"/>
      <c r="FS133" s="125"/>
      <c r="FT133" s="125"/>
      <c r="FU133" s="175"/>
      <c r="FV133" s="175"/>
      <c r="FW133" s="175"/>
      <c r="FX133" s="175"/>
      <c r="FY133" s="175"/>
      <c r="FZ133" s="175"/>
      <c r="GA133" s="175"/>
      <c r="GB133" s="175"/>
      <c r="GC133" s="175"/>
      <c r="GD133" s="175"/>
      <c r="GE133" s="175"/>
      <c r="GF133" s="175"/>
      <c r="GG133" s="175"/>
      <c r="GH133" s="175"/>
      <c r="GI133" s="175"/>
      <c r="GJ133" s="175"/>
      <c r="GK133" s="175"/>
      <c r="GL133" s="175"/>
      <c r="GM133" s="175"/>
      <c r="GN133" s="175"/>
      <c r="GO133" s="175"/>
      <c r="GP133" s="175"/>
      <c r="GQ133" s="175"/>
      <c r="GR133" s="175"/>
      <c r="GS133" s="175"/>
      <c r="GT133" s="175"/>
      <c r="GU133" s="175"/>
      <c r="GV133" s="175"/>
      <c r="GW133" s="175"/>
      <c r="GX133" s="175"/>
      <c r="GY133" s="175"/>
      <c r="GZ133" s="175"/>
      <c r="HA133" s="175"/>
      <c r="HB133" s="175"/>
      <c r="HC133" s="175"/>
      <c r="HD133" s="175"/>
      <c r="HE133" s="175"/>
      <c r="HF133" s="175"/>
      <c r="HG133" s="175"/>
      <c r="HH133" s="175"/>
      <c r="HI133" s="175"/>
      <c r="HJ133" s="175"/>
      <c r="HK133" s="76"/>
      <c r="HL133" s="76"/>
      <c r="HM133" s="76"/>
      <c r="HN133" s="76"/>
      <c r="HO133" s="271"/>
      <c r="HP133" s="281"/>
      <c r="HQ133" s="281"/>
      <c r="HR133" s="281"/>
      <c r="HS133" s="281"/>
      <c r="HT133" s="281"/>
      <c r="HU133" s="281"/>
      <c r="HV133" s="281"/>
      <c r="HW133" s="281"/>
      <c r="HX133" s="281"/>
      <c r="HY133" s="281"/>
      <c r="HZ133" s="281"/>
      <c r="IA133" s="281"/>
      <c r="IB133" s="281"/>
      <c r="IC133" s="281"/>
      <c r="ID133" s="281"/>
      <c r="IE133" s="281"/>
      <c r="IF133" s="281"/>
      <c r="IG133" s="281"/>
      <c r="IH133" s="281"/>
      <c r="II133" s="281"/>
      <c r="IJ133" s="281"/>
      <c r="IK133" s="281"/>
      <c r="IL133" s="281"/>
      <c r="IM133" s="281"/>
      <c r="IN133" s="281"/>
      <c r="IO133" s="281"/>
      <c r="IP133" s="281"/>
      <c r="IQ133" s="281"/>
      <c r="IR133" s="281"/>
      <c r="IS133" s="281"/>
      <c r="IT133" s="281"/>
      <c r="IU133" s="281"/>
      <c r="IV133" s="281"/>
      <c r="IW133" s="281"/>
      <c r="IX133" s="281"/>
      <c r="IY133" s="281"/>
      <c r="IZ133" s="281"/>
      <c r="JA133" s="281"/>
      <c r="JB133" s="281"/>
      <c r="JC133" s="281"/>
      <c r="JD133" s="281"/>
      <c r="JE133" s="281"/>
      <c r="JF133" s="285"/>
      <c r="JG133" s="285"/>
      <c r="JH133" s="275"/>
      <c r="JI133" s="275"/>
      <c r="JJ133" s="275"/>
    </row>
    <row r="134" spans="1:318" s="68" customFormat="1" ht="14.65" customHeight="1" x14ac:dyDescent="0.25">
      <c r="A134" s="68" t="s">
        <v>54</v>
      </c>
      <c r="B134" s="76" t="s">
        <v>508</v>
      </c>
      <c r="C134" s="76" t="s">
        <v>509</v>
      </c>
      <c r="D134" s="76" t="s">
        <v>510</v>
      </c>
      <c r="E134" s="76" t="s">
        <v>6</v>
      </c>
      <c r="F134" s="76" t="s">
        <v>511</v>
      </c>
      <c r="G134" s="76" t="s">
        <v>8</v>
      </c>
      <c r="H134" s="76" t="s">
        <v>8</v>
      </c>
      <c r="I134" s="76" t="s">
        <v>192</v>
      </c>
      <c r="J134" s="76" t="s">
        <v>7</v>
      </c>
      <c r="K134" s="86" t="s">
        <v>8</v>
      </c>
      <c r="L134" s="86" t="s">
        <v>8</v>
      </c>
      <c r="M134" s="86" t="s">
        <v>8</v>
      </c>
      <c r="N134" s="86" t="s">
        <v>8</v>
      </c>
      <c r="O134" s="86" t="s">
        <v>8</v>
      </c>
      <c r="P134" s="86" t="s">
        <v>8</v>
      </c>
      <c r="Q134" s="76" t="s">
        <v>519</v>
      </c>
      <c r="R134" s="76" t="s">
        <v>10</v>
      </c>
      <c r="S134" s="76" t="s">
        <v>520</v>
      </c>
      <c r="T134" s="76" t="s">
        <v>521</v>
      </c>
      <c r="U134" s="77"/>
      <c r="V134" s="77">
        <v>0.05</v>
      </c>
      <c r="W134" s="77">
        <v>0.08</v>
      </c>
      <c r="X134" s="77">
        <v>0.15</v>
      </c>
      <c r="Y134" s="77">
        <v>0.2</v>
      </c>
      <c r="Z134" s="77">
        <v>0.25</v>
      </c>
      <c r="AA134" s="77">
        <v>0.37</v>
      </c>
      <c r="AB134" s="77">
        <v>0.42</v>
      </c>
      <c r="AC134" s="77">
        <v>0.57999999999999996</v>
      </c>
      <c r="AD134" s="77">
        <v>0.67</v>
      </c>
      <c r="AE134" s="77">
        <v>0.83</v>
      </c>
      <c r="AF134" s="77">
        <v>1</v>
      </c>
      <c r="AG134" s="76" t="s">
        <v>522</v>
      </c>
      <c r="AH134" s="76" t="s">
        <v>208</v>
      </c>
      <c r="AI134" s="82" t="s">
        <v>303</v>
      </c>
      <c r="AJ134" s="83" t="s">
        <v>303</v>
      </c>
      <c r="AK134" s="84">
        <v>46023</v>
      </c>
      <c r="AL134" s="84">
        <v>46387</v>
      </c>
      <c r="AM134" s="83"/>
      <c r="AN134" s="83"/>
      <c r="AO134" s="83"/>
      <c r="AP134" s="85" t="s">
        <v>9</v>
      </c>
      <c r="AQ134" s="84" cm="1">
        <f t="array" ref="AQ134">IFERROR(DATE(2026, _xlfn.AGGREGATE(15, 6, (COLUMN(CC134:CN134)-COLUMN(CC134)+1)/(CC134:CN134&lt;&gt;0), 1), 1),"N/A")</f>
        <v>46357</v>
      </c>
      <c r="AR134" s="84" cm="1">
        <f t="array" ref="AR134">IFERROR(EOMONTH(DATE(2026, _xlfn.AGGREGATE(14, 6, (COLUMN(CC134:CN134)-COLUMN(CC134)+1)/(CC134:CN134&lt;&gt;0), 1), 1), 0),"N/A")</f>
        <v>46387</v>
      </c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76" t="s">
        <v>694</v>
      </c>
      <c r="BG134" s="76"/>
      <c r="BH134" s="76" t="s">
        <v>718</v>
      </c>
      <c r="BI134" s="76" t="s">
        <v>8</v>
      </c>
      <c r="BJ134" s="82">
        <v>530106</v>
      </c>
      <c r="BK134" s="86" t="s">
        <v>191</v>
      </c>
      <c r="BL134" s="87">
        <v>500</v>
      </c>
      <c r="BM134" s="73">
        <v>0</v>
      </c>
      <c r="BN134" s="73">
        <v>0</v>
      </c>
      <c r="BO134" s="73">
        <v>0</v>
      </c>
      <c r="BP134" s="73">
        <v>0</v>
      </c>
      <c r="BQ134" s="73">
        <v>0</v>
      </c>
      <c r="BR134" s="73">
        <v>0</v>
      </c>
      <c r="BS134" s="73">
        <v>0</v>
      </c>
      <c r="BT134" s="73">
        <v>0</v>
      </c>
      <c r="BU134" s="73">
        <v>0</v>
      </c>
      <c r="BV134" s="73">
        <v>0</v>
      </c>
      <c r="BW134" s="73">
        <v>0</v>
      </c>
      <c r="BX134" s="137">
        <v>500</v>
      </c>
      <c r="BY134" s="137"/>
      <c r="BZ134" s="137"/>
      <c r="CA134" s="137"/>
      <c r="CB134" s="138">
        <f t="shared" ref="CB134:CB197" si="32">+BL134+BY134+BZ134+CA134</f>
        <v>500</v>
      </c>
      <c r="CC134" s="73"/>
      <c r="CD134" s="73"/>
      <c r="CE134" s="72">
        <v>0</v>
      </c>
      <c r="CF134" s="73">
        <v>0</v>
      </c>
      <c r="CG134" s="73">
        <v>0</v>
      </c>
      <c r="CH134" s="73">
        <v>0</v>
      </c>
      <c r="CI134" s="73">
        <v>0</v>
      </c>
      <c r="CJ134" s="73">
        <v>0</v>
      </c>
      <c r="CK134" s="73">
        <v>0</v>
      </c>
      <c r="CL134" s="73">
        <v>0</v>
      </c>
      <c r="CM134" s="73">
        <v>0</v>
      </c>
      <c r="CN134" s="137">
        <v>500</v>
      </c>
      <c r="CO134" s="137"/>
      <c r="CP134" s="137">
        <f t="shared" ref="CP134:CP197" si="33">+CB134-SUM(CC134:CO134)</f>
        <v>0</v>
      </c>
      <c r="CQ134" s="137">
        <f t="shared" ref="CQ134:CQ197" si="34">+CC134+CD134+CE134+CF134</f>
        <v>0</v>
      </c>
      <c r="CR134" s="137">
        <f t="shared" si="29"/>
        <v>0</v>
      </c>
      <c r="CS134" s="157">
        <v>0</v>
      </c>
      <c r="CT134" s="157">
        <v>0</v>
      </c>
      <c r="CU134" s="157">
        <v>0</v>
      </c>
      <c r="CV134" s="157">
        <v>0</v>
      </c>
      <c r="CW134" s="157">
        <v>0</v>
      </c>
      <c r="CX134" s="73">
        <v>0</v>
      </c>
      <c r="CY134" s="73">
        <v>0</v>
      </c>
      <c r="CZ134" s="73">
        <v>500</v>
      </c>
      <c r="DA134" s="73">
        <v>0</v>
      </c>
      <c r="DB134" s="73">
        <v>0</v>
      </c>
      <c r="DC134" s="73">
        <v>0</v>
      </c>
      <c r="DD134" s="73">
        <v>500</v>
      </c>
      <c r="DE134" s="73">
        <v>0</v>
      </c>
      <c r="DF134" s="73">
        <v>0</v>
      </c>
      <c r="DG134" s="73">
        <v>500</v>
      </c>
      <c r="DH134" s="73">
        <v>0</v>
      </c>
      <c r="DI134" s="157">
        <f t="shared" ref="DI134:DI197" si="35">+CU134+CY134+DC134+DF134</f>
        <v>0</v>
      </c>
      <c r="DJ134" s="157">
        <f t="shared" ref="DJ134:DJ197" si="36">+DA134+CW134+DE134+DH134</f>
        <v>0</v>
      </c>
      <c r="DK134" s="191" t="str">
        <f t="shared" si="30"/>
        <v>SI</v>
      </c>
      <c r="DL134" s="191" t="str">
        <f t="shared" si="31"/>
        <v>NO</v>
      </c>
      <c r="DM134" s="142"/>
      <c r="DN134" s="142"/>
      <c r="DO134" s="142"/>
      <c r="DP134" s="125"/>
      <c r="DQ134" s="125"/>
      <c r="DR134" s="125"/>
      <c r="DS134" s="125"/>
      <c r="DT134" s="125"/>
      <c r="DU134" s="125"/>
      <c r="DV134" s="125"/>
      <c r="DW134" s="125"/>
      <c r="DX134" s="125"/>
      <c r="DY134" s="125"/>
      <c r="DZ134" s="125"/>
      <c r="EA134" s="125"/>
      <c r="EB134" s="125"/>
      <c r="EC134" s="125"/>
      <c r="ED134" s="125"/>
      <c r="EE134" s="125"/>
      <c r="EF134" s="125"/>
      <c r="EG134" s="125"/>
      <c r="EH134" s="125"/>
      <c r="EI134" s="125"/>
      <c r="EJ134" s="125"/>
      <c r="EK134" s="125"/>
      <c r="EL134" s="125"/>
      <c r="EM134" s="125"/>
      <c r="EN134" s="125"/>
      <c r="EO134" s="125"/>
      <c r="EP134" s="125"/>
      <c r="EQ134" s="125"/>
      <c r="ER134" s="125"/>
      <c r="ES134" s="125"/>
      <c r="ET134" s="125"/>
      <c r="EU134" s="125"/>
      <c r="EV134" s="125"/>
      <c r="EW134" s="125"/>
      <c r="EX134" s="125"/>
      <c r="EY134" s="125"/>
      <c r="EZ134" s="125"/>
      <c r="FA134" s="125"/>
      <c r="FB134" s="125"/>
      <c r="FC134" s="125"/>
      <c r="FD134" s="125"/>
      <c r="FE134" s="125"/>
      <c r="FF134" s="125"/>
      <c r="FG134" s="125"/>
      <c r="FH134" s="125"/>
      <c r="FI134" s="125"/>
      <c r="FJ134" s="125"/>
      <c r="FK134" s="125"/>
      <c r="FL134" s="125"/>
      <c r="FM134" s="125"/>
      <c r="FN134" s="125"/>
      <c r="FO134" s="125"/>
      <c r="FP134" s="125"/>
      <c r="FQ134" s="125"/>
      <c r="FR134" s="125"/>
      <c r="FS134" s="125"/>
      <c r="FT134" s="125"/>
      <c r="FU134" s="175"/>
      <c r="FV134" s="175"/>
      <c r="FW134" s="175"/>
      <c r="FX134" s="175"/>
      <c r="FY134" s="175"/>
      <c r="FZ134" s="175"/>
      <c r="GA134" s="175"/>
      <c r="GB134" s="175"/>
      <c r="GC134" s="175"/>
      <c r="GD134" s="175"/>
      <c r="GE134" s="175"/>
      <c r="GF134" s="175"/>
      <c r="GG134" s="175"/>
      <c r="GH134" s="175"/>
      <c r="GI134" s="175"/>
      <c r="GJ134" s="175"/>
      <c r="GK134" s="175"/>
      <c r="GL134" s="175"/>
      <c r="GM134" s="175"/>
      <c r="GN134" s="175"/>
      <c r="GO134" s="175"/>
      <c r="GP134" s="175"/>
      <c r="GQ134" s="175"/>
      <c r="GR134" s="175"/>
      <c r="GS134" s="175"/>
      <c r="GT134" s="175"/>
      <c r="GU134" s="175"/>
      <c r="GV134" s="175"/>
      <c r="GW134" s="175"/>
      <c r="GX134" s="175"/>
      <c r="GY134" s="175"/>
      <c r="GZ134" s="175"/>
      <c r="HA134" s="175"/>
      <c r="HB134" s="175"/>
      <c r="HC134" s="175"/>
      <c r="HD134" s="175"/>
      <c r="HE134" s="175"/>
      <c r="HF134" s="175"/>
      <c r="HG134" s="175"/>
      <c r="HH134" s="175"/>
      <c r="HI134" s="175"/>
      <c r="HJ134" s="175"/>
      <c r="HK134" s="76"/>
      <c r="HL134" s="76"/>
      <c r="HM134" s="76"/>
      <c r="HN134" s="76"/>
      <c r="HO134" s="271"/>
      <c r="HP134" s="284" t="e">
        <v>#NUM!</v>
      </c>
      <c r="HQ134" s="284" t="e">
        <v>#NUM!</v>
      </c>
      <c r="HR134" s="284" t="e">
        <v>#NUM!</v>
      </c>
      <c r="HS134" s="284" t="e">
        <v>#NUM!</v>
      </c>
      <c r="HT134" s="284" t="e">
        <v>#NUM!</v>
      </c>
      <c r="HU134" s="284" t="e">
        <v>#NUM!</v>
      </c>
      <c r="HV134" s="284" t="e">
        <v>#NUM!</v>
      </c>
      <c r="HW134" s="284" t="e">
        <v>#NUM!</v>
      </c>
      <c r="HX134" s="284" t="e">
        <v>#NUM!</v>
      </c>
      <c r="HY134" s="284" t="e">
        <v>#NUM!</v>
      </c>
      <c r="HZ134" s="284" t="e">
        <v>#NUM!</v>
      </c>
      <c r="IA134" s="284" t="e">
        <v>#NUM!</v>
      </c>
      <c r="IB134" s="284" t="e">
        <v>#NUM!</v>
      </c>
      <c r="IC134" s="284" t="e">
        <v>#NUM!</v>
      </c>
      <c r="ID134" s="284" t="e">
        <v>#NUM!</v>
      </c>
      <c r="IE134" s="284" t="e">
        <v>#NUM!</v>
      </c>
      <c r="IF134" s="284" t="e">
        <v>#NUM!</v>
      </c>
      <c r="IG134" s="284" t="e">
        <v>#NUM!</v>
      </c>
      <c r="IH134" s="284" t="e">
        <v>#NUM!</v>
      </c>
      <c r="II134" s="284" t="e">
        <v>#NUM!</v>
      </c>
      <c r="IJ134" s="284" t="e">
        <v>#NUM!</v>
      </c>
      <c r="IK134" s="284" t="e">
        <v>#NUM!</v>
      </c>
      <c r="IL134" s="284" t="e">
        <v>#NUM!</v>
      </c>
      <c r="IM134" s="284" t="e">
        <v>#NUM!</v>
      </c>
      <c r="IN134" s="284" t="e">
        <v>#NUM!</v>
      </c>
      <c r="IO134" s="284" t="e">
        <v>#NUM!</v>
      </c>
      <c r="IP134" s="284" t="e">
        <v>#NUM!</v>
      </c>
      <c r="IQ134" s="284" t="e">
        <v>#NUM!</v>
      </c>
      <c r="IR134" s="284" t="e">
        <v>#NUM!</v>
      </c>
      <c r="IS134" s="284" t="e">
        <v>#NUM!</v>
      </c>
      <c r="IT134" s="284" t="e">
        <v>#NUM!</v>
      </c>
      <c r="IU134" s="284" t="e">
        <v>#NUM!</v>
      </c>
      <c r="IV134" s="284" t="e">
        <v>#NUM!</v>
      </c>
      <c r="IW134" s="284" t="e">
        <v>#NUM!</v>
      </c>
      <c r="IX134" s="284" t="e">
        <v>#NUM!</v>
      </c>
      <c r="IY134" s="284" t="e">
        <v>#NUM!</v>
      </c>
      <c r="IZ134" s="284" t="e">
        <v>#NUM!</v>
      </c>
      <c r="JA134" s="284" t="e">
        <v>#NUM!</v>
      </c>
      <c r="JB134" s="284" t="e">
        <v>#NUM!</v>
      </c>
      <c r="JC134" s="284" t="e">
        <v>#NUM!</v>
      </c>
      <c r="JD134" s="284" t="e">
        <v>#NUM!</v>
      </c>
      <c r="JE134" s="284" t="e">
        <v>#NUM!</v>
      </c>
      <c r="JF134" s="284" t="e">
        <v>#NUM!</v>
      </c>
      <c r="JG134" s="284" t="e">
        <v>#NUM!</v>
      </c>
      <c r="JH134" s="278" t="e">
        <v>#NUM!</v>
      </c>
      <c r="JI134" s="278" t="e">
        <v>#NUM!</v>
      </c>
      <c r="JJ134" s="279" t="s">
        <v>546</v>
      </c>
    </row>
    <row r="135" spans="1:318" s="68" customFormat="1" ht="14.65" customHeight="1" x14ac:dyDescent="0.25">
      <c r="A135" s="68" t="s">
        <v>54</v>
      </c>
      <c r="B135" s="76" t="s">
        <v>508</v>
      </c>
      <c r="C135" s="76" t="s">
        <v>509</v>
      </c>
      <c r="D135" s="76" t="s">
        <v>510</v>
      </c>
      <c r="E135" s="76" t="s">
        <v>6</v>
      </c>
      <c r="F135" s="76" t="s">
        <v>511</v>
      </c>
      <c r="G135" s="76" t="s">
        <v>8</v>
      </c>
      <c r="H135" s="76" t="s">
        <v>8</v>
      </c>
      <c r="I135" s="76" t="s">
        <v>192</v>
      </c>
      <c r="J135" s="76" t="s">
        <v>7</v>
      </c>
      <c r="K135" s="86" t="s">
        <v>8</v>
      </c>
      <c r="L135" s="86" t="s">
        <v>8</v>
      </c>
      <c r="M135" s="86" t="s">
        <v>8</v>
      </c>
      <c r="N135" s="86" t="s">
        <v>8</v>
      </c>
      <c r="O135" s="86" t="s">
        <v>8</v>
      </c>
      <c r="P135" s="86" t="s">
        <v>8</v>
      </c>
      <c r="Q135" s="76" t="s">
        <v>519</v>
      </c>
      <c r="R135" s="76" t="s">
        <v>10</v>
      </c>
      <c r="S135" s="76" t="s">
        <v>520</v>
      </c>
      <c r="T135" s="76" t="s">
        <v>521</v>
      </c>
      <c r="U135" s="77"/>
      <c r="V135" s="77">
        <v>0.05</v>
      </c>
      <c r="W135" s="77">
        <v>0.08</v>
      </c>
      <c r="X135" s="77">
        <v>0.15</v>
      </c>
      <c r="Y135" s="77">
        <v>0.2</v>
      </c>
      <c r="Z135" s="77">
        <v>0.25</v>
      </c>
      <c r="AA135" s="77">
        <v>0.37</v>
      </c>
      <c r="AB135" s="77">
        <v>0.42</v>
      </c>
      <c r="AC135" s="77">
        <v>0.57999999999999996</v>
      </c>
      <c r="AD135" s="77">
        <v>0.67</v>
      </c>
      <c r="AE135" s="77">
        <v>0.83</v>
      </c>
      <c r="AF135" s="77">
        <v>1</v>
      </c>
      <c r="AG135" s="76" t="s">
        <v>522</v>
      </c>
      <c r="AH135" s="76" t="s">
        <v>208</v>
      </c>
      <c r="AI135" s="82" t="s">
        <v>303</v>
      </c>
      <c r="AJ135" s="83" t="s">
        <v>303</v>
      </c>
      <c r="AK135" s="84">
        <v>46023</v>
      </c>
      <c r="AL135" s="84">
        <v>46387</v>
      </c>
      <c r="AM135" s="83"/>
      <c r="AN135" s="83"/>
      <c r="AO135" s="83"/>
      <c r="AP135" s="85" t="s">
        <v>9</v>
      </c>
      <c r="AQ135" s="84" cm="1">
        <f t="array" ref="AQ135">IFERROR(DATE(2026, _xlfn.AGGREGATE(15, 6, (COLUMN(CC135:CN135)-COLUMN(CC135)+1)/(CC135:CN135&lt;&gt;0), 1), 1),"N/A")</f>
        <v>46357</v>
      </c>
      <c r="AR135" s="84" cm="1">
        <f t="array" ref="AR135">IFERROR(EOMONTH(DATE(2026, _xlfn.AGGREGATE(14, 6, (COLUMN(CC135:CN135)-COLUMN(CC135)+1)/(CC135:CN135&lt;&gt;0), 1), 1), 0),"N/A")</f>
        <v>46387</v>
      </c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76" t="s">
        <v>694</v>
      </c>
      <c r="BG135" s="76"/>
      <c r="BH135" s="76" t="s">
        <v>719</v>
      </c>
      <c r="BI135" s="76" t="s">
        <v>8</v>
      </c>
      <c r="BJ135" s="82">
        <v>530502</v>
      </c>
      <c r="BK135" s="86" t="s">
        <v>191</v>
      </c>
      <c r="BL135" s="87">
        <v>500</v>
      </c>
      <c r="BM135" s="73">
        <v>0</v>
      </c>
      <c r="BN135" s="73">
        <v>0</v>
      </c>
      <c r="BO135" s="73">
        <v>0</v>
      </c>
      <c r="BP135" s="73">
        <v>0</v>
      </c>
      <c r="BQ135" s="73">
        <v>0</v>
      </c>
      <c r="BR135" s="73">
        <v>0</v>
      </c>
      <c r="BS135" s="73">
        <v>0</v>
      </c>
      <c r="BT135" s="73">
        <v>0</v>
      </c>
      <c r="BU135" s="73">
        <v>0</v>
      </c>
      <c r="BV135" s="73">
        <v>0</v>
      </c>
      <c r="BW135" s="73">
        <v>0</v>
      </c>
      <c r="BX135" s="137">
        <v>500</v>
      </c>
      <c r="BY135" s="137"/>
      <c r="BZ135" s="137"/>
      <c r="CA135" s="137"/>
      <c r="CB135" s="138">
        <f t="shared" si="32"/>
        <v>500</v>
      </c>
      <c r="CC135" s="73"/>
      <c r="CD135" s="73"/>
      <c r="CE135" s="72">
        <v>0</v>
      </c>
      <c r="CF135" s="73">
        <v>0</v>
      </c>
      <c r="CG135" s="73">
        <v>0</v>
      </c>
      <c r="CH135" s="73">
        <v>0</v>
      </c>
      <c r="CI135" s="73">
        <v>0</v>
      </c>
      <c r="CJ135" s="73">
        <v>0</v>
      </c>
      <c r="CK135" s="73">
        <v>0</v>
      </c>
      <c r="CL135" s="73">
        <v>0</v>
      </c>
      <c r="CM135" s="73">
        <v>0</v>
      </c>
      <c r="CN135" s="137">
        <v>500</v>
      </c>
      <c r="CO135" s="137"/>
      <c r="CP135" s="137">
        <f t="shared" si="33"/>
        <v>0</v>
      </c>
      <c r="CQ135" s="137">
        <f t="shared" si="34"/>
        <v>0</v>
      </c>
      <c r="CR135" s="137">
        <f t="shared" si="29"/>
        <v>0</v>
      </c>
      <c r="CS135" s="157">
        <v>0</v>
      </c>
      <c r="CT135" s="157">
        <v>0</v>
      </c>
      <c r="CU135" s="157">
        <v>0</v>
      </c>
      <c r="CV135" s="157">
        <v>0</v>
      </c>
      <c r="CW135" s="157">
        <v>0</v>
      </c>
      <c r="CX135" s="73">
        <v>0</v>
      </c>
      <c r="CY135" s="73">
        <v>0</v>
      </c>
      <c r="CZ135" s="73">
        <v>500</v>
      </c>
      <c r="DA135" s="73">
        <v>0</v>
      </c>
      <c r="DB135" s="73">
        <v>0</v>
      </c>
      <c r="DC135" s="73">
        <v>0</v>
      </c>
      <c r="DD135" s="73">
        <v>500</v>
      </c>
      <c r="DE135" s="73">
        <v>0</v>
      </c>
      <c r="DF135" s="73">
        <v>0</v>
      </c>
      <c r="DG135" s="73">
        <v>500</v>
      </c>
      <c r="DH135" s="73">
        <v>0</v>
      </c>
      <c r="DI135" s="157">
        <f t="shared" si="35"/>
        <v>0</v>
      </c>
      <c r="DJ135" s="157">
        <f t="shared" si="36"/>
        <v>0</v>
      </c>
      <c r="DK135" s="191" t="str">
        <f t="shared" si="30"/>
        <v>SI</v>
      </c>
      <c r="DL135" s="191" t="str">
        <f t="shared" si="31"/>
        <v>NO</v>
      </c>
      <c r="DM135" s="142"/>
      <c r="DN135" s="142"/>
      <c r="DO135" s="142"/>
      <c r="DP135" s="125"/>
      <c r="DQ135" s="125"/>
      <c r="DR135" s="125"/>
      <c r="DS135" s="125"/>
      <c r="DT135" s="125"/>
      <c r="DU135" s="125"/>
      <c r="DV135" s="125"/>
      <c r="DW135" s="125"/>
      <c r="DX135" s="125"/>
      <c r="DY135" s="125"/>
      <c r="DZ135" s="125"/>
      <c r="EA135" s="125"/>
      <c r="EB135" s="125"/>
      <c r="EC135" s="125"/>
      <c r="ED135" s="125"/>
      <c r="EE135" s="125"/>
      <c r="EF135" s="125"/>
      <c r="EG135" s="125"/>
      <c r="EH135" s="125"/>
      <c r="EI135" s="125"/>
      <c r="EJ135" s="125"/>
      <c r="EK135" s="125"/>
      <c r="EL135" s="125"/>
      <c r="EM135" s="125"/>
      <c r="EN135" s="125"/>
      <c r="EO135" s="125"/>
      <c r="EP135" s="125"/>
      <c r="EQ135" s="125"/>
      <c r="ER135" s="125"/>
      <c r="ES135" s="125"/>
      <c r="ET135" s="125"/>
      <c r="EU135" s="125"/>
      <c r="EV135" s="125"/>
      <c r="EW135" s="125"/>
      <c r="EX135" s="125"/>
      <c r="EY135" s="125"/>
      <c r="EZ135" s="125"/>
      <c r="FA135" s="125"/>
      <c r="FB135" s="125"/>
      <c r="FC135" s="125"/>
      <c r="FD135" s="125"/>
      <c r="FE135" s="125"/>
      <c r="FF135" s="125"/>
      <c r="FG135" s="125"/>
      <c r="FH135" s="125"/>
      <c r="FI135" s="125"/>
      <c r="FJ135" s="125"/>
      <c r="FK135" s="125"/>
      <c r="FL135" s="125"/>
      <c r="FM135" s="125"/>
      <c r="FN135" s="125"/>
      <c r="FO135" s="125"/>
      <c r="FP135" s="125"/>
      <c r="FQ135" s="125"/>
      <c r="FR135" s="125"/>
      <c r="FS135" s="125"/>
      <c r="FT135" s="125"/>
      <c r="FU135" s="173"/>
      <c r="FV135" s="173"/>
      <c r="FW135" s="173"/>
      <c r="FX135" s="173"/>
      <c r="FY135" s="173"/>
      <c r="FZ135" s="173"/>
      <c r="GA135" s="173"/>
      <c r="GB135" s="173"/>
      <c r="GC135" s="173"/>
      <c r="GD135" s="173"/>
      <c r="GE135" s="173"/>
      <c r="GF135" s="173"/>
      <c r="GG135" s="173"/>
      <c r="GH135" s="173"/>
      <c r="GI135" s="173"/>
      <c r="GJ135" s="173"/>
      <c r="GK135" s="173"/>
      <c r="GL135" s="173"/>
      <c r="GM135" s="173"/>
      <c r="GN135" s="173"/>
      <c r="GO135" s="173"/>
      <c r="GP135" s="173"/>
      <c r="GQ135" s="173"/>
      <c r="GR135" s="173"/>
      <c r="GS135" s="173"/>
      <c r="GT135" s="173"/>
      <c r="GU135" s="173"/>
      <c r="GV135" s="173"/>
      <c r="GW135" s="173"/>
      <c r="GX135" s="173"/>
      <c r="GY135" s="173"/>
      <c r="GZ135" s="173"/>
      <c r="HA135" s="173"/>
      <c r="HB135" s="173"/>
      <c r="HC135" s="173"/>
      <c r="HD135" s="173"/>
      <c r="HE135" s="173"/>
      <c r="HF135" s="173"/>
      <c r="HG135" s="173"/>
      <c r="HH135" s="173"/>
      <c r="HI135" s="173"/>
      <c r="HJ135" s="173"/>
      <c r="HP135" s="284" t="e">
        <v>#NUM!</v>
      </c>
      <c r="HQ135" s="284" t="e">
        <v>#NUM!</v>
      </c>
      <c r="HR135" s="284" t="e">
        <v>#NUM!</v>
      </c>
      <c r="HS135" s="284" t="e">
        <v>#NUM!</v>
      </c>
      <c r="HT135" s="284" t="e">
        <v>#NUM!</v>
      </c>
      <c r="HU135" s="284" t="e">
        <v>#NUM!</v>
      </c>
      <c r="HV135" s="284" t="e">
        <v>#NUM!</v>
      </c>
      <c r="HW135" s="284" t="e">
        <v>#NUM!</v>
      </c>
      <c r="HX135" s="284" t="e">
        <v>#NUM!</v>
      </c>
      <c r="HY135" s="284" t="e">
        <v>#NUM!</v>
      </c>
      <c r="HZ135" s="284" t="e">
        <v>#NUM!</v>
      </c>
      <c r="IA135" s="284" t="e">
        <v>#NUM!</v>
      </c>
      <c r="IB135" s="284" t="e">
        <v>#NUM!</v>
      </c>
      <c r="IC135" s="284" t="e">
        <v>#NUM!</v>
      </c>
      <c r="ID135" s="284" t="e">
        <v>#NUM!</v>
      </c>
      <c r="IE135" s="284" t="e">
        <v>#NUM!</v>
      </c>
      <c r="IF135" s="284" t="e">
        <v>#NUM!</v>
      </c>
      <c r="IG135" s="284" t="e">
        <v>#NUM!</v>
      </c>
      <c r="IH135" s="284" t="e">
        <v>#NUM!</v>
      </c>
      <c r="II135" s="284" t="e">
        <v>#NUM!</v>
      </c>
      <c r="IJ135" s="284" t="e">
        <v>#NUM!</v>
      </c>
      <c r="IK135" s="284" t="e">
        <v>#NUM!</v>
      </c>
      <c r="IL135" s="284" t="e">
        <v>#NUM!</v>
      </c>
      <c r="IM135" s="284" t="e">
        <v>#NUM!</v>
      </c>
      <c r="IN135" s="284" t="e">
        <v>#NUM!</v>
      </c>
      <c r="IO135" s="284" t="e">
        <v>#NUM!</v>
      </c>
      <c r="IP135" s="284" t="e">
        <v>#NUM!</v>
      </c>
      <c r="IQ135" s="284" t="e">
        <v>#NUM!</v>
      </c>
      <c r="IR135" s="284" t="e">
        <v>#NUM!</v>
      </c>
      <c r="IS135" s="284" t="e">
        <v>#NUM!</v>
      </c>
      <c r="IT135" s="284" t="e">
        <v>#NUM!</v>
      </c>
      <c r="IU135" s="284" t="e">
        <v>#NUM!</v>
      </c>
      <c r="IV135" s="284" t="e">
        <v>#NUM!</v>
      </c>
      <c r="IW135" s="284" t="e">
        <v>#NUM!</v>
      </c>
      <c r="IX135" s="284" t="e">
        <v>#NUM!</v>
      </c>
      <c r="IY135" s="284" t="e">
        <v>#NUM!</v>
      </c>
      <c r="IZ135" s="284" t="e">
        <v>#NUM!</v>
      </c>
      <c r="JA135" s="284" t="e">
        <v>#NUM!</v>
      </c>
      <c r="JB135" s="284" t="e">
        <v>#NUM!</v>
      </c>
      <c r="JC135" s="284" t="e">
        <v>#NUM!</v>
      </c>
      <c r="JD135" s="284" t="e">
        <v>#NUM!</v>
      </c>
      <c r="JE135" s="284" t="e">
        <v>#NUM!</v>
      </c>
      <c r="JF135" s="284" t="e">
        <v>#NUM!</v>
      </c>
      <c r="JG135" s="284" t="e">
        <v>#NUM!</v>
      </c>
      <c r="JH135" s="278" t="e">
        <v>#NUM!</v>
      </c>
      <c r="JI135" s="278" t="e">
        <v>#NUM!</v>
      </c>
      <c r="JJ135" s="279" t="s">
        <v>546</v>
      </c>
    </row>
    <row r="136" spans="1:318" s="68" customFormat="1" ht="14.65" customHeight="1" x14ac:dyDescent="0.25">
      <c r="A136" s="68" t="s">
        <v>54</v>
      </c>
      <c r="B136" s="76" t="s">
        <v>508</v>
      </c>
      <c r="C136" s="76" t="s">
        <v>509</v>
      </c>
      <c r="D136" s="76" t="s">
        <v>510</v>
      </c>
      <c r="E136" s="76" t="s">
        <v>6</v>
      </c>
      <c r="F136" s="76" t="s">
        <v>511</v>
      </c>
      <c r="G136" s="76" t="s">
        <v>8</v>
      </c>
      <c r="H136" s="76" t="s">
        <v>8</v>
      </c>
      <c r="I136" s="76" t="s">
        <v>192</v>
      </c>
      <c r="J136" s="76" t="s">
        <v>7</v>
      </c>
      <c r="K136" s="86" t="s">
        <v>8</v>
      </c>
      <c r="L136" s="86" t="s">
        <v>8</v>
      </c>
      <c r="M136" s="86" t="s">
        <v>8</v>
      </c>
      <c r="N136" s="86" t="s">
        <v>8</v>
      </c>
      <c r="O136" s="86" t="s">
        <v>8</v>
      </c>
      <c r="P136" s="86" t="s">
        <v>8</v>
      </c>
      <c r="Q136" s="76" t="s">
        <v>519</v>
      </c>
      <c r="R136" s="76" t="s">
        <v>10</v>
      </c>
      <c r="S136" s="76" t="s">
        <v>520</v>
      </c>
      <c r="T136" s="76" t="s">
        <v>521</v>
      </c>
      <c r="U136" s="77"/>
      <c r="V136" s="77">
        <v>0.05</v>
      </c>
      <c r="W136" s="77">
        <v>0.08</v>
      </c>
      <c r="X136" s="77">
        <v>0.15</v>
      </c>
      <c r="Y136" s="77">
        <v>0.2</v>
      </c>
      <c r="Z136" s="77">
        <v>0.25</v>
      </c>
      <c r="AA136" s="77">
        <v>0.37</v>
      </c>
      <c r="AB136" s="77">
        <v>0.42</v>
      </c>
      <c r="AC136" s="77">
        <v>0.57999999999999996</v>
      </c>
      <c r="AD136" s="77">
        <v>0.67</v>
      </c>
      <c r="AE136" s="77">
        <v>0.83</v>
      </c>
      <c r="AF136" s="77">
        <v>1</v>
      </c>
      <c r="AG136" s="76" t="s">
        <v>522</v>
      </c>
      <c r="AH136" s="76" t="s">
        <v>208</v>
      </c>
      <c r="AI136" s="82" t="s">
        <v>303</v>
      </c>
      <c r="AJ136" s="83" t="s">
        <v>303</v>
      </c>
      <c r="AK136" s="84">
        <v>46023</v>
      </c>
      <c r="AL136" s="84">
        <v>46387</v>
      </c>
      <c r="AM136" s="83"/>
      <c r="AN136" s="83"/>
      <c r="AO136" s="83"/>
      <c r="AP136" s="85" t="s">
        <v>9</v>
      </c>
      <c r="AQ136" s="84" cm="1">
        <f t="array" ref="AQ136">IFERROR(DATE(2026, _xlfn.AGGREGATE(15, 6, (COLUMN(CC136:CN136)-COLUMN(CC136)+1)/(CC136:CN136&lt;&gt;0), 1), 1),"N/A")</f>
        <v>46357</v>
      </c>
      <c r="AR136" s="84" cm="1">
        <f t="array" ref="AR136">IFERROR(EOMONTH(DATE(2026, _xlfn.AGGREGATE(14, 6, (COLUMN(CC136:CN136)-COLUMN(CC136)+1)/(CC136:CN136&lt;&gt;0), 1), 1), 0),"N/A")</f>
        <v>46387</v>
      </c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76" t="s">
        <v>694</v>
      </c>
      <c r="BG136" s="76"/>
      <c r="BH136" s="76" t="s">
        <v>720</v>
      </c>
      <c r="BI136" s="76" t="s">
        <v>8</v>
      </c>
      <c r="BJ136" s="82">
        <v>530820</v>
      </c>
      <c r="BK136" s="86" t="s">
        <v>191</v>
      </c>
      <c r="BL136" s="87">
        <v>0</v>
      </c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137"/>
      <c r="BY136" s="137"/>
      <c r="BZ136" s="137"/>
      <c r="CA136" s="137">
        <v>500</v>
      </c>
      <c r="CB136" s="138">
        <f t="shared" si="32"/>
        <v>500</v>
      </c>
      <c r="CC136" s="73"/>
      <c r="CD136" s="73"/>
      <c r="CE136" s="72"/>
      <c r="CF136" s="73"/>
      <c r="CG136" s="73"/>
      <c r="CH136" s="73"/>
      <c r="CI136" s="73"/>
      <c r="CJ136" s="73"/>
      <c r="CK136" s="73"/>
      <c r="CL136" s="73"/>
      <c r="CM136" s="73"/>
      <c r="CN136" s="137">
        <v>500</v>
      </c>
      <c r="CO136" s="137"/>
      <c r="CP136" s="137">
        <f t="shared" si="33"/>
        <v>0</v>
      </c>
      <c r="CQ136" s="137">
        <f t="shared" si="34"/>
        <v>0</v>
      </c>
      <c r="CR136" s="137"/>
      <c r="CS136" s="157"/>
      <c r="CT136" s="157"/>
      <c r="CU136" s="157">
        <v>0</v>
      </c>
      <c r="CV136" s="157"/>
      <c r="CW136" s="157"/>
      <c r="CX136" s="73"/>
      <c r="CY136" s="73"/>
      <c r="CZ136" s="73"/>
      <c r="DA136" s="73"/>
      <c r="DB136" s="73"/>
      <c r="DC136" s="73">
        <v>0</v>
      </c>
      <c r="DD136" s="73"/>
      <c r="DE136" s="73"/>
      <c r="DF136" s="73">
        <v>0</v>
      </c>
      <c r="DG136" s="73">
        <v>0</v>
      </c>
      <c r="DH136" s="73">
        <v>0</v>
      </c>
      <c r="DI136" s="157">
        <f t="shared" si="35"/>
        <v>0</v>
      </c>
      <c r="DJ136" s="157">
        <f t="shared" si="36"/>
        <v>0</v>
      </c>
      <c r="DK136" s="191"/>
      <c r="DL136" s="191"/>
      <c r="DM136" s="142"/>
      <c r="DN136" s="142"/>
      <c r="DO136" s="142"/>
      <c r="DP136" s="125"/>
      <c r="DQ136" s="125"/>
      <c r="DR136" s="125"/>
      <c r="DS136" s="125"/>
      <c r="DT136" s="125"/>
      <c r="DU136" s="125"/>
      <c r="DV136" s="125"/>
      <c r="DW136" s="125"/>
      <c r="DX136" s="125"/>
      <c r="DY136" s="125"/>
      <c r="DZ136" s="125"/>
      <c r="EA136" s="125"/>
      <c r="EB136" s="125"/>
      <c r="EC136" s="125"/>
      <c r="ED136" s="125"/>
      <c r="EE136" s="125"/>
      <c r="EF136" s="125"/>
      <c r="EG136" s="125"/>
      <c r="EH136" s="125"/>
      <c r="EI136" s="125"/>
      <c r="EJ136" s="125"/>
      <c r="EK136" s="125"/>
      <c r="EL136" s="125"/>
      <c r="EM136" s="125"/>
      <c r="EN136" s="125"/>
      <c r="EO136" s="125"/>
      <c r="EP136" s="125"/>
      <c r="EQ136" s="125"/>
      <c r="ER136" s="125"/>
      <c r="ES136" s="125"/>
      <c r="ET136" s="125"/>
      <c r="EU136" s="125"/>
      <c r="EV136" s="125"/>
      <c r="EW136" s="125"/>
      <c r="EX136" s="125"/>
      <c r="EY136" s="125"/>
      <c r="EZ136" s="125"/>
      <c r="FA136" s="125"/>
      <c r="FB136" s="125"/>
      <c r="FC136" s="125"/>
      <c r="FD136" s="125"/>
      <c r="FE136" s="125"/>
      <c r="FF136" s="125"/>
      <c r="FG136" s="125"/>
      <c r="FH136" s="125"/>
      <c r="FI136" s="125"/>
      <c r="FJ136" s="125"/>
      <c r="FK136" s="125"/>
      <c r="FL136" s="125"/>
      <c r="FM136" s="125"/>
      <c r="FN136" s="125"/>
      <c r="FO136" s="125"/>
      <c r="FP136" s="125"/>
      <c r="FQ136" s="125"/>
      <c r="FR136" s="125"/>
      <c r="FS136" s="125"/>
      <c r="FT136" s="125"/>
      <c r="FU136" s="175"/>
      <c r="FV136" s="175"/>
      <c r="FW136" s="175"/>
      <c r="FX136" s="175"/>
      <c r="FY136" s="175"/>
      <c r="FZ136" s="175"/>
      <c r="GA136" s="175"/>
      <c r="GB136" s="175"/>
      <c r="GC136" s="175"/>
      <c r="GD136" s="175"/>
      <c r="GE136" s="175"/>
      <c r="GF136" s="175"/>
      <c r="GG136" s="175"/>
      <c r="GH136" s="175"/>
      <c r="GI136" s="175"/>
      <c r="GJ136" s="175"/>
      <c r="GK136" s="175"/>
      <c r="GL136" s="175"/>
      <c r="GM136" s="175"/>
      <c r="GN136" s="175"/>
      <c r="GO136" s="175"/>
      <c r="GP136" s="175"/>
      <c r="GQ136" s="175"/>
      <c r="GR136" s="175"/>
      <c r="GS136" s="175"/>
      <c r="GT136" s="175"/>
      <c r="GU136" s="175"/>
      <c r="GV136" s="175"/>
      <c r="GW136" s="175"/>
      <c r="GX136" s="175"/>
      <c r="GY136" s="175"/>
      <c r="GZ136" s="175"/>
      <c r="HA136" s="175"/>
      <c r="HB136" s="175"/>
      <c r="HC136" s="175"/>
      <c r="HD136" s="175"/>
      <c r="HE136" s="175"/>
      <c r="HF136" s="175"/>
      <c r="HG136" s="175"/>
      <c r="HH136" s="175"/>
      <c r="HI136" s="175"/>
      <c r="HJ136" s="175"/>
      <c r="HK136" s="76"/>
      <c r="HL136" s="76"/>
      <c r="HM136" s="76"/>
      <c r="HN136" s="76"/>
      <c r="HO136" s="271"/>
      <c r="HP136" s="284" t="e">
        <v>#NUM!</v>
      </c>
      <c r="HQ136" s="284" t="e">
        <v>#NUM!</v>
      </c>
      <c r="HR136" s="284" t="e">
        <v>#NUM!</v>
      </c>
      <c r="HS136" s="284" t="e">
        <v>#NUM!</v>
      </c>
      <c r="HT136" s="284" t="e">
        <v>#NUM!</v>
      </c>
      <c r="HU136" s="284" t="e">
        <v>#NUM!</v>
      </c>
      <c r="HV136" s="284" t="e">
        <v>#NUM!</v>
      </c>
      <c r="HW136" s="284" t="e">
        <v>#NUM!</v>
      </c>
      <c r="HX136" s="284" t="e">
        <v>#NUM!</v>
      </c>
      <c r="HY136" s="284" t="e">
        <v>#NUM!</v>
      </c>
      <c r="HZ136" s="284" t="e">
        <v>#NUM!</v>
      </c>
      <c r="IA136" s="284" t="e">
        <v>#NUM!</v>
      </c>
      <c r="IB136" s="284" t="e">
        <v>#NUM!</v>
      </c>
      <c r="IC136" s="284" t="e">
        <v>#NUM!</v>
      </c>
      <c r="ID136" s="284" t="e">
        <v>#NUM!</v>
      </c>
      <c r="IE136" s="284" t="e">
        <v>#NUM!</v>
      </c>
      <c r="IF136" s="284" t="e">
        <v>#NUM!</v>
      </c>
      <c r="IG136" s="284" t="e">
        <v>#NUM!</v>
      </c>
      <c r="IH136" s="284" t="e">
        <v>#NUM!</v>
      </c>
      <c r="II136" s="284" t="e">
        <v>#NUM!</v>
      </c>
      <c r="IJ136" s="284" t="e">
        <v>#NUM!</v>
      </c>
      <c r="IK136" s="284" t="e">
        <v>#NUM!</v>
      </c>
      <c r="IL136" s="284" t="e">
        <v>#NUM!</v>
      </c>
      <c r="IM136" s="284" t="e">
        <v>#NUM!</v>
      </c>
      <c r="IN136" s="284" t="e">
        <v>#NUM!</v>
      </c>
      <c r="IO136" s="284" t="e">
        <v>#NUM!</v>
      </c>
      <c r="IP136" s="284" t="e">
        <v>#NUM!</v>
      </c>
      <c r="IQ136" s="284" t="e">
        <v>#NUM!</v>
      </c>
      <c r="IR136" s="284" t="e">
        <v>#NUM!</v>
      </c>
      <c r="IS136" s="284" t="e">
        <v>#NUM!</v>
      </c>
      <c r="IT136" s="284" t="e">
        <v>#NUM!</v>
      </c>
      <c r="IU136" s="284" t="e">
        <v>#NUM!</v>
      </c>
      <c r="IV136" s="284" t="e">
        <v>#NUM!</v>
      </c>
      <c r="IW136" s="284" t="e">
        <v>#NUM!</v>
      </c>
      <c r="IX136" s="284" t="e">
        <v>#NUM!</v>
      </c>
      <c r="IY136" s="284" t="e">
        <v>#NUM!</v>
      </c>
      <c r="IZ136" s="284" t="e">
        <v>#NUM!</v>
      </c>
      <c r="JA136" s="284" t="e">
        <v>#NUM!</v>
      </c>
      <c r="JB136" s="284" t="e">
        <v>#NUM!</v>
      </c>
      <c r="JC136" s="284" t="e">
        <v>#NUM!</v>
      </c>
      <c r="JD136" s="284" t="e">
        <v>#NUM!</v>
      </c>
      <c r="JE136" s="284" t="e">
        <v>#NUM!</v>
      </c>
      <c r="JF136" s="284" t="e">
        <v>#NUM!</v>
      </c>
      <c r="JG136" s="284" t="e">
        <v>#NUM!</v>
      </c>
      <c r="JH136" s="278" t="e">
        <v>#NUM!</v>
      </c>
      <c r="JI136" s="278" t="e">
        <v>#NUM!</v>
      </c>
      <c r="JJ136" s="279" t="s">
        <v>546</v>
      </c>
    </row>
    <row r="137" spans="1:318" s="68" customFormat="1" ht="14.65" customHeight="1" x14ac:dyDescent="0.25">
      <c r="A137" s="68" t="s">
        <v>54</v>
      </c>
      <c r="B137" s="76" t="s">
        <v>508</v>
      </c>
      <c r="C137" s="76" t="s">
        <v>509</v>
      </c>
      <c r="D137" s="76" t="s">
        <v>510</v>
      </c>
      <c r="E137" s="76" t="s">
        <v>6</v>
      </c>
      <c r="F137" s="76" t="s">
        <v>511</v>
      </c>
      <c r="G137" s="76" t="s">
        <v>8</v>
      </c>
      <c r="H137" s="76" t="s">
        <v>8</v>
      </c>
      <c r="I137" s="76" t="s">
        <v>192</v>
      </c>
      <c r="J137" s="76" t="s">
        <v>7</v>
      </c>
      <c r="K137" s="86" t="s">
        <v>8</v>
      </c>
      <c r="L137" s="86" t="s">
        <v>8</v>
      </c>
      <c r="M137" s="86" t="s">
        <v>8</v>
      </c>
      <c r="N137" s="86" t="s">
        <v>8</v>
      </c>
      <c r="O137" s="86" t="s">
        <v>8</v>
      </c>
      <c r="P137" s="86" t="s">
        <v>8</v>
      </c>
      <c r="Q137" s="76" t="s">
        <v>519</v>
      </c>
      <c r="R137" s="76" t="s">
        <v>10</v>
      </c>
      <c r="S137" s="76" t="s">
        <v>520</v>
      </c>
      <c r="T137" s="76" t="s">
        <v>521</v>
      </c>
      <c r="U137" s="77"/>
      <c r="V137" s="77">
        <v>0.05</v>
      </c>
      <c r="W137" s="77">
        <v>0.08</v>
      </c>
      <c r="X137" s="77">
        <v>0.15</v>
      </c>
      <c r="Y137" s="77">
        <v>0.2</v>
      </c>
      <c r="Z137" s="77">
        <v>0.25</v>
      </c>
      <c r="AA137" s="77">
        <v>0.37</v>
      </c>
      <c r="AB137" s="77">
        <v>0.42</v>
      </c>
      <c r="AC137" s="77">
        <v>0.57999999999999996</v>
      </c>
      <c r="AD137" s="77">
        <v>0.67</v>
      </c>
      <c r="AE137" s="77">
        <v>0.83</v>
      </c>
      <c r="AF137" s="77">
        <v>1</v>
      </c>
      <c r="AG137" s="76" t="s">
        <v>522</v>
      </c>
      <c r="AH137" s="76" t="s">
        <v>208</v>
      </c>
      <c r="AI137" s="82" t="s">
        <v>303</v>
      </c>
      <c r="AJ137" s="83" t="s">
        <v>303</v>
      </c>
      <c r="AK137" s="84">
        <v>46023</v>
      </c>
      <c r="AL137" s="84">
        <v>46387</v>
      </c>
      <c r="AM137" s="83"/>
      <c r="AN137" s="83"/>
      <c r="AO137" s="83"/>
      <c r="AP137" s="85" t="s">
        <v>9</v>
      </c>
      <c r="AQ137" s="84" cm="1">
        <f t="array" ref="AQ137">IFERROR(DATE(2026, _xlfn.AGGREGATE(15, 6, (COLUMN(CC137:CN137)-COLUMN(CC137)+1)/(CC137:CN137&lt;&gt;0), 1), 1),"N/A")</f>
        <v>46357</v>
      </c>
      <c r="AR137" s="84" cm="1">
        <f t="array" ref="AR137">IFERROR(EOMONTH(DATE(2026, _xlfn.AGGREGATE(14, 6, (COLUMN(CC137:CN137)-COLUMN(CC137)+1)/(CC137:CN137&lt;&gt;0), 1), 1), 0),"N/A")</f>
        <v>46387</v>
      </c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76" t="s">
        <v>694</v>
      </c>
      <c r="BG137" s="76"/>
      <c r="BH137" s="76" t="s">
        <v>721</v>
      </c>
      <c r="BI137" s="76" t="s">
        <v>8</v>
      </c>
      <c r="BJ137" s="82">
        <v>531601</v>
      </c>
      <c r="BK137" s="86" t="s">
        <v>191</v>
      </c>
      <c r="BL137" s="87">
        <v>0</v>
      </c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137"/>
      <c r="BY137" s="137">
        <v>500</v>
      </c>
      <c r="BZ137" s="137"/>
      <c r="CA137" s="137"/>
      <c r="CB137" s="138">
        <f t="shared" si="32"/>
        <v>500</v>
      </c>
      <c r="CC137" s="73"/>
      <c r="CD137" s="73"/>
      <c r="CE137" s="72"/>
      <c r="CF137" s="73"/>
      <c r="CG137" s="73"/>
      <c r="CH137" s="73"/>
      <c r="CI137" s="73"/>
      <c r="CJ137" s="73"/>
      <c r="CK137" s="73"/>
      <c r="CL137" s="73"/>
      <c r="CM137" s="73"/>
      <c r="CN137" s="137">
        <v>500</v>
      </c>
      <c r="CO137" s="137"/>
      <c r="CP137" s="137">
        <f t="shared" si="33"/>
        <v>0</v>
      </c>
      <c r="CQ137" s="137">
        <f t="shared" si="34"/>
        <v>0</v>
      </c>
      <c r="CR137" s="137">
        <f t="shared" ref="CR137:CR152" si="37">+DI137-CQ137</f>
        <v>0</v>
      </c>
      <c r="CS137" s="157">
        <v>0</v>
      </c>
      <c r="CT137" s="157">
        <v>0</v>
      </c>
      <c r="CU137" s="157">
        <v>0</v>
      </c>
      <c r="CV137" s="157">
        <v>0</v>
      </c>
      <c r="CW137" s="157">
        <v>0</v>
      </c>
      <c r="CX137" s="73">
        <v>0</v>
      </c>
      <c r="CY137" s="73">
        <v>0</v>
      </c>
      <c r="CZ137" s="73">
        <v>500</v>
      </c>
      <c r="DA137" s="73">
        <v>0</v>
      </c>
      <c r="DB137" s="73">
        <v>0</v>
      </c>
      <c r="DC137" s="73">
        <v>0</v>
      </c>
      <c r="DD137" s="73">
        <v>500</v>
      </c>
      <c r="DE137" s="73">
        <v>0</v>
      </c>
      <c r="DF137" s="73">
        <v>0</v>
      </c>
      <c r="DG137" s="73">
        <v>500</v>
      </c>
      <c r="DH137" s="73">
        <v>0</v>
      </c>
      <c r="DI137" s="157">
        <f t="shared" si="35"/>
        <v>0</v>
      </c>
      <c r="DJ137" s="157">
        <f t="shared" si="36"/>
        <v>0</v>
      </c>
      <c r="DK137" s="191" t="str">
        <f t="shared" ref="DK137:DK152" si="38">IF(CZ137&gt;0,"SI","NO")</f>
        <v>SI</v>
      </c>
      <c r="DL137" s="191" t="str">
        <f t="shared" ref="DL137:DL152" si="39">IF(DJ137&gt;0,"SI","NO")</f>
        <v>NO</v>
      </c>
      <c r="DM137" s="142"/>
      <c r="DN137" s="142"/>
      <c r="DO137" s="142"/>
      <c r="DP137" s="125"/>
      <c r="DQ137" s="125"/>
      <c r="DR137" s="125"/>
      <c r="DS137" s="125"/>
      <c r="DT137" s="125"/>
      <c r="DU137" s="125"/>
      <c r="DV137" s="125"/>
      <c r="DW137" s="125"/>
      <c r="DX137" s="125"/>
      <c r="DY137" s="125"/>
      <c r="DZ137" s="125"/>
      <c r="EA137" s="125"/>
      <c r="EB137" s="125"/>
      <c r="EC137" s="125"/>
      <c r="ED137" s="125"/>
      <c r="EE137" s="125"/>
      <c r="EF137" s="125"/>
      <c r="EG137" s="125"/>
      <c r="EH137" s="125"/>
      <c r="EI137" s="125"/>
      <c r="EJ137" s="125"/>
      <c r="EK137" s="125"/>
      <c r="EL137" s="125"/>
      <c r="EM137" s="125"/>
      <c r="EN137" s="125"/>
      <c r="EO137" s="125"/>
      <c r="EP137" s="125"/>
      <c r="EQ137" s="125"/>
      <c r="ER137" s="125"/>
      <c r="ES137" s="125"/>
      <c r="ET137" s="125"/>
      <c r="EU137" s="125"/>
      <c r="EV137" s="125"/>
      <c r="EW137" s="125"/>
      <c r="EX137" s="125"/>
      <c r="EY137" s="125"/>
      <c r="EZ137" s="125"/>
      <c r="FA137" s="125"/>
      <c r="FB137" s="125"/>
      <c r="FC137" s="125"/>
      <c r="FD137" s="125"/>
      <c r="FE137" s="125"/>
      <c r="FF137" s="125"/>
      <c r="FG137" s="125"/>
      <c r="FH137" s="125"/>
      <c r="FI137" s="125"/>
      <c r="FJ137" s="125"/>
      <c r="FK137" s="125"/>
      <c r="FL137" s="125"/>
      <c r="FM137" s="125"/>
      <c r="FN137" s="125"/>
      <c r="FO137" s="125"/>
      <c r="FP137" s="125"/>
      <c r="FQ137" s="125"/>
      <c r="FR137" s="125"/>
      <c r="FS137" s="125"/>
      <c r="FT137" s="125"/>
      <c r="FU137" s="173"/>
      <c r="FV137" s="173"/>
      <c r="FW137" s="173"/>
      <c r="FX137" s="173"/>
      <c r="FY137" s="173"/>
      <c r="FZ137" s="173"/>
      <c r="GA137" s="173"/>
      <c r="GB137" s="173"/>
      <c r="GC137" s="173"/>
      <c r="GD137" s="173"/>
      <c r="GE137" s="173"/>
      <c r="GF137" s="173"/>
      <c r="GG137" s="173"/>
      <c r="GH137" s="173"/>
      <c r="GI137" s="173"/>
      <c r="GJ137" s="173"/>
      <c r="GK137" s="173"/>
      <c r="GL137" s="173"/>
      <c r="GM137" s="173"/>
      <c r="GN137" s="173"/>
      <c r="GO137" s="173"/>
      <c r="GP137" s="173"/>
      <c r="GQ137" s="173"/>
      <c r="GR137" s="173"/>
      <c r="GS137" s="173"/>
      <c r="GT137" s="173"/>
      <c r="GU137" s="173"/>
      <c r="GV137" s="173"/>
      <c r="GW137" s="173"/>
      <c r="GX137" s="173"/>
      <c r="GY137" s="173"/>
      <c r="GZ137" s="173"/>
      <c r="HA137" s="173"/>
      <c r="HB137" s="173"/>
      <c r="HC137" s="173"/>
      <c r="HD137" s="173"/>
      <c r="HE137" s="173"/>
      <c r="HF137" s="173"/>
      <c r="HG137" s="173"/>
      <c r="HH137" s="173"/>
      <c r="HI137" s="173"/>
      <c r="HJ137" s="173"/>
      <c r="HP137" s="284" t="e">
        <v>#NUM!</v>
      </c>
      <c r="HQ137" s="284" t="e">
        <v>#NUM!</v>
      </c>
      <c r="HR137" s="284" t="e">
        <v>#NUM!</v>
      </c>
      <c r="HS137" s="284" t="e">
        <v>#NUM!</v>
      </c>
      <c r="HT137" s="284" t="e">
        <v>#NUM!</v>
      </c>
      <c r="HU137" s="284" t="e">
        <v>#NUM!</v>
      </c>
      <c r="HV137" s="284" t="e">
        <v>#NUM!</v>
      </c>
      <c r="HW137" s="284" t="e">
        <v>#NUM!</v>
      </c>
      <c r="HX137" s="284" t="e">
        <v>#NUM!</v>
      </c>
      <c r="HY137" s="284" t="e">
        <v>#NUM!</v>
      </c>
      <c r="HZ137" s="284" t="e">
        <v>#NUM!</v>
      </c>
      <c r="IA137" s="284" t="e">
        <v>#NUM!</v>
      </c>
      <c r="IB137" s="284" t="e">
        <v>#NUM!</v>
      </c>
      <c r="IC137" s="284" t="e">
        <v>#NUM!</v>
      </c>
      <c r="ID137" s="284" t="e">
        <v>#NUM!</v>
      </c>
      <c r="IE137" s="284" t="e">
        <v>#NUM!</v>
      </c>
      <c r="IF137" s="284" t="e">
        <v>#NUM!</v>
      </c>
      <c r="IG137" s="284" t="e">
        <v>#NUM!</v>
      </c>
      <c r="IH137" s="284" t="e">
        <v>#NUM!</v>
      </c>
      <c r="II137" s="284" t="e">
        <v>#NUM!</v>
      </c>
      <c r="IJ137" s="284" t="e">
        <v>#NUM!</v>
      </c>
      <c r="IK137" s="284" t="e">
        <v>#NUM!</v>
      </c>
      <c r="IL137" s="284" t="e">
        <v>#NUM!</v>
      </c>
      <c r="IM137" s="284" t="e">
        <v>#NUM!</v>
      </c>
      <c r="IN137" s="284" t="e">
        <v>#NUM!</v>
      </c>
      <c r="IO137" s="284" t="e">
        <v>#NUM!</v>
      </c>
      <c r="IP137" s="284" t="e">
        <v>#NUM!</v>
      </c>
      <c r="IQ137" s="284" t="e">
        <v>#NUM!</v>
      </c>
      <c r="IR137" s="284" t="e">
        <v>#NUM!</v>
      </c>
      <c r="IS137" s="284" t="e">
        <v>#NUM!</v>
      </c>
      <c r="IT137" s="284" t="e">
        <v>#NUM!</v>
      </c>
      <c r="IU137" s="284" t="e">
        <v>#NUM!</v>
      </c>
      <c r="IV137" s="284" t="e">
        <v>#NUM!</v>
      </c>
      <c r="IW137" s="284" t="e">
        <v>#NUM!</v>
      </c>
      <c r="IX137" s="284" t="e">
        <v>#NUM!</v>
      </c>
      <c r="IY137" s="284" t="e">
        <v>#NUM!</v>
      </c>
      <c r="IZ137" s="284" t="e">
        <v>#NUM!</v>
      </c>
      <c r="JA137" s="284" t="e">
        <v>#NUM!</v>
      </c>
      <c r="JB137" s="284" t="e">
        <v>#NUM!</v>
      </c>
      <c r="JC137" s="284" t="e">
        <v>#NUM!</v>
      </c>
      <c r="JD137" s="284" t="e">
        <v>#NUM!</v>
      </c>
      <c r="JE137" s="284" t="e">
        <v>#NUM!</v>
      </c>
      <c r="JF137" s="284" t="e">
        <v>#NUM!</v>
      </c>
      <c r="JG137" s="284" t="e">
        <v>#NUM!</v>
      </c>
      <c r="JH137" s="278" t="e">
        <v>#NUM!</v>
      </c>
      <c r="JI137" s="278" t="e">
        <v>#NUM!</v>
      </c>
      <c r="JJ137" s="279" t="s">
        <v>546</v>
      </c>
    </row>
    <row r="138" spans="1:318" s="68" customFormat="1" ht="14.65" customHeight="1" x14ac:dyDescent="0.25">
      <c r="A138" s="68" t="s">
        <v>54</v>
      </c>
      <c r="B138" s="76" t="s">
        <v>508</v>
      </c>
      <c r="C138" s="76" t="s">
        <v>509</v>
      </c>
      <c r="D138" s="76" t="s">
        <v>510</v>
      </c>
      <c r="E138" s="76" t="s">
        <v>6</v>
      </c>
      <c r="F138" s="76" t="s">
        <v>511</v>
      </c>
      <c r="G138" s="76" t="s">
        <v>8</v>
      </c>
      <c r="H138" s="76" t="s">
        <v>8</v>
      </c>
      <c r="I138" s="76" t="s">
        <v>192</v>
      </c>
      <c r="J138" s="76" t="s">
        <v>7</v>
      </c>
      <c r="K138" s="86" t="s">
        <v>8</v>
      </c>
      <c r="L138" s="86" t="s">
        <v>8</v>
      </c>
      <c r="M138" s="86" t="s">
        <v>8</v>
      </c>
      <c r="N138" s="86" t="s">
        <v>8</v>
      </c>
      <c r="O138" s="86" t="s">
        <v>8</v>
      </c>
      <c r="P138" s="86" t="s">
        <v>8</v>
      </c>
      <c r="Q138" s="76" t="s">
        <v>519</v>
      </c>
      <c r="R138" s="76" t="s">
        <v>10</v>
      </c>
      <c r="S138" s="76" t="s">
        <v>520</v>
      </c>
      <c r="T138" s="76" t="s">
        <v>521</v>
      </c>
      <c r="U138" s="77"/>
      <c r="V138" s="77">
        <v>0.05</v>
      </c>
      <c r="W138" s="77">
        <v>0.08</v>
      </c>
      <c r="X138" s="77">
        <v>0.15</v>
      </c>
      <c r="Y138" s="77">
        <v>0.2</v>
      </c>
      <c r="Z138" s="77">
        <v>0.25</v>
      </c>
      <c r="AA138" s="77">
        <v>0.37</v>
      </c>
      <c r="AB138" s="77">
        <v>0.42</v>
      </c>
      <c r="AC138" s="77">
        <v>0.57999999999999996</v>
      </c>
      <c r="AD138" s="77">
        <v>0.67</v>
      </c>
      <c r="AE138" s="77">
        <v>0.83</v>
      </c>
      <c r="AF138" s="77">
        <v>1</v>
      </c>
      <c r="AG138" s="76" t="s">
        <v>522</v>
      </c>
      <c r="AH138" s="76" t="s">
        <v>208</v>
      </c>
      <c r="AI138" s="82" t="s">
        <v>303</v>
      </c>
      <c r="AJ138" s="83" t="s">
        <v>303</v>
      </c>
      <c r="AK138" s="84">
        <v>46023</v>
      </c>
      <c r="AL138" s="84">
        <v>46387</v>
      </c>
      <c r="AM138" s="83"/>
      <c r="AN138" s="83"/>
      <c r="AO138" s="83"/>
      <c r="AP138" s="85" t="s">
        <v>9</v>
      </c>
      <c r="AQ138" s="84" cm="1">
        <f t="array" ref="AQ138">IFERROR(DATE(2026, _xlfn.AGGREGATE(15, 6, (COLUMN(CC138:CN138)-COLUMN(CC138)+1)/(CC138:CN138&lt;&gt;0), 1), 1),"N/A")</f>
        <v>46357</v>
      </c>
      <c r="AR138" s="84" cm="1">
        <f t="array" ref="AR138">IFERROR(EOMONTH(DATE(2026, _xlfn.AGGREGATE(14, 6, (COLUMN(CC138:CN138)-COLUMN(CC138)+1)/(CC138:CN138&lt;&gt;0), 1), 1), 0),"N/A")</f>
        <v>46387</v>
      </c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76" t="s">
        <v>710</v>
      </c>
      <c r="BG138" s="76"/>
      <c r="BH138" s="76" t="s">
        <v>722</v>
      </c>
      <c r="BI138" s="76" t="s">
        <v>8</v>
      </c>
      <c r="BJ138" s="82">
        <v>530811</v>
      </c>
      <c r="BK138" s="86" t="s">
        <v>191</v>
      </c>
      <c r="BL138" s="87">
        <v>500</v>
      </c>
      <c r="BM138" s="73">
        <v>0</v>
      </c>
      <c r="BN138" s="73">
        <v>0</v>
      </c>
      <c r="BO138" s="73">
        <v>0</v>
      </c>
      <c r="BP138" s="73">
        <v>0</v>
      </c>
      <c r="BQ138" s="73">
        <v>0</v>
      </c>
      <c r="BR138" s="73">
        <v>0</v>
      </c>
      <c r="BS138" s="73">
        <v>0</v>
      </c>
      <c r="BT138" s="73">
        <v>0</v>
      </c>
      <c r="BU138" s="73">
        <v>0</v>
      </c>
      <c r="BV138" s="73">
        <v>0</v>
      </c>
      <c r="BW138" s="73">
        <v>0</v>
      </c>
      <c r="BX138" s="137">
        <v>500</v>
      </c>
      <c r="BY138" s="137"/>
      <c r="BZ138" s="137"/>
      <c r="CA138" s="137"/>
      <c r="CB138" s="138">
        <f t="shared" si="32"/>
        <v>500</v>
      </c>
      <c r="CC138" s="73"/>
      <c r="CD138" s="73"/>
      <c r="CE138" s="72">
        <v>0</v>
      </c>
      <c r="CF138" s="73">
        <v>0</v>
      </c>
      <c r="CG138" s="73">
        <v>0</v>
      </c>
      <c r="CH138" s="73">
        <v>0</v>
      </c>
      <c r="CI138" s="73">
        <v>0</v>
      </c>
      <c r="CJ138" s="73">
        <v>0</v>
      </c>
      <c r="CK138" s="73">
        <v>0</v>
      </c>
      <c r="CL138" s="73">
        <v>0</v>
      </c>
      <c r="CM138" s="73">
        <v>0</v>
      </c>
      <c r="CN138" s="137">
        <v>500</v>
      </c>
      <c r="CO138" s="137"/>
      <c r="CP138" s="137">
        <f t="shared" si="33"/>
        <v>0</v>
      </c>
      <c r="CQ138" s="137">
        <f t="shared" si="34"/>
        <v>0</v>
      </c>
      <c r="CR138" s="137">
        <f t="shared" si="37"/>
        <v>0</v>
      </c>
      <c r="CS138" s="157">
        <v>0</v>
      </c>
      <c r="CT138" s="157">
        <v>0</v>
      </c>
      <c r="CU138" s="157">
        <v>0</v>
      </c>
      <c r="CV138" s="157">
        <v>0</v>
      </c>
      <c r="CW138" s="157">
        <v>0</v>
      </c>
      <c r="CX138" s="73">
        <v>0</v>
      </c>
      <c r="CY138" s="73">
        <v>0</v>
      </c>
      <c r="CZ138" s="73">
        <v>500</v>
      </c>
      <c r="DA138" s="73">
        <v>0</v>
      </c>
      <c r="DB138" s="73">
        <v>0</v>
      </c>
      <c r="DC138" s="73">
        <v>0</v>
      </c>
      <c r="DD138" s="73">
        <v>500</v>
      </c>
      <c r="DE138" s="73">
        <v>0</v>
      </c>
      <c r="DF138" s="73">
        <v>0</v>
      </c>
      <c r="DG138" s="73">
        <v>500</v>
      </c>
      <c r="DH138" s="73">
        <v>0</v>
      </c>
      <c r="DI138" s="157">
        <f t="shared" si="35"/>
        <v>0</v>
      </c>
      <c r="DJ138" s="157">
        <f t="shared" si="36"/>
        <v>0</v>
      </c>
      <c r="DK138" s="191" t="str">
        <f t="shared" si="38"/>
        <v>SI</v>
      </c>
      <c r="DL138" s="191" t="str">
        <f t="shared" si="39"/>
        <v>NO</v>
      </c>
      <c r="DM138" s="142"/>
      <c r="DN138" s="142"/>
      <c r="DO138" s="142"/>
      <c r="DP138" s="125"/>
      <c r="DQ138" s="125"/>
      <c r="DR138" s="125"/>
      <c r="DS138" s="125"/>
      <c r="DT138" s="125"/>
      <c r="DU138" s="125"/>
      <c r="DV138" s="125"/>
      <c r="DW138" s="125"/>
      <c r="DX138" s="125"/>
      <c r="DY138" s="125"/>
      <c r="DZ138" s="125"/>
      <c r="EA138" s="125"/>
      <c r="EB138" s="125"/>
      <c r="EC138" s="125"/>
      <c r="ED138" s="125"/>
      <c r="EE138" s="125"/>
      <c r="EF138" s="125"/>
      <c r="EG138" s="125"/>
      <c r="EH138" s="125"/>
      <c r="EI138" s="125"/>
      <c r="EJ138" s="125"/>
      <c r="EK138" s="125"/>
      <c r="EL138" s="125"/>
      <c r="EM138" s="125"/>
      <c r="EN138" s="125"/>
      <c r="EO138" s="125"/>
      <c r="EP138" s="125"/>
      <c r="EQ138" s="125"/>
      <c r="ER138" s="125"/>
      <c r="ES138" s="125"/>
      <c r="ET138" s="125"/>
      <c r="EU138" s="125"/>
      <c r="EV138" s="125"/>
      <c r="EW138" s="125"/>
      <c r="EX138" s="125"/>
      <c r="EY138" s="125"/>
      <c r="EZ138" s="125"/>
      <c r="FA138" s="125"/>
      <c r="FB138" s="125"/>
      <c r="FC138" s="125"/>
      <c r="FD138" s="125"/>
      <c r="FE138" s="125"/>
      <c r="FF138" s="125"/>
      <c r="FG138" s="125"/>
      <c r="FH138" s="125"/>
      <c r="FI138" s="125"/>
      <c r="FJ138" s="125"/>
      <c r="FK138" s="125"/>
      <c r="FL138" s="125"/>
      <c r="FM138" s="125"/>
      <c r="FN138" s="125"/>
      <c r="FO138" s="125"/>
      <c r="FP138" s="125"/>
      <c r="FQ138" s="125"/>
      <c r="FR138" s="125"/>
      <c r="FS138" s="125"/>
      <c r="FT138" s="125"/>
      <c r="FU138" s="173"/>
      <c r="FV138" s="173"/>
      <c r="FW138" s="173"/>
      <c r="FX138" s="173"/>
      <c r="FY138" s="173"/>
      <c r="FZ138" s="173"/>
      <c r="GA138" s="173"/>
      <c r="GB138" s="173"/>
      <c r="GC138" s="173"/>
      <c r="GD138" s="173"/>
      <c r="GE138" s="173"/>
      <c r="GF138" s="173"/>
      <c r="GG138" s="173"/>
      <c r="GH138" s="173"/>
      <c r="GI138" s="173"/>
      <c r="GJ138" s="173"/>
      <c r="GK138" s="173"/>
      <c r="GL138" s="173"/>
      <c r="GM138" s="173"/>
      <c r="GN138" s="173"/>
      <c r="GO138" s="173"/>
      <c r="GP138" s="173"/>
      <c r="GQ138" s="173"/>
      <c r="GR138" s="173"/>
      <c r="GS138" s="173"/>
      <c r="GT138" s="173"/>
      <c r="GU138" s="173"/>
      <c r="GV138" s="173"/>
      <c r="GW138" s="173"/>
      <c r="GX138" s="173"/>
      <c r="GY138" s="173"/>
      <c r="GZ138" s="173"/>
      <c r="HA138" s="173"/>
      <c r="HB138" s="173"/>
      <c r="HC138" s="173"/>
      <c r="HD138" s="173"/>
      <c r="HE138" s="173"/>
      <c r="HF138" s="173"/>
      <c r="HG138" s="173"/>
      <c r="HH138" s="173"/>
      <c r="HI138" s="173"/>
      <c r="HJ138" s="173"/>
      <c r="HP138" s="284" t="e">
        <v>#NUM!</v>
      </c>
      <c r="HQ138" s="284" t="e">
        <v>#NUM!</v>
      </c>
      <c r="HR138" s="284" t="e">
        <v>#NUM!</v>
      </c>
      <c r="HS138" s="284" t="e">
        <v>#NUM!</v>
      </c>
      <c r="HT138" s="284" t="e">
        <v>#NUM!</v>
      </c>
      <c r="HU138" s="284" t="e">
        <v>#NUM!</v>
      </c>
      <c r="HV138" s="284" t="e">
        <v>#NUM!</v>
      </c>
      <c r="HW138" s="284" t="e">
        <v>#NUM!</v>
      </c>
      <c r="HX138" s="284" t="e">
        <v>#NUM!</v>
      </c>
      <c r="HY138" s="284" t="e">
        <v>#NUM!</v>
      </c>
      <c r="HZ138" s="284" t="e">
        <v>#NUM!</v>
      </c>
      <c r="IA138" s="284" t="e">
        <v>#NUM!</v>
      </c>
      <c r="IB138" s="284" t="e">
        <v>#NUM!</v>
      </c>
      <c r="IC138" s="284" t="e">
        <v>#NUM!</v>
      </c>
      <c r="ID138" s="284" t="e">
        <v>#NUM!</v>
      </c>
      <c r="IE138" s="284" t="e">
        <v>#NUM!</v>
      </c>
      <c r="IF138" s="284" t="e">
        <v>#NUM!</v>
      </c>
      <c r="IG138" s="284" t="e">
        <v>#NUM!</v>
      </c>
      <c r="IH138" s="284" t="e">
        <v>#NUM!</v>
      </c>
      <c r="II138" s="284" t="e">
        <v>#NUM!</v>
      </c>
      <c r="IJ138" s="284" t="e">
        <v>#NUM!</v>
      </c>
      <c r="IK138" s="284" t="e">
        <v>#NUM!</v>
      </c>
      <c r="IL138" s="284" t="e">
        <v>#NUM!</v>
      </c>
      <c r="IM138" s="284" t="e">
        <v>#NUM!</v>
      </c>
      <c r="IN138" s="284" t="e">
        <v>#NUM!</v>
      </c>
      <c r="IO138" s="284" t="e">
        <v>#NUM!</v>
      </c>
      <c r="IP138" s="284" t="e">
        <v>#NUM!</v>
      </c>
      <c r="IQ138" s="284" t="e">
        <v>#NUM!</v>
      </c>
      <c r="IR138" s="284" t="e">
        <v>#NUM!</v>
      </c>
      <c r="IS138" s="284" t="e">
        <v>#NUM!</v>
      </c>
      <c r="IT138" s="284" t="e">
        <v>#NUM!</v>
      </c>
      <c r="IU138" s="284" t="e">
        <v>#NUM!</v>
      </c>
      <c r="IV138" s="284" t="e">
        <v>#NUM!</v>
      </c>
      <c r="IW138" s="284" t="e">
        <v>#NUM!</v>
      </c>
      <c r="IX138" s="284" t="e">
        <v>#NUM!</v>
      </c>
      <c r="IY138" s="284" t="e">
        <v>#NUM!</v>
      </c>
      <c r="IZ138" s="284" t="e">
        <v>#NUM!</v>
      </c>
      <c r="JA138" s="284" t="e">
        <v>#NUM!</v>
      </c>
      <c r="JB138" s="284" t="e">
        <v>#NUM!</v>
      </c>
      <c r="JC138" s="284" t="e">
        <v>#NUM!</v>
      </c>
      <c r="JD138" s="284" t="e">
        <v>#NUM!</v>
      </c>
      <c r="JE138" s="284" t="e">
        <v>#NUM!</v>
      </c>
      <c r="JF138" s="284" t="e">
        <v>#NUM!</v>
      </c>
      <c r="JG138" s="284" t="e">
        <v>#NUM!</v>
      </c>
      <c r="JH138" s="278" t="e">
        <v>#NUM!</v>
      </c>
      <c r="JI138" s="278" t="e">
        <v>#NUM!</v>
      </c>
      <c r="JJ138" s="279" t="s">
        <v>546</v>
      </c>
    </row>
    <row r="139" spans="1:318" s="68" customFormat="1" ht="14.65" customHeight="1" x14ac:dyDescent="0.25">
      <c r="A139" s="68" t="s">
        <v>103</v>
      </c>
      <c r="B139" s="76" t="s">
        <v>508</v>
      </c>
      <c r="C139" s="76" t="s">
        <v>509</v>
      </c>
      <c r="D139" s="76" t="s">
        <v>510</v>
      </c>
      <c r="E139" s="76" t="s">
        <v>6</v>
      </c>
      <c r="F139" s="76" t="s">
        <v>511</v>
      </c>
      <c r="G139" s="76" t="s">
        <v>8</v>
      </c>
      <c r="H139" s="76" t="s">
        <v>8</v>
      </c>
      <c r="I139" s="76" t="s">
        <v>192</v>
      </c>
      <c r="J139" s="76" t="s">
        <v>7</v>
      </c>
      <c r="K139" s="86" t="s">
        <v>8</v>
      </c>
      <c r="L139" s="86" t="s">
        <v>8</v>
      </c>
      <c r="M139" s="86" t="s">
        <v>8</v>
      </c>
      <c r="N139" s="86" t="s">
        <v>8</v>
      </c>
      <c r="O139" s="86" t="s">
        <v>8</v>
      </c>
      <c r="P139" s="86" t="s">
        <v>8</v>
      </c>
      <c r="Q139" s="76" t="s">
        <v>519</v>
      </c>
      <c r="R139" s="76" t="s">
        <v>10</v>
      </c>
      <c r="S139" s="76" t="s">
        <v>520</v>
      </c>
      <c r="T139" s="76" t="s">
        <v>521</v>
      </c>
      <c r="U139" s="77"/>
      <c r="V139" s="77">
        <v>0.05</v>
      </c>
      <c r="W139" s="77">
        <v>0.08</v>
      </c>
      <c r="X139" s="77">
        <v>0.15</v>
      </c>
      <c r="Y139" s="77">
        <v>0.2</v>
      </c>
      <c r="Z139" s="77">
        <v>0.25</v>
      </c>
      <c r="AA139" s="77">
        <v>0.37</v>
      </c>
      <c r="AB139" s="77">
        <v>0.42</v>
      </c>
      <c r="AC139" s="77">
        <v>0.57999999999999996</v>
      </c>
      <c r="AD139" s="77">
        <v>0.67</v>
      </c>
      <c r="AE139" s="77">
        <v>0.83</v>
      </c>
      <c r="AF139" s="77">
        <v>1</v>
      </c>
      <c r="AG139" s="76" t="s">
        <v>522</v>
      </c>
      <c r="AH139" s="76" t="s">
        <v>207</v>
      </c>
      <c r="AI139" s="82" t="s">
        <v>303</v>
      </c>
      <c r="AJ139" s="83" t="s">
        <v>303</v>
      </c>
      <c r="AK139" s="84">
        <v>46023</v>
      </c>
      <c r="AL139" s="84">
        <v>46387</v>
      </c>
      <c r="AM139" s="83"/>
      <c r="AN139" s="83"/>
      <c r="AO139" s="83"/>
      <c r="AP139" s="85" t="s">
        <v>9</v>
      </c>
      <c r="AQ139" s="84" cm="1">
        <f t="array" ref="AQ139">IFERROR(DATE(2026, _xlfn.AGGREGATE(15, 6, (COLUMN(CC139:CN139)-COLUMN(CC139)+1)/(CC139:CN139&lt;&gt;0), 1), 1),"N/A")</f>
        <v>46357</v>
      </c>
      <c r="AR139" s="84" cm="1">
        <f t="array" ref="AR139">IFERROR(EOMONTH(DATE(2026, _xlfn.AGGREGATE(14, 6, (COLUMN(CC139:CN139)-COLUMN(CC139)+1)/(CC139:CN139&lt;&gt;0), 1), 1), 0),"N/A")</f>
        <v>46387</v>
      </c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76" t="s">
        <v>723</v>
      </c>
      <c r="BG139" s="76"/>
      <c r="BH139" s="76" t="s">
        <v>724</v>
      </c>
      <c r="BI139" s="76" t="s">
        <v>8</v>
      </c>
      <c r="BJ139" s="82">
        <v>530606</v>
      </c>
      <c r="BK139" s="86" t="s">
        <v>191</v>
      </c>
      <c r="BL139" s="87">
        <v>450</v>
      </c>
      <c r="BM139" s="73">
        <v>0</v>
      </c>
      <c r="BN139" s="73">
        <v>0</v>
      </c>
      <c r="BO139" s="73">
        <v>0</v>
      </c>
      <c r="BP139" s="73">
        <v>0</v>
      </c>
      <c r="BQ139" s="73">
        <v>0</v>
      </c>
      <c r="BR139" s="73">
        <v>0</v>
      </c>
      <c r="BS139" s="73">
        <v>0</v>
      </c>
      <c r="BT139" s="73">
        <v>0</v>
      </c>
      <c r="BU139" s="73">
        <v>0</v>
      </c>
      <c r="BV139" s="73">
        <v>0</v>
      </c>
      <c r="BW139" s="73">
        <v>0</v>
      </c>
      <c r="BX139" s="137">
        <v>450</v>
      </c>
      <c r="BY139" s="137"/>
      <c r="BZ139" s="137"/>
      <c r="CA139" s="137"/>
      <c r="CB139" s="138">
        <f t="shared" si="32"/>
        <v>450</v>
      </c>
      <c r="CC139" s="73"/>
      <c r="CD139" s="73"/>
      <c r="CE139" s="72">
        <v>0</v>
      </c>
      <c r="CF139" s="73">
        <v>0</v>
      </c>
      <c r="CG139" s="73">
        <v>0</v>
      </c>
      <c r="CH139" s="73">
        <v>0</v>
      </c>
      <c r="CI139" s="73">
        <v>0</v>
      </c>
      <c r="CJ139" s="73">
        <v>0</v>
      </c>
      <c r="CK139" s="73">
        <v>0</v>
      </c>
      <c r="CL139" s="73">
        <v>0</v>
      </c>
      <c r="CM139" s="73">
        <v>0</v>
      </c>
      <c r="CN139" s="137">
        <v>450</v>
      </c>
      <c r="CO139" s="137"/>
      <c r="CP139" s="137">
        <f t="shared" si="33"/>
        <v>0</v>
      </c>
      <c r="CQ139" s="137">
        <f t="shared" si="34"/>
        <v>0</v>
      </c>
      <c r="CR139" s="137">
        <f t="shared" si="37"/>
        <v>0</v>
      </c>
      <c r="CS139" s="157">
        <v>0</v>
      </c>
      <c r="CT139" s="157">
        <v>0</v>
      </c>
      <c r="CU139" s="157">
        <v>0</v>
      </c>
      <c r="CV139" s="157">
        <v>0</v>
      </c>
      <c r="CW139" s="157">
        <v>397.5</v>
      </c>
      <c r="CX139" s="73">
        <v>0</v>
      </c>
      <c r="CY139" s="73">
        <v>0</v>
      </c>
      <c r="CZ139" s="73">
        <v>0</v>
      </c>
      <c r="DA139" s="73">
        <v>0</v>
      </c>
      <c r="DB139" s="73">
        <v>0</v>
      </c>
      <c r="DC139" s="73">
        <v>0</v>
      </c>
      <c r="DD139" s="73">
        <v>0</v>
      </c>
      <c r="DE139" s="73">
        <v>0</v>
      </c>
      <c r="DF139" s="73">
        <v>0</v>
      </c>
      <c r="DG139" s="73">
        <v>0</v>
      </c>
      <c r="DH139" s="73">
        <v>0</v>
      </c>
      <c r="DI139" s="157">
        <f t="shared" si="35"/>
        <v>0</v>
      </c>
      <c r="DJ139" s="157">
        <f t="shared" si="36"/>
        <v>397.5</v>
      </c>
      <c r="DK139" s="191" t="str">
        <f t="shared" si="38"/>
        <v>NO</v>
      </c>
      <c r="DL139" s="191" t="str">
        <f t="shared" si="39"/>
        <v>SI</v>
      </c>
      <c r="DM139" s="142"/>
      <c r="DN139" s="142"/>
      <c r="DO139" s="142"/>
      <c r="DP139" s="125"/>
      <c r="DQ139" s="125"/>
      <c r="DR139" s="125"/>
      <c r="DS139" s="125"/>
      <c r="DT139" s="125"/>
      <c r="DU139" s="125"/>
      <c r="DV139" s="125"/>
      <c r="DW139" s="125"/>
      <c r="DX139" s="125"/>
      <c r="DY139" s="125"/>
      <c r="DZ139" s="125"/>
      <c r="EA139" s="125"/>
      <c r="EB139" s="125"/>
      <c r="EC139" s="125"/>
      <c r="ED139" s="125"/>
      <c r="EE139" s="125"/>
      <c r="EF139" s="125"/>
      <c r="EG139" s="125"/>
      <c r="EH139" s="125"/>
      <c r="EI139" s="125"/>
      <c r="EJ139" s="125"/>
      <c r="EK139" s="125"/>
      <c r="EL139" s="125"/>
      <c r="EM139" s="125"/>
      <c r="EN139" s="125"/>
      <c r="EO139" s="125"/>
      <c r="EP139" s="125"/>
      <c r="EQ139" s="125"/>
      <c r="ER139" s="125"/>
      <c r="ES139" s="125"/>
      <c r="ET139" s="125"/>
      <c r="EU139" s="125"/>
      <c r="EV139" s="125"/>
      <c r="EW139" s="125"/>
      <c r="EX139" s="125"/>
      <c r="EY139" s="125"/>
      <c r="EZ139" s="125"/>
      <c r="FA139" s="125"/>
      <c r="FB139" s="125"/>
      <c r="FC139" s="125"/>
      <c r="FD139" s="125"/>
      <c r="FE139" s="125"/>
      <c r="FF139" s="125"/>
      <c r="FG139" s="125"/>
      <c r="FH139" s="125"/>
      <c r="FI139" s="125"/>
      <c r="FJ139" s="125"/>
      <c r="FK139" s="125"/>
      <c r="FL139" s="125"/>
      <c r="FM139" s="125"/>
      <c r="FN139" s="125"/>
      <c r="FO139" s="125"/>
      <c r="FP139" s="125"/>
      <c r="FQ139" s="125"/>
      <c r="FR139" s="125"/>
      <c r="FS139" s="125"/>
      <c r="FT139" s="125"/>
      <c r="FU139" s="173"/>
      <c r="FV139" s="173"/>
      <c r="FW139" s="173"/>
      <c r="FX139" s="173"/>
      <c r="FY139" s="173"/>
      <c r="FZ139" s="173"/>
      <c r="GA139" s="173"/>
      <c r="GB139" s="173"/>
      <c r="GC139" s="173"/>
      <c r="GD139" s="173"/>
      <c r="GE139" s="173"/>
      <c r="GF139" s="173"/>
      <c r="GG139" s="173"/>
      <c r="GH139" s="173"/>
      <c r="GI139" s="173"/>
      <c r="GJ139" s="173"/>
      <c r="GK139" s="173"/>
      <c r="GL139" s="173"/>
      <c r="GM139" s="173"/>
      <c r="GN139" s="173"/>
      <c r="GO139" s="173"/>
      <c r="GP139" s="173"/>
      <c r="GQ139" s="173"/>
      <c r="GR139" s="173"/>
      <c r="GS139" s="173"/>
      <c r="GT139" s="173"/>
      <c r="GU139" s="173"/>
      <c r="GV139" s="173"/>
      <c r="GW139" s="173"/>
      <c r="GX139" s="173"/>
      <c r="GY139" s="173"/>
      <c r="GZ139" s="173"/>
      <c r="HA139" s="173"/>
      <c r="HB139" s="173"/>
      <c r="HC139" s="173"/>
      <c r="HD139" s="173"/>
      <c r="HE139" s="173"/>
      <c r="HF139" s="173"/>
      <c r="HG139" s="173"/>
      <c r="HH139" s="173"/>
      <c r="HI139" s="173"/>
      <c r="HJ139" s="173"/>
      <c r="HP139" s="284"/>
      <c r="HQ139" s="284"/>
      <c r="HR139" s="284"/>
      <c r="HS139" s="284"/>
      <c r="HT139" s="284"/>
      <c r="HU139" s="284"/>
      <c r="HV139" s="284"/>
      <c r="HW139" s="284"/>
      <c r="HX139" s="284"/>
      <c r="HY139" s="284"/>
      <c r="HZ139" s="284"/>
      <c r="IA139" s="284"/>
      <c r="IB139" s="284"/>
      <c r="IC139" s="284"/>
      <c r="ID139" s="284"/>
      <c r="IE139" s="284"/>
      <c r="IF139" s="284"/>
      <c r="IG139" s="284"/>
      <c r="IH139" s="284"/>
      <c r="II139" s="284"/>
      <c r="IJ139" s="284"/>
      <c r="IK139" s="284"/>
      <c r="IL139" s="284"/>
      <c r="IM139" s="284"/>
      <c r="IN139" s="284"/>
      <c r="IO139" s="284"/>
      <c r="IP139" s="284"/>
      <c r="IQ139" s="284"/>
      <c r="IR139" s="284"/>
      <c r="IS139" s="284"/>
      <c r="IT139" s="284"/>
      <c r="IU139" s="284"/>
      <c r="IV139" s="284"/>
      <c r="IW139" s="284"/>
      <c r="IX139" s="284"/>
      <c r="IY139" s="284"/>
      <c r="IZ139" s="284"/>
      <c r="JA139" s="284"/>
      <c r="JB139" s="284"/>
      <c r="JC139" s="284"/>
      <c r="JD139" s="284"/>
      <c r="JE139" s="284"/>
      <c r="JF139" s="284"/>
      <c r="JG139" s="284"/>
      <c r="JH139" s="278"/>
      <c r="JI139" s="278"/>
      <c r="JJ139" s="279"/>
    </row>
    <row r="140" spans="1:318" s="68" customFormat="1" ht="14.65" customHeight="1" x14ac:dyDescent="0.25">
      <c r="A140" s="68" t="s">
        <v>103</v>
      </c>
      <c r="B140" s="76" t="s">
        <v>508</v>
      </c>
      <c r="C140" s="76" t="s">
        <v>509</v>
      </c>
      <c r="D140" s="76" t="s">
        <v>510</v>
      </c>
      <c r="E140" s="76" t="s">
        <v>6</v>
      </c>
      <c r="F140" s="76" t="s">
        <v>511</v>
      </c>
      <c r="G140" s="76" t="s">
        <v>8</v>
      </c>
      <c r="H140" s="76" t="s">
        <v>8</v>
      </c>
      <c r="I140" s="76" t="s">
        <v>192</v>
      </c>
      <c r="J140" s="76" t="s">
        <v>7</v>
      </c>
      <c r="K140" s="86" t="s">
        <v>8</v>
      </c>
      <c r="L140" s="86" t="s">
        <v>8</v>
      </c>
      <c r="M140" s="86" t="s">
        <v>8</v>
      </c>
      <c r="N140" s="86" t="s">
        <v>8</v>
      </c>
      <c r="O140" s="86" t="s">
        <v>8</v>
      </c>
      <c r="P140" s="86" t="s">
        <v>8</v>
      </c>
      <c r="Q140" s="76" t="s">
        <v>519</v>
      </c>
      <c r="R140" s="76" t="s">
        <v>10</v>
      </c>
      <c r="S140" s="76" t="s">
        <v>520</v>
      </c>
      <c r="T140" s="76" t="s">
        <v>521</v>
      </c>
      <c r="U140" s="77"/>
      <c r="V140" s="77">
        <v>0.05</v>
      </c>
      <c r="W140" s="77">
        <v>0.08</v>
      </c>
      <c r="X140" s="77">
        <v>0.15</v>
      </c>
      <c r="Y140" s="77">
        <v>0.2</v>
      </c>
      <c r="Z140" s="77">
        <v>0.25</v>
      </c>
      <c r="AA140" s="77">
        <v>0.37</v>
      </c>
      <c r="AB140" s="77">
        <v>0.42</v>
      </c>
      <c r="AC140" s="77">
        <v>0.57999999999999996</v>
      </c>
      <c r="AD140" s="77">
        <v>0.67</v>
      </c>
      <c r="AE140" s="77">
        <v>0.83</v>
      </c>
      <c r="AF140" s="77">
        <v>1</v>
      </c>
      <c r="AG140" s="76" t="s">
        <v>522</v>
      </c>
      <c r="AH140" s="76" t="s">
        <v>207</v>
      </c>
      <c r="AI140" s="82" t="s">
        <v>303</v>
      </c>
      <c r="AJ140" s="83" t="s">
        <v>303</v>
      </c>
      <c r="AK140" s="84">
        <v>46023</v>
      </c>
      <c r="AL140" s="84">
        <v>46387</v>
      </c>
      <c r="AM140" s="83"/>
      <c r="AN140" s="83"/>
      <c r="AO140" s="83"/>
      <c r="AP140" s="85" t="s">
        <v>9</v>
      </c>
      <c r="AQ140" s="84" cm="1">
        <f t="array" ref="AQ140">IFERROR(DATE(2026, _xlfn.AGGREGATE(15, 6, (COLUMN(CC140:CN140)-COLUMN(CC140)+1)/(CC140:CN140&lt;&gt;0), 1), 1),"N/A")</f>
        <v>46357</v>
      </c>
      <c r="AR140" s="84" cm="1">
        <f t="array" ref="AR140">IFERROR(EOMONTH(DATE(2026, _xlfn.AGGREGATE(14, 6, (COLUMN(CC140:CN140)-COLUMN(CC140)+1)/(CC140:CN140&lt;&gt;0), 1), 1), 0),"N/A")</f>
        <v>46387</v>
      </c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76" t="s">
        <v>725</v>
      </c>
      <c r="BG140" s="76"/>
      <c r="BH140" s="76" t="s">
        <v>726</v>
      </c>
      <c r="BI140" s="76" t="s">
        <v>8</v>
      </c>
      <c r="BJ140" s="82">
        <v>530606</v>
      </c>
      <c r="BK140" s="86" t="s">
        <v>191</v>
      </c>
      <c r="BL140" s="87">
        <v>0</v>
      </c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137"/>
      <c r="BY140" s="137">
        <v>450</v>
      </c>
      <c r="BZ140" s="137"/>
      <c r="CA140" s="137"/>
      <c r="CB140" s="138">
        <f t="shared" si="32"/>
        <v>450</v>
      </c>
      <c r="CC140" s="73"/>
      <c r="CD140" s="73"/>
      <c r="CE140" s="72"/>
      <c r="CF140" s="73"/>
      <c r="CG140" s="73"/>
      <c r="CH140" s="73"/>
      <c r="CI140" s="73"/>
      <c r="CJ140" s="73"/>
      <c r="CK140" s="73"/>
      <c r="CL140" s="73"/>
      <c r="CM140" s="73"/>
      <c r="CN140" s="137">
        <v>450</v>
      </c>
      <c r="CO140" s="137"/>
      <c r="CP140" s="137">
        <f t="shared" si="33"/>
        <v>0</v>
      </c>
      <c r="CQ140" s="137">
        <f t="shared" si="34"/>
        <v>0</v>
      </c>
      <c r="CR140" s="137">
        <f t="shared" si="37"/>
        <v>0</v>
      </c>
      <c r="CS140" s="157">
        <v>0</v>
      </c>
      <c r="CT140" s="157">
        <v>0</v>
      </c>
      <c r="CU140" s="157">
        <v>0</v>
      </c>
      <c r="CV140" s="157">
        <v>0</v>
      </c>
      <c r="CW140" s="157">
        <v>0</v>
      </c>
      <c r="CX140" s="73">
        <v>0</v>
      </c>
      <c r="CY140" s="73">
        <v>0</v>
      </c>
      <c r="CZ140" s="73">
        <v>0</v>
      </c>
      <c r="DA140" s="73">
        <v>0</v>
      </c>
      <c r="DB140" s="73">
        <v>0</v>
      </c>
      <c r="DC140" s="73">
        <v>0</v>
      </c>
      <c r="DD140" s="73">
        <v>0</v>
      </c>
      <c r="DE140" s="73">
        <v>0</v>
      </c>
      <c r="DF140" s="73">
        <v>0</v>
      </c>
      <c r="DG140" s="73">
        <v>0</v>
      </c>
      <c r="DH140" s="73">
        <v>0</v>
      </c>
      <c r="DI140" s="157">
        <f t="shared" si="35"/>
        <v>0</v>
      </c>
      <c r="DJ140" s="157">
        <f t="shared" si="36"/>
        <v>0</v>
      </c>
      <c r="DK140" s="191" t="str">
        <f t="shared" si="38"/>
        <v>NO</v>
      </c>
      <c r="DL140" s="191" t="str">
        <f t="shared" si="39"/>
        <v>NO</v>
      </c>
      <c r="DM140" s="142"/>
      <c r="DN140" s="142"/>
      <c r="DO140" s="142"/>
      <c r="DP140" s="125"/>
      <c r="DQ140" s="125"/>
      <c r="DR140" s="125"/>
      <c r="DS140" s="125"/>
      <c r="DT140" s="125"/>
      <c r="DU140" s="125"/>
      <c r="DV140" s="125"/>
      <c r="DW140" s="125"/>
      <c r="DX140" s="125"/>
      <c r="DY140" s="125"/>
      <c r="DZ140" s="125"/>
      <c r="EA140" s="125"/>
      <c r="EB140" s="125"/>
      <c r="EC140" s="125"/>
      <c r="ED140" s="125"/>
      <c r="EE140" s="125"/>
      <c r="EF140" s="125"/>
      <c r="EG140" s="125"/>
      <c r="EH140" s="125"/>
      <c r="EI140" s="125"/>
      <c r="EJ140" s="125"/>
      <c r="EK140" s="125"/>
      <c r="EL140" s="125"/>
      <c r="EM140" s="125"/>
      <c r="EN140" s="125"/>
      <c r="EO140" s="125"/>
      <c r="EP140" s="125"/>
      <c r="EQ140" s="125"/>
      <c r="ER140" s="125"/>
      <c r="ES140" s="125"/>
      <c r="ET140" s="125"/>
      <c r="EU140" s="125"/>
      <c r="EV140" s="125"/>
      <c r="EW140" s="125"/>
      <c r="EX140" s="125"/>
      <c r="EY140" s="125"/>
      <c r="EZ140" s="125"/>
      <c r="FA140" s="125"/>
      <c r="FB140" s="125"/>
      <c r="FC140" s="125"/>
      <c r="FD140" s="125"/>
      <c r="FE140" s="125"/>
      <c r="FF140" s="125"/>
      <c r="FG140" s="125"/>
      <c r="FH140" s="125"/>
      <c r="FI140" s="125"/>
      <c r="FJ140" s="125"/>
      <c r="FK140" s="125"/>
      <c r="FL140" s="125"/>
      <c r="FM140" s="125"/>
      <c r="FN140" s="125"/>
      <c r="FO140" s="125"/>
      <c r="FP140" s="125"/>
      <c r="FQ140" s="125"/>
      <c r="FR140" s="125"/>
      <c r="FS140" s="125"/>
      <c r="FT140" s="125"/>
      <c r="FU140" s="173"/>
      <c r="FV140" s="173"/>
      <c r="FW140" s="173"/>
      <c r="FX140" s="173"/>
      <c r="FY140" s="173"/>
      <c r="FZ140" s="173"/>
      <c r="GA140" s="173"/>
      <c r="GB140" s="173"/>
      <c r="GC140" s="173"/>
      <c r="GD140" s="173"/>
      <c r="GE140" s="173"/>
      <c r="GF140" s="173"/>
      <c r="GG140" s="173"/>
      <c r="GH140" s="173"/>
      <c r="GI140" s="173"/>
      <c r="GJ140" s="173"/>
      <c r="GK140" s="173"/>
      <c r="GL140" s="173"/>
      <c r="GM140" s="173"/>
      <c r="GN140" s="173"/>
      <c r="GO140" s="173"/>
      <c r="GP140" s="173"/>
      <c r="GQ140" s="173"/>
      <c r="GR140" s="173"/>
      <c r="GS140" s="173"/>
      <c r="GT140" s="173"/>
      <c r="GU140" s="173"/>
      <c r="GV140" s="173"/>
      <c r="GW140" s="173"/>
      <c r="GX140" s="173"/>
      <c r="GY140" s="173"/>
      <c r="GZ140" s="173"/>
      <c r="HA140" s="173"/>
      <c r="HB140" s="173"/>
      <c r="HC140" s="173"/>
      <c r="HD140" s="173"/>
      <c r="HE140" s="173"/>
      <c r="HF140" s="173"/>
      <c r="HG140" s="173"/>
      <c r="HH140" s="173"/>
      <c r="HI140" s="173"/>
      <c r="HJ140" s="173"/>
      <c r="HP140" s="281"/>
      <c r="HQ140" s="281"/>
      <c r="HR140" s="281"/>
      <c r="HS140" s="281"/>
      <c r="HT140" s="281"/>
      <c r="HU140" s="281"/>
      <c r="HV140" s="281"/>
      <c r="HW140" s="281"/>
      <c r="HX140" s="281"/>
      <c r="HY140" s="281"/>
      <c r="HZ140" s="281"/>
      <c r="IA140" s="281"/>
      <c r="IB140" s="281"/>
      <c r="IC140" s="281"/>
      <c r="ID140" s="281"/>
      <c r="IE140" s="281"/>
      <c r="IF140" s="281"/>
      <c r="IG140" s="281"/>
      <c r="IH140" s="281"/>
      <c r="II140" s="281"/>
      <c r="IJ140" s="281"/>
      <c r="IK140" s="281"/>
      <c r="IL140" s="281"/>
      <c r="IM140" s="281"/>
      <c r="IN140" s="281"/>
      <c r="IO140" s="281"/>
      <c r="IP140" s="281"/>
      <c r="IQ140" s="281"/>
      <c r="IR140" s="281"/>
      <c r="IS140" s="281"/>
      <c r="IT140" s="281"/>
      <c r="IU140" s="281"/>
      <c r="IV140" s="281"/>
      <c r="IW140" s="281"/>
      <c r="IX140" s="281"/>
      <c r="IY140" s="281"/>
      <c r="IZ140" s="281"/>
      <c r="JA140" s="281"/>
      <c r="JB140" s="281"/>
      <c r="JC140" s="281"/>
      <c r="JD140" s="281"/>
      <c r="JE140" s="281"/>
      <c r="JF140" s="285"/>
      <c r="JG140" s="285"/>
      <c r="JH140" s="275"/>
      <c r="JI140" s="275"/>
      <c r="JJ140" s="275"/>
    </row>
    <row r="141" spans="1:318" s="68" customFormat="1" ht="14.65" customHeight="1" x14ac:dyDescent="0.25">
      <c r="A141" s="68" t="s">
        <v>54</v>
      </c>
      <c r="B141" s="76" t="s">
        <v>508</v>
      </c>
      <c r="C141" s="76" t="s">
        <v>509</v>
      </c>
      <c r="D141" s="76" t="s">
        <v>510</v>
      </c>
      <c r="E141" s="76" t="s">
        <v>6</v>
      </c>
      <c r="F141" s="76" t="s">
        <v>511</v>
      </c>
      <c r="G141" s="76" t="s">
        <v>8</v>
      </c>
      <c r="H141" s="76" t="s">
        <v>8</v>
      </c>
      <c r="I141" s="76" t="s">
        <v>192</v>
      </c>
      <c r="J141" s="76" t="s">
        <v>7</v>
      </c>
      <c r="K141" s="86" t="s">
        <v>8</v>
      </c>
      <c r="L141" s="86" t="s">
        <v>8</v>
      </c>
      <c r="M141" s="86" t="s">
        <v>8</v>
      </c>
      <c r="N141" s="86" t="s">
        <v>8</v>
      </c>
      <c r="O141" s="86" t="s">
        <v>8</v>
      </c>
      <c r="P141" s="86" t="s">
        <v>8</v>
      </c>
      <c r="Q141" s="76" t="s">
        <v>519</v>
      </c>
      <c r="R141" s="76" t="s">
        <v>10</v>
      </c>
      <c r="S141" s="76" t="s">
        <v>520</v>
      </c>
      <c r="T141" s="76" t="s">
        <v>521</v>
      </c>
      <c r="U141" s="77"/>
      <c r="V141" s="77">
        <v>0.05</v>
      </c>
      <c r="W141" s="77">
        <v>0.08</v>
      </c>
      <c r="X141" s="77">
        <v>0.15</v>
      </c>
      <c r="Y141" s="77">
        <v>0.2</v>
      </c>
      <c r="Z141" s="77">
        <v>0.25</v>
      </c>
      <c r="AA141" s="77">
        <v>0.37</v>
      </c>
      <c r="AB141" s="77">
        <v>0.42</v>
      </c>
      <c r="AC141" s="77">
        <v>0.57999999999999996</v>
      </c>
      <c r="AD141" s="77">
        <v>0.67</v>
      </c>
      <c r="AE141" s="77">
        <v>0.83</v>
      </c>
      <c r="AF141" s="77">
        <v>1</v>
      </c>
      <c r="AG141" s="76" t="s">
        <v>522</v>
      </c>
      <c r="AH141" s="76" t="s">
        <v>208</v>
      </c>
      <c r="AI141" s="82" t="s">
        <v>303</v>
      </c>
      <c r="AJ141" s="83" t="s">
        <v>303</v>
      </c>
      <c r="AK141" s="84">
        <v>46023</v>
      </c>
      <c r="AL141" s="84">
        <v>46387</v>
      </c>
      <c r="AM141" s="83"/>
      <c r="AN141" s="83"/>
      <c r="AO141" s="83"/>
      <c r="AP141" s="85" t="s">
        <v>9</v>
      </c>
      <c r="AQ141" s="84" cm="1">
        <f t="array" ref="AQ141">IFERROR(DATE(2026, _xlfn.AGGREGATE(15, 6, (COLUMN(CC141:CN141)-COLUMN(CC141)+1)/(CC141:CN141&lt;&gt;0), 1), 1),"N/A")</f>
        <v>46357</v>
      </c>
      <c r="AR141" s="84" cm="1">
        <f t="array" ref="AR141">IFERROR(EOMONTH(DATE(2026, _xlfn.AGGREGATE(14, 6, (COLUMN(CC141:CN141)-COLUMN(CC141)+1)/(CC141:CN141&lt;&gt;0), 1), 1), 0),"N/A")</f>
        <v>46387</v>
      </c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76" t="s">
        <v>710</v>
      </c>
      <c r="BG141" s="76"/>
      <c r="BH141" s="76" t="s">
        <v>727</v>
      </c>
      <c r="BI141" s="76" t="s">
        <v>8</v>
      </c>
      <c r="BJ141" s="82">
        <v>531601</v>
      </c>
      <c r="BK141" s="86" t="s">
        <v>191</v>
      </c>
      <c r="BL141" s="87">
        <v>0</v>
      </c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137"/>
      <c r="BY141" s="137">
        <v>400</v>
      </c>
      <c r="BZ141" s="137"/>
      <c r="CA141" s="137"/>
      <c r="CB141" s="138">
        <f t="shared" si="32"/>
        <v>400</v>
      </c>
      <c r="CC141" s="73"/>
      <c r="CD141" s="73"/>
      <c r="CE141" s="72"/>
      <c r="CF141" s="73"/>
      <c r="CG141" s="73"/>
      <c r="CH141" s="73"/>
      <c r="CI141" s="73"/>
      <c r="CJ141" s="73"/>
      <c r="CK141" s="73"/>
      <c r="CL141" s="73"/>
      <c r="CM141" s="73"/>
      <c r="CN141" s="137">
        <v>400</v>
      </c>
      <c r="CO141" s="137"/>
      <c r="CP141" s="137">
        <f t="shared" si="33"/>
        <v>0</v>
      </c>
      <c r="CQ141" s="137">
        <f t="shared" si="34"/>
        <v>0</v>
      </c>
      <c r="CR141" s="137">
        <f t="shared" si="37"/>
        <v>0</v>
      </c>
      <c r="CS141" s="157">
        <v>0</v>
      </c>
      <c r="CT141" s="157">
        <v>0</v>
      </c>
      <c r="CU141" s="157">
        <v>0</v>
      </c>
      <c r="CV141" s="157">
        <v>0</v>
      </c>
      <c r="CW141" s="157">
        <v>0</v>
      </c>
      <c r="CX141" s="73">
        <v>0</v>
      </c>
      <c r="CY141" s="73">
        <v>0</v>
      </c>
      <c r="CZ141" s="73">
        <v>400</v>
      </c>
      <c r="DA141" s="73">
        <v>0</v>
      </c>
      <c r="DB141" s="73">
        <v>0</v>
      </c>
      <c r="DC141" s="73">
        <v>0</v>
      </c>
      <c r="DD141" s="73">
        <v>400</v>
      </c>
      <c r="DE141" s="73">
        <v>0</v>
      </c>
      <c r="DF141" s="73">
        <v>0</v>
      </c>
      <c r="DG141" s="73">
        <v>400</v>
      </c>
      <c r="DH141" s="73">
        <v>0</v>
      </c>
      <c r="DI141" s="157">
        <f t="shared" si="35"/>
        <v>0</v>
      </c>
      <c r="DJ141" s="157">
        <f t="shared" si="36"/>
        <v>0</v>
      </c>
      <c r="DK141" s="191" t="str">
        <f t="shared" si="38"/>
        <v>SI</v>
      </c>
      <c r="DL141" s="191" t="str">
        <f t="shared" si="39"/>
        <v>NO</v>
      </c>
      <c r="DM141" s="142"/>
      <c r="DN141" s="142"/>
      <c r="DO141" s="142"/>
      <c r="DP141" s="125"/>
      <c r="DQ141" s="125"/>
      <c r="DR141" s="125"/>
      <c r="DS141" s="125"/>
      <c r="DT141" s="125"/>
      <c r="DU141" s="125"/>
      <c r="DV141" s="125"/>
      <c r="DW141" s="125"/>
      <c r="DX141" s="125"/>
      <c r="DY141" s="125"/>
      <c r="DZ141" s="125"/>
      <c r="EA141" s="125"/>
      <c r="EB141" s="125"/>
      <c r="EC141" s="125"/>
      <c r="ED141" s="125"/>
      <c r="EE141" s="125"/>
      <c r="EF141" s="125"/>
      <c r="EG141" s="125"/>
      <c r="EH141" s="125"/>
      <c r="EI141" s="125"/>
      <c r="EJ141" s="125"/>
      <c r="EK141" s="125"/>
      <c r="EL141" s="125"/>
      <c r="EM141" s="125"/>
      <c r="EN141" s="125"/>
      <c r="EO141" s="125"/>
      <c r="EP141" s="125"/>
      <c r="EQ141" s="125"/>
      <c r="ER141" s="125"/>
      <c r="ES141" s="125"/>
      <c r="ET141" s="125"/>
      <c r="EU141" s="125"/>
      <c r="EV141" s="125"/>
      <c r="EW141" s="125"/>
      <c r="EX141" s="125"/>
      <c r="EY141" s="125"/>
      <c r="EZ141" s="125"/>
      <c r="FA141" s="125"/>
      <c r="FB141" s="125"/>
      <c r="FC141" s="125"/>
      <c r="FD141" s="125"/>
      <c r="FE141" s="125"/>
      <c r="FF141" s="125"/>
      <c r="FG141" s="125"/>
      <c r="FH141" s="125"/>
      <c r="FI141" s="125"/>
      <c r="FJ141" s="125"/>
      <c r="FK141" s="125"/>
      <c r="FL141" s="125"/>
      <c r="FM141" s="125"/>
      <c r="FN141" s="125"/>
      <c r="FO141" s="125"/>
      <c r="FP141" s="125"/>
      <c r="FQ141" s="125"/>
      <c r="FR141" s="125"/>
      <c r="FS141" s="125"/>
      <c r="FT141" s="125"/>
      <c r="FU141" s="173"/>
      <c r="FV141" s="173"/>
      <c r="FW141" s="173"/>
      <c r="FX141" s="173"/>
      <c r="FY141" s="173"/>
      <c r="FZ141" s="173"/>
      <c r="GA141" s="173"/>
      <c r="GB141" s="173"/>
      <c r="GC141" s="173"/>
      <c r="GD141" s="173"/>
      <c r="GE141" s="173"/>
      <c r="GF141" s="173"/>
      <c r="GG141" s="173"/>
      <c r="GH141" s="173"/>
      <c r="GI141" s="173"/>
      <c r="GJ141" s="173"/>
      <c r="GK141" s="173"/>
      <c r="GL141" s="173"/>
      <c r="GM141" s="173"/>
      <c r="GN141" s="173"/>
      <c r="GO141" s="173"/>
      <c r="GP141" s="173"/>
      <c r="GQ141" s="173"/>
      <c r="GR141" s="173"/>
      <c r="GS141" s="173"/>
      <c r="GT141" s="173"/>
      <c r="GU141" s="173"/>
      <c r="GV141" s="173"/>
      <c r="GW141" s="173"/>
      <c r="GX141" s="173"/>
      <c r="GY141" s="173"/>
      <c r="GZ141" s="173"/>
      <c r="HA141" s="173"/>
      <c r="HB141" s="173"/>
      <c r="HC141" s="173"/>
      <c r="HD141" s="173"/>
      <c r="HE141" s="173"/>
      <c r="HF141" s="173"/>
      <c r="HG141" s="173"/>
      <c r="HH141" s="173"/>
      <c r="HI141" s="173"/>
      <c r="HJ141" s="173"/>
      <c r="HP141" s="284" t="e">
        <v>#NUM!</v>
      </c>
      <c r="HQ141" s="284" t="e">
        <v>#NUM!</v>
      </c>
      <c r="HR141" s="284" t="e">
        <v>#NUM!</v>
      </c>
      <c r="HS141" s="284" t="e">
        <v>#NUM!</v>
      </c>
      <c r="HT141" s="284" t="e">
        <v>#NUM!</v>
      </c>
      <c r="HU141" s="284" t="e">
        <v>#NUM!</v>
      </c>
      <c r="HV141" s="284" t="e">
        <v>#NUM!</v>
      </c>
      <c r="HW141" s="284" t="e">
        <v>#NUM!</v>
      </c>
      <c r="HX141" s="284" t="e">
        <v>#NUM!</v>
      </c>
      <c r="HY141" s="284" t="e">
        <v>#NUM!</v>
      </c>
      <c r="HZ141" s="284" t="e">
        <v>#NUM!</v>
      </c>
      <c r="IA141" s="284" t="e">
        <v>#NUM!</v>
      </c>
      <c r="IB141" s="284" t="e">
        <v>#NUM!</v>
      </c>
      <c r="IC141" s="284" t="e">
        <v>#NUM!</v>
      </c>
      <c r="ID141" s="284" t="e">
        <v>#NUM!</v>
      </c>
      <c r="IE141" s="284" t="e">
        <v>#NUM!</v>
      </c>
      <c r="IF141" s="284" t="e">
        <v>#NUM!</v>
      </c>
      <c r="IG141" s="284" t="e">
        <v>#NUM!</v>
      </c>
      <c r="IH141" s="284" t="e">
        <v>#NUM!</v>
      </c>
      <c r="II141" s="284" t="e">
        <v>#NUM!</v>
      </c>
      <c r="IJ141" s="284" t="e">
        <v>#NUM!</v>
      </c>
      <c r="IK141" s="284" t="e">
        <v>#NUM!</v>
      </c>
      <c r="IL141" s="284" t="e">
        <v>#NUM!</v>
      </c>
      <c r="IM141" s="284" t="e">
        <v>#NUM!</v>
      </c>
      <c r="IN141" s="284" t="e">
        <v>#NUM!</v>
      </c>
      <c r="IO141" s="284" t="e">
        <v>#NUM!</v>
      </c>
      <c r="IP141" s="284" t="e">
        <v>#NUM!</v>
      </c>
      <c r="IQ141" s="284" t="e">
        <v>#NUM!</v>
      </c>
      <c r="IR141" s="284" t="e">
        <v>#NUM!</v>
      </c>
      <c r="IS141" s="284" t="e">
        <v>#NUM!</v>
      </c>
      <c r="IT141" s="284" t="e">
        <v>#NUM!</v>
      </c>
      <c r="IU141" s="284" t="e">
        <v>#NUM!</v>
      </c>
      <c r="IV141" s="284" t="e">
        <v>#NUM!</v>
      </c>
      <c r="IW141" s="284" t="e">
        <v>#NUM!</v>
      </c>
      <c r="IX141" s="284" t="e">
        <v>#NUM!</v>
      </c>
      <c r="IY141" s="284" t="e">
        <v>#NUM!</v>
      </c>
      <c r="IZ141" s="284" t="e">
        <v>#NUM!</v>
      </c>
      <c r="JA141" s="284" t="e">
        <v>#NUM!</v>
      </c>
      <c r="JB141" s="284" t="e">
        <v>#NUM!</v>
      </c>
      <c r="JC141" s="284" t="e">
        <v>#NUM!</v>
      </c>
      <c r="JD141" s="284" t="e">
        <v>#NUM!</v>
      </c>
      <c r="JE141" s="284" t="e">
        <v>#NUM!</v>
      </c>
      <c r="JF141" s="284" t="e">
        <v>#NUM!</v>
      </c>
      <c r="JG141" s="284" t="e">
        <v>#NUM!</v>
      </c>
      <c r="JH141" s="278" t="e">
        <v>#NUM!</v>
      </c>
      <c r="JI141" s="278" t="e">
        <v>#NUM!</v>
      </c>
      <c r="JJ141" s="279" t="s">
        <v>546</v>
      </c>
    </row>
    <row r="142" spans="1:318" s="68" customFormat="1" ht="14.65" customHeight="1" x14ac:dyDescent="0.25">
      <c r="A142" s="68" t="s">
        <v>54</v>
      </c>
      <c r="B142" s="76" t="s">
        <v>508</v>
      </c>
      <c r="C142" s="76" t="s">
        <v>509</v>
      </c>
      <c r="D142" s="76" t="s">
        <v>510</v>
      </c>
      <c r="E142" s="76" t="s">
        <v>6</v>
      </c>
      <c r="F142" s="76" t="s">
        <v>511</v>
      </c>
      <c r="G142" s="76" t="s">
        <v>8</v>
      </c>
      <c r="H142" s="76" t="s">
        <v>8</v>
      </c>
      <c r="I142" s="76" t="s">
        <v>192</v>
      </c>
      <c r="J142" s="76" t="s">
        <v>7</v>
      </c>
      <c r="K142" s="86" t="s">
        <v>8</v>
      </c>
      <c r="L142" s="86" t="s">
        <v>8</v>
      </c>
      <c r="M142" s="86" t="s">
        <v>8</v>
      </c>
      <c r="N142" s="86" t="s">
        <v>8</v>
      </c>
      <c r="O142" s="86" t="s">
        <v>8</v>
      </c>
      <c r="P142" s="86" t="s">
        <v>8</v>
      </c>
      <c r="Q142" s="76" t="s">
        <v>519</v>
      </c>
      <c r="R142" s="76" t="s">
        <v>10</v>
      </c>
      <c r="S142" s="76" t="s">
        <v>520</v>
      </c>
      <c r="T142" s="76" t="s">
        <v>521</v>
      </c>
      <c r="U142" s="77"/>
      <c r="V142" s="77">
        <v>0.05</v>
      </c>
      <c r="W142" s="77">
        <v>0.08</v>
      </c>
      <c r="X142" s="77">
        <v>0.15</v>
      </c>
      <c r="Y142" s="77">
        <v>0.2</v>
      </c>
      <c r="Z142" s="77">
        <v>0.25</v>
      </c>
      <c r="AA142" s="77">
        <v>0.37</v>
      </c>
      <c r="AB142" s="77">
        <v>0.42</v>
      </c>
      <c r="AC142" s="77">
        <v>0.57999999999999996</v>
      </c>
      <c r="AD142" s="77">
        <v>0.67</v>
      </c>
      <c r="AE142" s="77">
        <v>0.83</v>
      </c>
      <c r="AF142" s="77">
        <v>1</v>
      </c>
      <c r="AG142" s="76" t="s">
        <v>522</v>
      </c>
      <c r="AH142" s="76" t="s">
        <v>208</v>
      </c>
      <c r="AI142" s="82" t="s">
        <v>303</v>
      </c>
      <c r="AJ142" s="83" t="s">
        <v>303</v>
      </c>
      <c r="AK142" s="84">
        <v>46023</v>
      </c>
      <c r="AL142" s="84">
        <v>46387</v>
      </c>
      <c r="AM142" s="83"/>
      <c r="AN142" s="83"/>
      <c r="AO142" s="83"/>
      <c r="AP142" s="85" t="s">
        <v>9</v>
      </c>
      <c r="AQ142" s="84" cm="1">
        <f t="array" ref="AQ142">IFERROR(DATE(2026, _xlfn.AGGREGATE(15, 6, (COLUMN(CC142:CN142)-COLUMN(CC142)+1)/(CC142:CN142&lt;&gt;0), 1), 1),"N/A")</f>
        <v>46357</v>
      </c>
      <c r="AR142" s="84" cm="1">
        <f t="array" ref="AR142">IFERROR(EOMONTH(DATE(2026, _xlfn.AGGREGATE(14, 6, (COLUMN(CC142:CN142)-COLUMN(CC142)+1)/(CC142:CN142&lt;&gt;0), 1), 1), 0),"N/A")</f>
        <v>46387</v>
      </c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76" t="s">
        <v>710</v>
      </c>
      <c r="BG142" s="76"/>
      <c r="BH142" s="76" t="s">
        <v>728</v>
      </c>
      <c r="BI142" s="76" t="s">
        <v>8</v>
      </c>
      <c r="BJ142" s="82">
        <v>530204</v>
      </c>
      <c r="BK142" s="86" t="s">
        <v>191</v>
      </c>
      <c r="BL142" s="87">
        <v>300</v>
      </c>
      <c r="BM142" s="73">
        <v>0</v>
      </c>
      <c r="BN142" s="73">
        <v>0</v>
      </c>
      <c r="BO142" s="73">
        <v>0</v>
      </c>
      <c r="BP142" s="73">
        <v>0</v>
      </c>
      <c r="BQ142" s="73">
        <v>0</v>
      </c>
      <c r="BR142" s="73">
        <v>0</v>
      </c>
      <c r="BS142" s="73">
        <v>0</v>
      </c>
      <c r="BT142" s="73">
        <v>0</v>
      </c>
      <c r="BU142" s="73">
        <v>0</v>
      </c>
      <c r="BV142" s="73">
        <v>0</v>
      </c>
      <c r="BW142" s="73">
        <v>0</v>
      </c>
      <c r="BX142" s="137">
        <v>300</v>
      </c>
      <c r="BY142" s="137"/>
      <c r="BZ142" s="137"/>
      <c r="CA142" s="137"/>
      <c r="CB142" s="138">
        <f t="shared" si="32"/>
        <v>300</v>
      </c>
      <c r="CC142" s="73"/>
      <c r="CD142" s="73"/>
      <c r="CE142" s="72">
        <v>0</v>
      </c>
      <c r="CF142" s="73">
        <v>0</v>
      </c>
      <c r="CG142" s="73">
        <v>0</v>
      </c>
      <c r="CH142" s="73">
        <v>0</v>
      </c>
      <c r="CI142" s="73">
        <v>0</v>
      </c>
      <c r="CJ142" s="73">
        <v>0</v>
      </c>
      <c r="CK142" s="73">
        <v>0</v>
      </c>
      <c r="CL142" s="73">
        <v>0</v>
      </c>
      <c r="CM142" s="73">
        <v>0</v>
      </c>
      <c r="CN142" s="137">
        <v>300</v>
      </c>
      <c r="CO142" s="137"/>
      <c r="CP142" s="137">
        <f t="shared" si="33"/>
        <v>0</v>
      </c>
      <c r="CQ142" s="137">
        <f t="shared" si="34"/>
        <v>0</v>
      </c>
      <c r="CR142" s="137">
        <f t="shared" si="37"/>
        <v>0</v>
      </c>
      <c r="CS142" s="157">
        <v>0</v>
      </c>
      <c r="CT142" s="157">
        <v>0</v>
      </c>
      <c r="CU142" s="157">
        <v>0</v>
      </c>
      <c r="CV142" s="157">
        <v>0</v>
      </c>
      <c r="CW142" s="157">
        <v>0</v>
      </c>
      <c r="CX142" s="73">
        <v>0</v>
      </c>
      <c r="CY142" s="73">
        <v>0</v>
      </c>
      <c r="CZ142" s="73">
        <v>300</v>
      </c>
      <c r="DA142" s="73">
        <v>0</v>
      </c>
      <c r="DB142" s="73">
        <v>0</v>
      </c>
      <c r="DC142" s="73">
        <v>0</v>
      </c>
      <c r="DD142" s="73">
        <v>300</v>
      </c>
      <c r="DE142" s="73">
        <v>0</v>
      </c>
      <c r="DF142" s="73">
        <v>0</v>
      </c>
      <c r="DG142" s="73">
        <v>300</v>
      </c>
      <c r="DH142" s="73">
        <v>0</v>
      </c>
      <c r="DI142" s="157">
        <f t="shared" si="35"/>
        <v>0</v>
      </c>
      <c r="DJ142" s="157">
        <f t="shared" si="36"/>
        <v>0</v>
      </c>
      <c r="DK142" s="191" t="str">
        <f t="shared" si="38"/>
        <v>SI</v>
      </c>
      <c r="DL142" s="191" t="str">
        <f t="shared" si="39"/>
        <v>NO</v>
      </c>
      <c r="DM142" s="142"/>
      <c r="DN142" s="142"/>
      <c r="DO142" s="142"/>
      <c r="DP142" s="125"/>
      <c r="DQ142" s="125"/>
      <c r="DR142" s="125"/>
      <c r="DS142" s="125"/>
      <c r="DT142" s="125"/>
      <c r="DU142" s="125"/>
      <c r="DV142" s="125"/>
      <c r="DW142" s="125"/>
      <c r="DX142" s="125"/>
      <c r="DY142" s="125"/>
      <c r="DZ142" s="125"/>
      <c r="EA142" s="125"/>
      <c r="EB142" s="125"/>
      <c r="EC142" s="125"/>
      <c r="ED142" s="125"/>
      <c r="EE142" s="125"/>
      <c r="EF142" s="125"/>
      <c r="EG142" s="125"/>
      <c r="EH142" s="125"/>
      <c r="EI142" s="125"/>
      <c r="EJ142" s="125"/>
      <c r="EK142" s="125"/>
      <c r="EL142" s="125"/>
      <c r="EM142" s="125"/>
      <c r="EN142" s="125"/>
      <c r="EO142" s="125"/>
      <c r="EP142" s="125"/>
      <c r="EQ142" s="125"/>
      <c r="ER142" s="125"/>
      <c r="ES142" s="125"/>
      <c r="ET142" s="125"/>
      <c r="EU142" s="125"/>
      <c r="EV142" s="125"/>
      <c r="EW142" s="125"/>
      <c r="EX142" s="125"/>
      <c r="EY142" s="125"/>
      <c r="EZ142" s="125"/>
      <c r="FA142" s="125"/>
      <c r="FB142" s="125"/>
      <c r="FC142" s="125"/>
      <c r="FD142" s="125"/>
      <c r="FE142" s="125"/>
      <c r="FF142" s="125"/>
      <c r="FG142" s="125"/>
      <c r="FH142" s="125"/>
      <c r="FI142" s="125"/>
      <c r="FJ142" s="125"/>
      <c r="FK142" s="125"/>
      <c r="FL142" s="125"/>
      <c r="FM142" s="125"/>
      <c r="FN142" s="125"/>
      <c r="FO142" s="125"/>
      <c r="FP142" s="125"/>
      <c r="FQ142" s="125"/>
      <c r="FR142" s="125"/>
      <c r="FS142" s="125"/>
      <c r="FT142" s="125"/>
      <c r="FU142" s="173"/>
      <c r="FV142" s="173"/>
      <c r="FW142" s="173"/>
      <c r="FX142" s="173"/>
      <c r="FY142" s="173"/>
      <c r="FZ142" s="173"/>
      <c r="GA142" s="173"/>
      <c r="GB142" s="173"/>
      <c r="GC142" s="173"/>
      <c r="GD142" s="173"/>
      <c r="GE142" s="173"/>
      <c r="GF142" s="173"/>
      <c r="GG142" s="173"/>
      <c r="GH142" s="173"/>
      <c r="GI142" s="173"/>
      <c r="GJ142" s="173"/>
      <c r="GK142" s="173"/>
      <c r="GL142" s="173"/>
      <c r="GM142" s="173"/>
      <c r="GN142" s="173"/>
      <c r="GO142" s="173"/>
      <c r="GP142" s="173"/>
      <c r="GQ142" s="173"/>
      <c r="GR142" s="173"/>
      <c r="GS142" s="173"/>
      <c r="GT142" s="173"/>
      <c r="GU142" s="173"/>
      <c r="GV142" s="173"/>
      <c r="GW142" s="173"/>
      <c r="GX142" s="173"/>
      <c r="GY142" s="173"/>
      <c r="GZ142" s="173"/>
      <c r="HA142" s="173"/>
      <c r="HB142" s="173"/>
      <c r="HC142" s="173"/>
      <c r="HD142" s="173"/>
      <c r="HE142" s="173"/>
      <c r="HF142" s="173"/>
      <c r="HG142" s="173"/>
      <c r="HH142" s="173"/>
      <c r="HI142" s="173"/>
      <c r="HJ142" s="173"/>
      <c r="HP142" s="284" t="e">
        <v>#NUM!</v>
      </c>
      <c r="HQ142" s="284" t="e">
        <v>#NUM!</v>
      </c>
      <c r="HR142" s="284" t="e">
        <v>#NUM!</v>
      </c>
      <c r="HS142" s="284" t="e">
        <v>#NUM!</v>
      </c>
      <c r="HT142" s="284" t="e">
        <v>#NUM!</v>
      </c>
      <c r="HU142" s="284" t="e">
        <v>#NUM!</v>
      </c>
      <c r="HV142" s="284" t="e">
        <v>#NUM!</v>
      </c>
      <c r="HW142" s="284" t="e">
        <v>#NUM!</v>
      </c>
      <c r="HX142" s="284" t="e">
        <v>#NUM!</v>
      </c>
      <c r="HY142" s="284" t="e">
        <v>#NUM!</v>
      </c>
      <c r="HZ142" s="284" t="e">
        <v>#NUM!</v>
      </c>
      <c r="IA142" s="284" t="e">
        <v>#NUM!</v>
      </c>
      <c r="IB142" s="284" t="e">
        <v>#NUM!</v>
      </c>
      <c r="IC142" s="284" t="e">
        <v>#NUM!</v>
      </c>
      <c r="ID142" s="284" t="e">
        <v>#NUM!</v>
      </c>
      <c r="IE142" s="284" t="e">
        <v>#NUM!</v>
      </c>
      <c r="IF142" s="284" t="e">
        <v>#NUM!</v>
      </c>
      <c r="IG142" s="284" t="e">
        <v>#NUM!</v>
      </c>
      <c r="IH142" s="284" t="e">
        <v>#NUM!</v>
      </c>
      <c r="II142" s="284" t="e">
        <v>#NUM!</v>
      </c>
      <c r="IJ142" s="284" t="e">
        <v>#NUM!</v>
      </c>
      <c r="IK142" s="284" t="e">
        <v>#NUM!</v>
      </c>
      <c r="IL142" s="284" t="e">
        <v>#NUM!</v>
      </c>
      <c r="IM142" s="284" t="e">
        <v>#NUM!</v>
      </c>
      <c r="IN142" s="284" t="e">
        <v>#NUM!</v>
      </c>
      <c r="IO142" s="284" t="e">
        <v>#NUM!</v>
      </c>
      <c r="IP142" s="284" t="e">
        <v>#NUM!</v>
      </c>
      <c r="IQ142" s="284" t="e">
        <v>#NUM!</v>
      </c>
      <c r="IR142" s="284" t="e">
        <v>#NUM!</v>
      </c>
      <c r="IS142" s="284" t="e">
        <v>#NUM!</v>
      </c>
      <c r="IT142" s="284" t="e">
        <v>#NUM!</v>
      </c>
      <c r="IU142" s="284" t="e">
        <v>#NUM!</v>
      </c>
      <c r="IV142" s="284" t="e">
        <v>#NUM!</v>
      </c>
      <c r="IW142" s="284" t="e">
        <v>#NUM!</v>
      </c>
      <c r="IX142" s="284" t="e">
        <v>#NUM!</v>
      </c>
      <c r="IY142" s="284" t="e">
        <v>#NUM!</v>
      </c>
      <c r="IZ142" s="284" t="e">
        <v>#NUM!</v>
      </c>
      <c r="JA142" s="284" t="e">
        <v>#NUM!</v>
      </c>
      <c r="JB142" s="284" t="e">
        <v>#NUM!</v>
      </c>
      <c r="JC142" s="284" t="e">
        <v>#NUM!</v>
      </c>
      <c r="JD142" s="284" t="e">
        <v>#NUM!</v>
      </c>
      <c r="JE142" s="284" t="e">
        <v>#NUM!</v>
      </c>
      <c r="JF142" s="284" t="e">
        <v>#NUM!</v>
      </c>
      <c r="JG142" s="284" t="e">
        <v>#NUM!</v>
      </c>
      <c r="JH142" s="278" t="e">
        <v>#NUM!</v>
      </c>
      <c r="JI142" s="278" t="e">
        <v>#NUM!</v>
      </c>
      <c r="JJ142" s="279" t="s">
        <v>546</v>
      </c>
    </row>
    <row r="143" spans="1:318" s="68" customFormat="1" ht="14.65" customHeight="1" x14ac:dyDescent="0.25">
      <c r="A143" s="68" t="s">
        <v>149</v>
      </c>
      <c r="B143" s="76" t="s">
        <v>508</v>
      </c>
      <c r="C143" s="76" t="s">
        <v>509</v>
      </c>
      <c r="D143" s="76" t="s">
        <v>510</v>
      </c>
      <c r="E143" s="76" t="s">
        <v>6</v>
      </c>
      <c r="F143" s="76" t="s">
        <v>511</v>
      </c>
      <c r="G143" s="76" t="s">
        <v>8</v>
      </c>
      <c r="H143" s="76" t="s">
        <v>8</v>
      </c>
      <c r="I143" s="76" t="s">
        <v>192</v>
      </c>
      <c r="J143" s="76" t="s">
        <v>7</v>
      </c>
      <c r="K143" s="86" t="s">
        <v>8</v>
      </c>
      <c r="L143" s="86" t="s">
        <v>8</v>
      </c>
      <c r="M143" s="86" t="s">
        <v>8</v>
      </c>
      <c r="N143" s="86" t="s">
        <v>8</v>
      </c>
      <c r="O143" s="86" t="s">
        <v>8</v>
      </c>
      <c r="P143" s="86" t="s">
        <v>8</v>
      </c>
      <c r="Q143" s="76" t="s">
        <v>519</v>
      </c>
      <c r="R143" s="76" t="s">
        <v>10</v>
      </c>
      <c r="S143" s="76" t="s">
        <v>520</v>
      </c>
      <c r="T143" s="76" t="s">
        <v>521</v>
      </c>
      <c r="U143" s="77"/>
      <c r="V143" s="77">
        <v>0.05</v>
      </c>
      <c r="W143" s="77">
        <v>0.08</v>
      </c>
      <c r="X143" s="77">
        <v>0.15</v>
      </c>
      <c r="Y143" s="77">
        <v>0.2</v>
      </c>
      <c r="Z143" s="77">
        <v>0.25</v>
      </c>
      <c r="AA143" s="77">
        <v>0.37</v>
      </c>
      <c r="AB143" s="77">
        <v>0.42</v>
      </c>
      <c r="AC143" s="77">
        <v>0.57999999999999996</v>
      </c>
      <c r="AD143" s="77">
        <v>0.67</v>
      </c>
      <c r="AE143" s="77">
        <v>0.83</v>
      </c>
      <c r="AF143" s="77">
        <v>1</v>
      </c>
      <c r="AG143" s="76" t="s">
        <v>522</v>
      </c>
      <c r="AH143" s="76" t="s">
        <v>208</v>
      </c>
      <c r="AI143" s="82" t="s">
        <v>303</v>
      </c>
      <c r="AJ143" s="83" t="s">
        <v>303</v>
      </c>
      <c r="AK143" s="84">
        <v>46023</v>
      </c>
      <c r="AL143" s="84">
        <v>46387</v>
      </c>
      <c r="AM143" s="83"/>
      <c r="AN143" s="83"/>
      <c r="AO143" s="83"/>
      <c r="AP143" s="85" t="s">
        <v>9</v>
      </c>
      <c r="AQ143" s="84" cm="1">
        <f t="array" ref="AQ143">IFERROR(DATE(2026, _xlfn.AGGREGATE(15, 6, (COLUMN(CC143:CN143)-COLUMN(CC143)+1)/(CC143:CN143&lt;&gt;0), 1), 1),"N/A")</f>
        <v>46143</v>
      </c>
      <c r="AR143" s="84" cm="1">
        <f t="array" ref="AR143">IFERROR(EOMONTH(DATE(2026, _xlfn.AGGREGATE(14, 6, (COLUMN(CC143:CN143)-COLUMN(CC143)+1)/(CC143:CN143&lt;&gt;0), 1), 1), 0),"N/A")</f>
        <v>46173</v>
      </c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297" t="s">
        <v>729</v>
      </c>
      <c r="BG143" s="76" t="s">
        <v>307</v>
      </c>
      <c r="BH143" s="76" t="s">
        <v>730</v>
      </c>
      <c r="BI143" s="76" t="s">
        <v>8</v>
      </c>
      <c r="BJ143" s="82">
        <v>530702</v>
      </c>
      <c r="BK143" s="86" t="s">
        <v>191</v>
      </c>
      <c r="BL143" s="87">
        <v>300</v>
      </c>
      <c r="BM143" s="73">
        <v>0</v>
      </c>
      <c r="BN143" s="73">
        <v>0</v>
      </c>
      <c r="BO143" s="73">
        <v>0</v>
      </c>
      <c r="BP143" s="73">
        <v>0</v>
      </c>
      <c r="BQ143" s="88">
        <v>300</v>
      </c>
      <c r="BR143" s="73">
        <v>0</v>
      </c>
      <c r="BS143" s="73">
        <v>0</v>
      </c>
      <c r="BT143" s="73">
        <v>0</v>
      </c>
      <c r="BU143" s="73">
        <v>0</v>
      </c>
      <c r="BV143" s="73">
        <v>0</v>
      </c>
      <c r="BW143" s="73">
        <v>0</v>
      </c>
      <c r="BX143" s="138">
        <v>0</v>
      </c>
      <c r="BY143" s="138"/>
      <c r="BZ143" s="138"/>
      <c r="CA143" s="138"/>
      <c r="CB143" s="138">
        <f t="shared" si="32"/>
        <v>300</v>
      </c>
      <c r="CC143" s="73"/>
      <c r="CD143" s="73"/>
      <c r="CE143" s="72">
        <v>0</v>
      </c>
      <c r="CF143" s="73">
        <v>0</v>
      </c>
      <c r="CG143" s="88">
        <v>300</v>
      </c>
      <c r="CH143" s="73">
        <v>0</v>
      </c>
      <c r="CI143" s="73">
        <v>0</v>
      </c>
      <c r="CJ143" s="73">
        <v>0</v>
      </c>
      <c r="CK143" s="73">
        <v>0</v>
      </c>
      <c r="CL143" s="73">
        <v>0</v>
      </c>
      <c r="CM143" s="73">
        <v>0</v>
      </c>
      <c r="CN143" s="138">
        <v>0</v>
      </c>
      <c r="CO143" s="138"/>
      <c r="CP143" s="137">
        <f t="shared" si="33"/>
        <v>0</v>
      </c>
      <c r="CQ143" s="137">
        <f t="shared" si="34"/>
        <v>0</v>
      </c>
      <c r="CR143" s="137">
        <f t="shared" si="37"/>
        <v>0</v>
      </c>
      <c r="CS143" s="157">
        <v>0</v>
      </c>
      <c r="CT143" s="157">
        <v>0</v>
      </c>
      <c r="CU143" s="157">
        <v>0</v>
      </c>
      <c r="CV143" s="157">
        <v>0</v>
      </c>
      <c r="CW143" s="157">
        <v>0</v>
      </c>
      <c r="CX143" s="73">
        <v>0</v>
      </c>
      <c r="CY143" s="73">
        <v>0</v>
      </c>
      <c r="CZ143" s="73">
        <v>0</v>
      </c>
      <c r="DA143" s="73">
        <v>0</v>
      </c>
      <c r="DB143" s="73">
        <v>0</v>
      </c>
      <c r="DC143" s="73">
        <v>0</v>
      </c>
      <c r="DD143" s="73">
        <v>0</v>
      </c>
      <c r="DE143" s="73">
        <v>0</v>
      </c>
      <c r="DF143" s="73">
        <v>0</v>
      </c>
      <c r="DG143" s="73">
        <v>198</v>
      </c>
      <c r="DH143" s="73">
        <v>0</v>
      </c>
      <c r="DI143" s="157">
        <f t="shared" si="35"/>
        <v>0</v>
      </c>
      <c r="DJ143" s="157">
        <f t="shared" si="36"/>
        <v>0</v>
      </c>
      <c r="DK143" s="191" t="str">
        <f t="shared" si="38"/>
        <v>NO</v>
      </c>
      <c r="DL143" s="191" t="str">
        <f t="shared" si="39"/>
        <v>NO</v>
      </c>
      <c r="DM143" s="142"/>
      <c r="DN143" s="142"/>
      <c r="DO143" s="142"/>
      <c r="DP143" s="125"/>
      <c r="DQ143" s="125"/>
      <c r="DR143" s="125"/>
      <c r="DS143" s="125"/>
      <c r="DT143" s="125"/>
      <c r="DU143" s="125"/>
      <c r="DV143" s="125"/>
      <c r="DW143" s="125"/>
      <c r="DX143" s="125"/>
      <c r="DY143" s="125"/>
      <c r="DZ143" s="125"/>
      <c r="EA143" s="125"/>
      <c r="EB143" s="125"/>
      <c r="EC143" s="125"/>
      <c r="ED143" s="125"/>
      <c r="EE143" s="125"/>
      <c r="EF143" s="125"/>
      <c r="EG143" s="125"/>
      <c r="EH143" s="125"/>
      <c r="EI143" s="125"/>
      <c r="EJ143" s="125"/>
      <c r="EK143" s="125"/>
      <c r="EL143" s="125"/>
      <c r="EM143" s="125"/>
      <c r="EN143" s="125"/>
      <c r="EO143" s="125"/>
      <c r="EP143" s="125"/>
      <c r="EQ143" s="125"/>
      <c r="ER143" s="125"/>
      <c r="ES143" s="125"/>
      <c r="ET143" s="125"/>
      <c r="EU143" s="125"/>
      <c r="EV143" s="125"/>
      <c r="EW143" s="125"/>
      <c r="EX143" s="125"/>
      <c r="EY143" s="125"/>
      <c r="EZ143" s="125"/>
      <c r="FA143" s="125"/>
      <c r="FB143" s="125"/>
      <c r="FC143" s="125"/>
      <c r="FD143" s="125"/>
      <c r="FE143" s="125"/>
      <c r="FF143" s="125"/>
      <c r="FG143" s="125"/>
      <c r="FH143" s="125"/>
      <c r="FI143" s="125"/>
      <c r="FJ143" s="125"/>
      <c r="FK143" s="125"/>
      <c r="FL143" s="125"/>
      <c r="FM143" s="125"/>
      <c r="FN143" s="125"/>
      <c r="FO143" s="125"/>
      <c r="FP143" s="125"/>
      <c r="FQ143" s="125"/>
      <c r="FR143" s="125"/>
      <c r="FS143" s="125"/>
      <c r="FT143" s="125"/>
      <c r="FU143" s="173"/>
      <c r="FV143" s="173"/>
      <c r="FW143" s="173"/>
      <c r="FX143" s="173"/>
      <c r="FY143" s="173"/>
      <c r="FZ143" s="173"/>
      <c r="GA143" s="173"/>
      <c r="GB143" s="173"/>
      <c r="GC143" s="173"/>
      <c r="GD143" s="173"/>
      <c r="GE143" s="173"/>
      <c r="GF143" s="173"/>
      <c r="GG143" s="173"/>
      <c r="GH143" s="173"/>
      <c r="GI143" s="173"/>
      <c r="GJ143" s="173"/>
      <c r="GK143" s="173"/>
      <c r="GL143" s="173"/>
      <c r="GM143" s="173"/>
      <c r="GN143" s="173"/>
      <c r="GO143" s="173"/>
      <c r="GP143" s="173"/>
      <c r="GQ143" s="173"/>
      <c r="GR143" s="173"/>
      <c r="GS143" s="173"/>
      <c r="GT143" s="173"/>
      <c r="GU143" s="173"/>
      <c r="GV143" s="173"/>
      <c r="GW143" s="173"/>
      <c r="GX143" s="173"/>
      <c r="GY143" s="173"/>
      <c r="GZ143" s="173"/>
      <c r="HA143" s="173"/>
      <c r="HB143" s="173"/>
      <c r="HC143" s="173"/>
      <c r="HD143" s="173"/>
      <c r="HE143" s="173"/>
      <c r="HF143" s="173"/>
      <c r="HG143" s="173"/>
      <c r="HH143" s="173"/>
      <c r="HI143" s="173"/>
      <c r="HJ143" s="173"/>
      <c r="HP143" s="284" t="e">
        <v>#NUM!</v>
      </c>
      <c r="HQ143" s="284" t="e">
        <v>#NUM!</v>
      </c>
      <c r="HR143" s="284" t="e">
        <v>#NUM!</v>
      </c>
      <c r="HS143" s="284" t="e">
        <v>#NUM!</v>
      </c>
      <c r="HT143" s="284" t="e">
        <v>#NUM!</v>
      </c>
      <c r="HU143" s="284" t="e">
        <v>#NUM!</v>
      </c>
      <c r="HV143" s="284" t="e">
        <v>#NUM!</v>
      </c>
      <c r="HW143" s="284" t="e">
        <v>#NUM!</v>
      </c>
      <c r="HX143" s="284" t="e">
        <v>#NUM!</v>
      </c>
      <c r="HY143" s="284" t="e">
        <v>#NUM!</v>
      </c>
      <c r="HZ143" s="284" t="e">
        <v>#NUM!</v>
      </c>
      <c r="IA143" s="284" t="e">
        <v>#NUM!</v>
      </c>
      <c r="IB143" s="284" t="e">
        <v>#NUM!</v>
      </c>
      <c r="IC143" s="284" t="e">
        <v>#NUM!</v>
      </c>
      <c r="ID143" s="284" t="e">
        <v>#NUM!</v>
      </c>
      <c r="IE143" s="284" t="e">
        <v>#NUM!</v>
      </c>
      <c r="IF143" s="284" t="e">
        <v>#NUM!</v>
      </c>
      <c r="IG143" s="284" t="e">
        <v>#NUM!</v>
      </c>
      <c r="IH143" s="284" t="e">
        <v>#NUM!</v>
      </c>
      <c r="II143" s="284" t="e">
        <v>#NUM!</v>
      </c>
      <c r="IJ143" s="284" t="e">
        <v>#NUM!</v>
      </c>
      <c r="IK143" s="284" t="e">
        <v>#NUM!</v>
      </c>
      <c r="IL143" s="284" t="e">
        <v>#NUM!</v>
      </c>
      <c r="IM143" s="284" t="e">
        <v>#NUM!</v>
      </c>
      <c r="IN143" s="284" t="e">
        <v>#NUM!</v>
      </c>
      <c r="IO143" s="284" t="e">
        <v>#NUM!</v>
      </c>
      <c r="IP143" s="284" t="e">
        <v>#NUM!</v>
      </c>
      <c r="IQ143" s="284" t="e">
        <v>#NUM!</v>
      </c>
      <c r="IR143" s="284" t="e">
        <v>#NUM!</v>
      </c>
      <c r="IS143" s="284" t="e">
        <v>#NUM!</v>
      </c>
      <c r="IT143" s="284" t="e">
        <v>#NUM!</v>
      </c>
      <c r="IU143" s="284" t="e">
        <v>#NUM!</v>
      </c>
      <c r="IV143" s="284" t="e">
        <v>#NUM!</v>
      </c>
      <c r="IW143" s="284" t="e">
        <v>#NUM!</v>
      </c>
      <c r="IX143" s="284" t="e">
        <v>#NUM!</v>
      </c>
      <c r="IY143" s="284" t="e">
        <v>#NUM!</v>
      </c>
      <c r="IZ143" s="284" t="e">
        <v>#NUM!</v>
      </c>
      <c r="JA143" s="284" t="e">
        <v>#NUM!</v>
      </c>
      <c r="JB143" s="284" t="e">
        <v>#NUM!</v>
      </c>
      <c r="JC143" s="284" t="e">
        <v>#NUM!</v>
      </c>
      <c r="JD143" s="284" t="e">
        <v>#NUM!</v>
      </c>
      <c r="JE143" s="284" t="e">
        <v>#NUM!</v>
      </c>
      <c r="JF143" s="284" t="e">
        <v>#NUM!</v>
      </c>
      <c r="JG143" s="284" t="s">
        <v>53</v>
      </c>
      <c r="JH143" s="278" t="s">
        <v>678</v>
      </c>
      <c r="JI143" s="278" t="e">
        <v>#NUM!</v>
      </c>
      <c r="JJ143" s="279"/>
    </row>
    <row r="144" spans="1:318" s="68" customFormat="1" ht="14.65" customHeight="1" x14ac:dyDescent="0.25">
      <c r="A144" s="68" t="s">
        <v>54</v>
      </c>
      <c r="B144" s="76" t="s">
        <v>508</v>
      </c>
      <c r="C144" s="76" t="s">
        <v>509</v>
      </c>
      <c r="D144" s="76" t="s">
        <v>510</v>
      </c>
      <c r="E144" s="76" t="s">
        <v>6</v>
      </c>
      <c r="F144" s="76" t="s">
        <v>511</v>
      </c>
      <c r="G144" s="76" t="s">
        <v>8</v>
      </c>
      <c r="H144" s="76" t="s">
        <v>8</v>
      </c>
      <c r="I144" s="76" t="s">
        <v>192</v>
      </c>
      <c r="J144" s="76" t="s">
        <v>7</v>
      </c>
      <c r="K144" s="86" t="s">
        <v>8</v>
      </c>
      <c r="L144" s="86" t="s">
        <v>8</v>
      </c>
      <c r="M144" s="86" t="s">
        <v>8</v>
      </c>
      <c r="N144" s="86" t="s">
        <v>8</v>
      </c>
      <c r="O144" s="86" t="s">
        <v>8</v>
      </c>
      <c r="P144" s="86" t="s">
        <v>8</v>
      </c>
      <c r="Q144" s="76" t="s">
        <v>519</v>
      </c>
      <c r="R144" s="76" t="s">
        <v>10</v>
      </c>
      <c r="S144" s="76" t="s">
        <v>520</v>
      </c>
      <c r="T144" s="76" t="s">
        <v>521</v>
      </c>
      <c r="U144" s="77"/>
      <c r="V144" s="77">
        <v>0.05</v>
      </c>
      <c r="W144" s="77">
        <v>0.08</v>
      </c>
      <c r="X144" s="77">
        <v>0.15</v>
      </c>
      <c r="Y144" s="77">
        <v>0.2</v>
      </c>
      <c r="Z144" s="77">
        <v>0.25</v>
      </c>
      <c r="AA144" s="77">
        <v>0.37</v>
      </c>
      <c r="AB144" s="77">
        <v>0.42</v>
      </c>
      <c r="AC144" s="77">
        <v>0.57999999999999996</v>
      </c>
      <c r="AD144" s="77">
        <v>0.67</v>
      </c>
      <c r="AE144" s="77">
        <v>0.83</v>
      </c>
      <c r="AF144" s="77">
        <v>1</v>
      </c>
      <c r="AG144" s="76" t="s">
        <v>541</v>
      </c>
      <c r="AH144" s="76" t="s">
        <v>209</v>
      </c>
      <c r="AI144" s="82" t="s">
        <v>303</v>
      </c>
      <c r="AJ144" s="83" t="s">
        <v>303</v>
      </c>
      <c r="AK144" s="84">
        <v>46023</v>
      </c>
      <c r="AL144" s="84">
        <v>46387</v>
      </c>
      <c r="AM144" s="83"/>
      <c r="AN144" s="83"/>
      <c r="AO144" s="83"/>
      <c r="AP144" s="85" t="s">
        <v>9</v>
      </c>
      <c r="AQ144" s="84" cm="1">
        <f t="array" ref="AQ144">IFERROR(DATE(2026, _xlfn.AGGREGATE(15, 6, (COLUMN(CC144:CN144)-COLUMN(CC144)+1)/(CC144:CN144&lt;&gt;0), 1), 1),"N/A")</f>
        <v>46235</v>
      </c>
      <c r="AR144" s="84" cm="1">
        <f t="array" ref="AR144">IFERROR(EOMONTH(DATE(2026, _xlfn.AGGREGATE(14, 6, (COLUMN(CC144:CN144)-COLUMN(CC144)+1)/(CC144:CN144&lt;&gt;0), 1), 1), 0),"N/A")</f>
        <v>46265</v>
      </c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76" t="s">
        <v>62</v>
      </c>
      <c r="BG144" s="76"/>
      <c r="BH144" s="76" t="s">
        <v>731</v>
      </c>
      <c r="BI144" s="76" t="s">
        <v>8</v>
      </c>
      <c r="BJ144" s="82">
        <v>530105</v>
      </c>
      <c r="BK144" s="86" t="s">
        <v>191</v>
      </c>
      <c r="BL144" s="87">
        <v>283</v>
      </c>
      <c r="BM144" s="73">
        <v>0</v>
      </c>
      <c r="BN144" s="73">
        <v>0</v>
      </c>
      <c r="BO144" s="73">
        <v>0</v>
      </c>
      <c r="BP144" s="73">
        <v>0</v>
      </c>
      <c r="BQ144" s="73">
        <v>0</v>
      </c>
      <c r="BR144" s="73">
        <v>0</v>
      </c>
      <c r="BS144" s="73">
        <v>0</v>
      </c>
      <c r="BT144" s="88">
        <v>283</v>
      </c>
      <c r="BU144" s="73">
        <v>0</v>
      </c>
      <c r="BV144" s="73">
        <v>0</v>
      </c>
      <c r="BW144" s="73">
        <v>0</v>
      </c>
      <c r="BX144" s="138">
        <v>0</v>
      </c>
      <c r="BY144" s="138"/>
      <c r="BZ144" s="138"/>
      <c r="CA144" s="138"/>
      <c r="CB144" s="138">
        <f t="shared" si="32"/>
        <v>283</v>
      </c>
      <c r="CC144" s="73"/>
      <c r="CD144" s="73"/>
      <c r="CE144" s="73">
        <v>0</v>
      </c>
      <c r="CF144" s="73">
        <v>0</v>
      </c>
      <c r="CG144" s="73">
        <v>0</v>
      </c>
      <c r="CH144" s="73">
        <v>0</v>
      </c>
      <c r="CI144" s="73">
        <v>0</v>
      </c>
      <c r="CJ144" s="88">
        <v>283</v>
      </c>
      <c r="CK144" s="73">
        <v>0</v>
      </c>
      <c r="CL144" s="73">
        <v>0</v>
      </c>
      <c r="CM144" s="73">
        <v>0</v>
      </c>
      <c r="CN144" s="138">
        <v>0</v>
      </c>
      <c r="CO144" s="138"/>
      <c r="CP144" s="137">
        <f t="shared" si="33"/>
        <v>0</v>
      </c>
      <c r="CQ144" s="137">
        <f t="shared" si="34"/>
        <v>0</v>
      </c>
      <c r="CR144" s="137">
        <f t="shared" si="37"/>
        <v>161</v>
      </c>
      <c r="CS144" s="157">
        <v>0</v>
      </c>
      <c r="CT144" s="157">
        <v>0</v>
      </c>
      <c r="CU144" s="157">
        <v>0</v>
      </c>
      <c r="CV144" s="157">
        <v>283</v>
      </c>
      <c r="CW144" s="157">
        <v>0</v>
      </c>
      <c r="CX144" s="73">
        <v>80.5</v>
      </c>
      <c r="CY144" s="73">
        <v>80.5</v>
      </c>
      <c r="CZ144" s="73">
        <v>0</v>
      </c>
      <c r="DA144" s="73">
        <v>283</v>
      </c>
      <c r="DB144" s="73">
        <v>40.25</v>
      </c>
      <c r="DC144" s="73">
        <v>40.25</v>
      </c>
      <c r="DD144" s="73">
        <v>0</v>
      </c>
      <c r="DE144" s="73">
        <v>0</v>
      </c>
      <c r="DF144" s="73">
        <v>40.25</v>
      </c>
      <c r="DG144" s="73">
        <v>0</v>
      </c>
      <c r="DH144" s="73">
        <v>0</v>
      </c>
      <c r="DI144" s="157">
        <f t="shared" si="35"/>
        <v>161</v>
      </c>
      <c r="DJ144" s="157">
        <f t="shared" si="36"/>
        <v>283</v>
      </c>
      <c r="DK144" s="191" t="str">
        <f t="shared" si="38"/>
        <v>NO</v>
      </c>
      <c r="DL144" s="191" t="str">
        <f t="shared" si="39"/>
        <v>SI</v>
      </c>
      <c r="DM144" s="143">
        <v>283</v>
      </c>
      <c r="DN144" s="143">
        <v>283</v>
      </c>
      <c r="DO144" s="143"/>
      <c r="DP144" s="125">
        <v>1</v>
      </c>
      <c r="DQ144" s="125">
        <v>1</v>
      </c>
      <c r="DR144" s="125"/>
      <c r="DS144" s="125"/>
      <c r="DT144" s="125"/>
      <c r="DU144" s="125"/>
      <c r="DV144" s="125"/>
      <c r="DW144" s="125" t="s">
        <v>593</v>
      </c>
      <c r="DX144" s="126">
        <v>46281</v>
      </c>
      <c r="DY144" s="126">
        <v>46281</v>
      </c>
      <c r="DZ144" s="127">
        <v>3</v>
      </c>
      <c r="EA144" s="126">
        <v>46282</v>
      </c>
      <c r="EB144" s="126">
        <v>46282</v>
      </c>
      <c r="EC144" s="126">
        <v>46282</v>
      </c>
      <c r="ED144" s="126">
        <v>46283</v>
      </c>
      <c r="EE144" s="126">
        <v>46286</v>
      </c>
      <c r="EF144" s="126">
        <v>46287</v>
      </c>
      <c r="EG144" s="126">
        <v>46288</v>
      </c>
      <c r="EH144" s="126">
        <v>46289</v>
      </c>
      <c r="EI144" s="126">
        <v>46290</v>
      </c>
      <c r="EJ144" s="126">
        <v>46290</v>
      </c>
      <c r="EK144" s="127">
        <v>3</v>
      </c>
      <c r="EL144" s="126">
        <v>46293</v>
      </c>
      <c r="EM144" s="126">
        <v>46294</v>
      </c>
      <c r="EN144" s="126">
        <v>46295</v>
      </c>
      <c r="EO144" s="126">
        <v>46296</v>
      </c>
      <c r="EP144" s="126">
        <v>46296</v>
      </c>
      <c r="EQ144" s="126">
        <v>46297</v>
      </c>
      <c r="ER144" s="126">
        <v>46297</v>
      </c>
      <c r="ES144" s="127"/>
      <c r="ET144" s="127"/>
      <c r="EU144" s="127"/>
      <c r="EV144" s="127"/>
      <c r="EW144" s="126">
        <v>46300</v>
      </c>
      <c r="EX144" s="126">
        <v>46301</v>
      </c>
      <c r="EY144" s="126">
        <v>46301</v>
      </c>
      <c r="EZ144" s="126"/>
      <c r="FA144" s="126"/>
      <c r="FB144" s="126"/>
      <c r="FC144" s="126">
        <v>46301</v>
      </c>
      <c r="FD144" s="126">
        <v>46307</v>
      </c>
      <c r="FE144" s="127">
        <v>18</v>
      </c>
      <c r="FF144" s="128"/>
      <c r="FG144" s="128"/>
      <c r="FH144" s="128"/>
      <c r="FI144" s="128"/>
      <c r="FJ144" s="128"/>
      <c r="FK144" s="128"/>
      <c r="FL144" s="128"/>
      <c r="FM144" s="128"/>
      <c r="FN144" s="128"/>
      <c r="FO144" s="129"/>
      <c r="FP144" s="128">
        <v>46307</v>
      </c>
      <c r="FQ144" s="128"/>
      <c r="FR144" s="130" t="s">
        <v>579</v>
      </c>
      <c r="FS144" s="127" t="s">
        <v>401</v>
      </c>
      <c r="FT144" s="125"/>
      <c r="FU144" s="173">
        <v>46079</v>
      </c>
      <c r="FV144" s="173">
        <v>46079</v>
      </c>
      <c r="FW144" s="173">
        <v>46080</v>
      </c>
      <c r="FX144" s="173">
        <v>46080</v>
      </c>
      <c r="FY144" s="173">
        <v>46080</v>
      </c>
      <c r="FZ144" s="173">
        <v>46083</v>
      </c>
      <c r="GA144" s="173">
        <v>46084</v>
      </c>
      <c r="GB144" s="173">
        <v>46085</v>
      </c>
      <c r="GC144" s="173">
        <v>46086</v>
      </c>
      <c r="GD144" s="173">
        <v>46087</v>
      </c>
      <c r="GE144" s="173">
        <v>46090</v>
      </c>
      <c r="GF144" s="173">
        <v>46090</v>
      </c>
      <c r="GG144" s="173">
        <v>46091</v>
      </c>
      <c r="GH144" s="173">
        <v>46092</v>
      </c>
      <c r="GI144" s="173">
        <v>46093</v>
      </c>
      <c r="GJ144" s="173">
        <v>46094</v>
      </c>
      <c r="GK144" s="173">
        <v>46094</v>
      </c>
      <c r="GL144" s="173">
        <v>46097</v>
      </c>
      <c r="GM144" s="173">
        <v>46097</v>
      </c>
      <c r="GN144" s="173"/>
      <c r="GO144" s="173"/>
      <c r="GP144" s="173"/>
      <c r="GQ144" s="173"/>
      <c r="GR144" s="173">
        <v>46098</v>
      </c>
      <c r="GS144" s="173">
        <v>46099</v>
      </c>
      <c r="GT144" s="173">
        <v>46099</v>
      </c>
      <c r="GU144" s="173"/>
      <c r="GV144" s="173"/>
      <c r="GW144" s="173"/>
      <c r="GX144" s="173">
        <v>46099</v>
      </c>
      <c r="GY144" s="173">
        <v>46105</v>
      </c>
      <c r="GZ144" s="173">
        <v>18</v>
      </c>
      <c r="HA144" s="173"/>
      <c r="HB144" s="173"/>
      <c r="HC144" s="173"/>
      <c r="HD144" s="173"/>
      <c r="HE144" s="173"/>
      <c r="HF144" s="173"/>
      <c r="HG144" s="173"/>
      <c r="HH144" s="173"/>
      <c r="HI144" s="173"/>
      <c r="HJ144" s="173">
        <v>46105</v>
      </c>
      <c r="HK144" s="169"/>
      <c r="HL144" s="169" t="s">
        <v>53</v>
      </c>
      <c r="HM144" s="169" t="s">
        <v>579</v>
      </c>
      <c r="HN144" s="169" t="s">
        <v>401</v>
      </c>
      <c r="HO144" s="169" t="s">
        <v>553</v>
      </c>
      <c r="HP144" s="281">
        <v>46079</v>
      </c>
      <c r="HQ144" s="281">
        <v>46079</v>
      </c>
      <c r="HR144" s="281">
        <v>46080</v>
      </c>
      <c r="HS144" s="281">
        <v>46080</v>
      </c>
      <c r="HT144" s="281">
        <v>46080</v>
      </c>
      <c r="HU144" s="281">
        <v>46083</v>
      </c>
      <c r="HV144" s="281">
        <v>46084</v>
      </c>
      <c r="HW144" s="281">
        <v>46085</v>
      </c>
      <c r="HX144" s="281">
        <v>46086</v>
      </c>
      <c r="HY144" s="281">
        <v>46087</v>
      </c>
      <c r="HZ144" s="281">
        <v>46090</v>
      </c>
      <c r="IA144" s="281">
        <v>46090</v>
      </c>
      <c r="IB144" s="281">
        <v>46091</v>
      </c>
      <c r="IC144" s="281">
        <v>46092</v>
      </c>
      <c r="ID144" s="281">
        <v>46093</v>
      </c>
      <c r="IE144" s="281">
        <v>46094</v>
      </c>
      <c r="IF144" s="281">
        <v>46094</v>
      </c>
      <c r="IG144" s="281">
        <v>46097</v>
      </c>
      <c r="IH144" s="281">
        <v>46097</v>
      </c>
      <c r="II144" s="281"/>
      <c r="IJ144" s="281"/>
      <c r="IK144" s="281"/>
      <c r="IL144" s="281"/>
      <c r="IM144" s="281">
        <v>46098</v>
      </c>
      <c r="IN144" s="281">
        <v>46099</v>
      </c>
      <c r="IO144" s="281">
        <v>46099</v>
      </c>
      <c r="IP144" s="281"/>
      <c r="IQ144" s="281"/>
      <c r="IR144" s="281"/>
      <c r="IS144" s="281">
        <v>46099</v>
      </c>
      <c r="IT144" s="281">
        <v>46105</v>
      </c>
      <c r="IU144" s="281">
        <v>18</v>
      </c>
      <c r="IV144" s="281"/>
      <c r="IW144" s="281"/>
      <c r="IX144" s="281"/>
      <c r="IY144" s="281"/>
      <c r="IZ144" s="281"/>
      <c r="JA144" s="281"/>
      <c r="JB144" s="281"/>
      <c r="JC144" s="281"/>
      <c r="JD144" s="281"/>
      <c r="JE144" s="281">
        <v>46105</v>
      </c>
      <c r="JF144" s="282"/>
      <c r="JG144" s="282" t="s">
        <v>53</v>
      </c>
      <c r="JH144" s="277" t="s">
        <v>579</v>
      </c>
      <c r="JI144" s="277" t="s">
        <v>401</v>
      </c>
      <c r="JJ144" s="277" t="s">
        <v>553</v>
      </c>
    </row>
    <row r="145" spans="1:318" s="68" customFormat="1" ht="14.65" customHeight="1" x14ac:dyDescent="0.25">
      <c r="A145" s="68" t="s">
        <v>54</v>
      </c>
      <c r="B145" s="76" t="s">
        <v>508</v>
      </c>
      <c r="C145" s="76" t="s">
        <v>509</v>
      </c>
      <c r="D145" s="76" t="s">
        <v>510</v>
      </c>
      <c r="E145" s="76" t="s">
        <v>6</v>
      </c>
      <c r="F145" s="76" t="s">
        <v>511</v>
      </c>
      <c r="G145" s="76" t="s">
        <v>8</v>
      </c>
      <c r="H145" s="76" t="s">
        <v>8</v>
      </c>
      <c r="I145" s="76" t="s">
        <v>192</v>
      </c>
      <c r="J145" s="76" t="s">
        <v>7</v>
      </c>
      <c r="K145" s="86" t="s">
        <v>8</v>
      </c>
      <c r="L145" s="86" t="s">
        <v>8</v>
      </c>
      <c r="M145" s="86" t="s">
        <v>8</v>
      </c>
      <c r="N145" s="86" t="s">
        <v>8</v>
      </c>
      <c r="O145" s="86" t="s">
        <v>8</v>
      </c>
      <c r="P145" s="86" t="s">
        <v>8</v>
      </c>
      <c r="Q145" s="76" t="s">
        <v>519</v>
      </c>
      <c r="R145" s="76" t="s">
        <v>10</v>
      </c>
      <c r="S145" s="76" t="s">
        <v>520</v>
      </c>
      <c r="T145" s="76" t="s">
        <v>521</v>
      </c>
      <c r="U145" s="77"/>
      <c r="V145" s="77">
        <v>0.05</v>
      </c>
      <c r="W145" s="77">
        <v>0.08</v>
      </c>
      <c r="X145" s="77">
        <v>0.15</v>
      </c>
      <c r="Y145" s="77">
        <v>0.2</v>
      </c>
      <c r="Z145" s="77">
        <v>0.25</v>
      </c>
      <c r="AA145" s="77">
        <v>0.37</v>
      </c>
      <c r="AB145" s="77">
        <v>0.42</v>
      </c>
      <c r="AC145" s="77">
        <v>0.57999999999999996</v>
      </c>
      <c r="AD145" s="77">
        <v>0.67</v>
      </c>
      <c r="AE145" s="77">
        <v>0.83</v>
      </c>
      <c r="AF145" s="77">
        <v>1</v>
      </c>
      <c r="AG145" s="76" t="s">
        <v>522</v>
      </c>
      <c r="AH145" s="76" t="s">
        <v>207</v>
      </c>
      <c r="AI145" s="82" t="s">
        <v>303</v>
      </c>
      <c r="AJ145" s="83" t="s">
        <v>303</v>
      </c>
      <c r="AK145" s="84">
        <v>46023</v>
      </c>
      <c r="AL145" s="84">
        <v>46387</v>
      </c>
      <c r="AM145" s="83"/>
      <c r="AN145" s="83"/>
      <c r="AO145" s="83"/>
      <c r="AP145" s="85" t="s">
        <v>9</v>
      </c>
      <c r="AQ145" s="84" cm="1">
        <f t="array" ref="AQ145">IFERROR(DATE(2026, _xlfn.AGGREGATE(15, 6, (COLUMN(CC145:CN145)-COLUMN(CC145)+1)/(CC145:CN145&lt;&gt;0), 1), 1),"N/A")</f>
        <v>46082</v>
      </c>
      <c r="AR145" s="84" cm="1">
        <f t="array" ref="AR145">IFERROR(EOMONTH(DATE(2026, _xlfn.AGGREGATE(14, 6, (COLUMN(CC145:CN145)-COLUMN(CC145)+1)/(CC145:CN145&lt;&gt;0), 1), 1), 0),"N/A")</f>
        <v>46112</v>
      </c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76" t="s">
        <v>732</v>
      </c>
      <c r="BG145" s="76"/>
      <c r="BH145" s="76" t="s">
        <v>733</v>
      </c>
      <c r="BI145" s="76" t="s">
        <v>8</v>
      </c>
      <c r="BJ145" s="82">
        <v>531407</v>
      </c>
      <c r="BK145" s="86" t="s">
        <v>191</v>
      </c>
      <c r="BL145" s="87">
        <v>0</v>
      </c>
      <c r="BM145" s="73"/>
      <c r="BN145" s="73"/>
      <c r="BO145" s="88"/>
      <c r="BP145" s="73"/>
      <c r="BQ145" s="73"/>
      <c r="BR145" s="73"/>
      <c r="BS145" s="73"/>
      <c r="BT145" s="73"/>
      <c r="BU145" s="88"/>
      <c r="BV145" s="73"/>
      <c r="BW145" s="73"/>
      <c r="BX145" s="138"/>
      <c r="BY145" s="138">
        <v>270.04000000000002</v>
      </c>
      <c r="BZ145" s="138"/>
      <c r="CA145" s="138"/>
      <c r="CB145" s="138">
        <f t="shared" si="32"/>
        <v>270.04000000000002</v>
      </c>
      <c r="CC145" s="73"/>
      <c r="CD145" s="73"/>
      <c r="CE145" s="88">
        <v>270.04000000000002</v>
      </c>
      <c r="CF145" s="73"/>
      <c r="CG145" s="73"/>
      <c r="CH145" s="73"/>
      <c r="CI145" s="73"/>
      <c r="CJ145" s="73"/>
      <c r="CK145" s="88"/>
      <c r="CL145" s="73"/>
      <c r="CM145" s="73"/>
      <c r="CN145" s="138"/>
      <c r="CO145" s="138"/>
      <c r="CP145" s="137">
        <f t="shared" si="33"/>
        <v>0</v>
      </c>
      <c r="CQ145" s="137">
        <f t="shared" si="34"/>
        <v>270.04000000000002</v>
      </c>
      <c r="CR145" s="137">
        <f t="shared" si="37"/>
        <v>-270.04000000000002</v>
      </c>
      <c r="CS145" s="157">
        <v>0</v>
      </c>
      <c r="CT145" s="157">
        <v>0</v>
      </c>
      <c r="CU145" s="157">
        <v>0</v>
      </c>
      <c r="CV145" s="157">
        <v>0</v>
      </c>
      <c r="CW145" s="157">
        <v>0</v>
      </c>
      <c r="CX145" s="73">
        <v>0</v>
      </c>
      <c r="CY145" s="73">
        <v>0</v>
      </c>
      <c r="CZ145" s="73">
        <v>0</v>
      </c>
      <c r="DA145" s="73">
        <v>0</v>
      </c>
      <c r="DB145" s="73">
        <v>0</v>
      </c>
      <c r="DC145" s="73">
        <v>0</v>
      </c>
      <c r="DD145" s="73">
        <v>0</v>
      </c>
      <c r="DE145" s="73">
        <v>0</v>
      </c>
      <c r="DF145" s="73">
        <v>0</v>
      </c>
      <c r="DG145" s="73">
        <v>0</v>
      </c>
      <c r="DH145" s="73">
        <v>0</v>
      </c>
      <c r="DI145" s="157">
        <f t="shared" si="35"/>
        <v>0</v>
      </c>
      <c r="DJ145" s="157">
        <f t="shared" si="36"/>
        <v>0</v>
      </c>
      <c r="DK145" s="191" t="str">
        <f t="shared" si="38"/>
        <v>NO</v>
      </c>
      <c r="DL145" s="191" t="str">
        <f t="shared" si="39"/>
        <v>NO</v>
      </c>
      <c r="DM145" s="143"/>
      <c r="DN145" s="143"/>
      <c r="DO145" s="143"/>
      <c r="DP145" s="125"/>
      <c r="DQ145" s="125"/>
      <c r="DR145" s="125"/>
      <c r="DS145" s="125"/>
      <c r="DT145" s="125"/>
      <c r="DU145" s="125"/>
      <c r="DV145" s="125"/>
      <c r="DW145" s="125"/>
      <c r="DX145" s="126"/>
      <c r="DY145" s="126"/>
      <c r="DZ145" s="127"/>
      <c r="EA145" s="126"/>
      <c r="EB145" s="126"/>
      <c r="EC145" s="126"/>
      <c r="ED145" s="126"/>
      <c r="EE145" s="126"/>
      <c r="EF145" s="126"/>
      <c r="EG145" s="126"/>
      <c r="EH145" s="126"/>
      <c r="EI145" s="126"/>
      <c r="EJ145" s="126"/>
      <c r="EK145" s="127"/>
      <c r="EL145" s="126"/>
      <c r="EM145" s="126"/>
      <c r="EN145" s="126"/>
      <c r="EO145" s="126"/>
      <c r="EP145" s="126"/>
      <c r="EQ145" s="126"/>
      <c r="ER145" s="126"/>
      <c r="ES145" s="127"/>
      <c r="ET145" s="127"/>
      <c r="EU145" s="127"/>
      <c r="EV145" s="127"/>
      <c r="EW145" s="126"/>
      <c r="EX145" s="126"/>
      <c r="EY145" s="126"/>
      <c r="EZ145" s="126"/>
      <c r="FA145" s="126"/>
      <c r="FB145" s="126"/>
      <c r="FC145" s="126"/>
      <c r="FD145" s="126"/>
      <c r="FE145" s="127"/>
      <c r="FF145" s="128"/>
      <c r="FG145" s="128"/>
      <c r="FH145" s="128"/>
      <c r="FI145" s="128"/>
      <c r="FJ145" s="128"/>
      <c r="FK145" s="128"/>
      <c r="FL145" s="128"/>
      <c r="FM145" s="128"/>
      <c r="FN145" s="128"/>
      <c r="FO145" s="129"/>
      <c r="FP145" s="128"/>
      <c r="FQ145" s="128"/>
      <c r="FR145" s="130"/>
      <c r="FS145" s="127"/>
      <c r="FT145" s="125"/>
      <c r="FU145" s="173"/>
      <c r="FV145" s="173"/>
      <c r="FW145" s="173"/>
      <c r="FX145" s="173"/>
      <c r="FY145" s="173"/>
      <c r="FZ145" s="173"/>
      <c r="GA145" s="173"/>
      <c r="GB145" s="173"/>
      <c r="GC145" s="173"/>
      <c r="GD145" s="173"/>
      <c r="GE145" s="173"/>
      <c r="GF145" s="173"/>
      <c r="GG145" s="173"/>
      <c r="GH145" s="173"/>
      <c r="GI145" s="173"/>
      <c r="GJ145" s="173"/>
      <c r="GK145" s="173"/>
      <c r="GL145" s="173"/>
      <c r="GM145" s="173"/>
      <c r="GN145" s="173"/>
      <c r="GO145" s="173"/>
      <c r="GP145" s="173"/>
      <c r="GQ145" s="173"/>
      <c r="GR145" s="173"/>
      <c r="GS145" s="173"/>
      <c r="GT145" s="173"/>
      <c r="GU145" s="173"/>
      <c r="GV145" s="173"/>
      <c r="GW145" s="173"/>
      <c r="GX145" s="173"/>
      <c r="GY145" s="173"/>
      <c r="GZ145" s="173"/>
      <c r="HA145" s="173"/>
      <c r="HB145" s="173"/>
      <c r="HC145" s="173"/>
      <c r="HD145" s="173"/>
      <c r="HE145" s="173"/>
      <c r="HF145" s="173"/>
      <c r="HG145" s="173"/>
      <c r="HH145" s="173"/>
      <c r="HI145" s="173"/>
      <c r="HJ145" s="173"/>
      <c r="HP145" s="284" t="e">
        <v>#NUM!</v>
      </c>
      <c r="HQ145" s="284" t="e">
        <v>#NUM!</v>
      </c>
      <c r="HR145" s="284" t="e">
        <v>#NUM!</v>
      </c>
      <c r="HS145" s="284" t="e">
        <v>#NUM!</v>
      </c>
      <c r="HT145" s="284" t="e">
        <v>#NUM!</v>
      </c>
      <c r="HU145" s="284" t="e">
        <v>#NUM!</v>
      </c>
      <c r="HV145" s="284" t="e">
        <v>#NUM!</v>
      </c>
      <c r="HW145" s="284" t="e">
        <v>#NUM!</v>
      </c>
      <c r="HX145" s="284" t="e">
        <v>#NUM!</v>
      </c>
      <c r="HY145" s="284" t="e">
        <v>#NUM!</v>
      </c>
      <c r="HZ145" s="284" t="e">
        <v>#NUM!</v>
      </c>
      <c r="IA145" s="284" t="e">
        <v>#NUM!</v>
      </c>
      <c r="IB145" s="284" t="e">
        <v>#NUM!</v>
      </c>
      <c r="IC145" s="284" t="e">
        <v>#NUM!</v>
      </c>
      <c r="ID145" s="284" t="e">
        <v>#NUM!</v>
      </c>
      <c r="IE145" s="284" t="e">
        <v>#NUM!</v>
      </c>
      <c r="IF145" s="284" t="e">
        <v>#NUM!</v>
      </c>
      <c r="IG145" s="284" t="e">
        <v>#NUM!</v>
      </c>
      <c r="IH145" s="284" t="e">
        <v>#NUM!</v>
      </c>
      <c r="II145" s="284" t="e">
        <v>#NUM!</v>
      </c>
      <c r="IJ145" s="284" t="e">
        <v>#NUM!</v>
      </c>
      <c r="IK145" s="284" t="e">
        <v>#NUM!</v>
      </c>
      <c r="IL145" s="284" t="e">
        <v>#NUM!</v>
      </c>
      <c r="IM145" s="284" t="e">
        <v>#NUM!</v>
      </c>
      <c r="IN145" s="284" t="e">
        <v>#NUM!</v>
      </c>
      <c r="IO145" s="284" t="e">
        <v>#NUM!</v>
      </c>
      <c r="IP145" s="284" t="e">
        <v>#NUM!</v>
      </c>
      <c r="IQ145" s="284" t="e">
        <v>#NUM!</v>
      </c>
      <c r="IR145" s="284" t="e">
        <v>#NUM!</v>
      </c>
      <c r="IS145" s="284" t="e">
        <v>#NUM!</v>
      </c>
      <c r="IT145" s="284" t="e">
        <v>#NUM!</v>
      </c>
      <c r="IU145" s="284" t="e">
        <v>#NUM!</v>
      </c>
      <c r="IV145" s="284" t="e">
        <v>#NUM!</v>
      </c>
      <c r="IW145" s="284" t="e">
        <v>#NUM!</v>
      </c>
      <c r="IX145" s="284" t="e">
        <v>#NUM!</v>
      </c>
      <c r="IY145" s="284" t="e">
        <v>#NUM!</v>
      </c>
      <c r="IZ145" s="284" t="e">
        <v>#NUM!</v>
      </c>
      <c r="JA145" s="284" t="e">
        <v>#NUM!</v>
      </c>
      <c r="JB145" s="284" t="e">
        <v>#NUM!</v>
      </c>
      <c r="JC145" s="284" t="e">
        <v>#NUM!</v>
      </c>
      <c r="JD145" s="284" t="e">
        <v>#NUM!</v>
      </c>
      <c r="JE145" s="284" t="e">
        <v>#NUM!</v>
      </c>
      <c r="JF145" s="284" t="e">
        <v>#NUM!</v>
      </c>
      <c r="JG145" s="284" t="e">
        <v>#NUM!</v>
      </c>
      <c r="JH145" s="278" t="e">
        <v>#NUM!</v>
      </c>
      <c r="JI145" s="278" t="e">
        <v>#NUM!</v>
      </c>
      <c r="JJ145" s="279"/>
    </row>
    <row r="146" spans="1:318" s="68" customFormat="1" ht="14.65" customHeight="1" x14ac:dyDescent="0.25">
      <c r="A146" s="68" t="s">
        <v>54</v>
      </c>
      <c r="B146" s="76" t="s">
        <v>508</v>
      </c>
      <c r="C146" s="76" t="s">
        <v>509</v>
      </c>
      <c r="D146" s="76" t="s">
        <v>510</v>
      </c>
      <c r="E146" s="76" t="s">
        <v>6</v>
      </c>
      <c r="F146" s="76" t="s">
        <v>511</v>
      </c>
      <c r="G146" s="76" t="s">
        <v>8</v>
      </c>
      <c r="H146" s="76" t="s">
        <v>8</v>
      </c>
      <c r="I146" s="76" t="s">
        <v>192</v>
      </c>
      <c r="J146" s="76" t="s">
        <v>7</v>
      </c>
      <c r="K146" s="86" t="s">
        <v>8</v>
      </c>
      <c r="L146" s="86" t="s">
        <v>8</v>
      </c>
      <c r="M146" s="86" t="s">
        <v>8</v>
      </c>
      <c r="N146" s="86" t="s">
        <v>8</v>
      </c>
      <c r="O146" s="86" t="s">
        <v>8</v>
      </c>
      <c r="P146" s="86" t="s">
        <v>8</v>
      </c>
      <c r="Q146" s="76" t="s">
        <v>519</v>
      </c>
      <c r="R146" s="76" t="s">
        <v>10</v>
      </c>
      <c r="S146" s="76" t="s">
        <v>520</v>
      </c>
      <c r="T146" s="76" t="s">
        <v>521</v>
      </c>
      <c r="U146" s="77"/>
      <c r="V146" s="77">
        <v>0.05</v>
      </c>
      <c r="W146" s="77">
        <v>0.08</v>
      </c>
      <c r="X146" s="77">
        <v>0.15</v>
      </c>
      <c r="Y146" s="77">
        <v>0.2</v>
      </c>
      <c r="Z146" s="77">
        <v>0.25</v>
      </c>
      <c r="AA146" s="77">
        <v>0.37</v>
      </c>
      <c r="AB146" s="77">
        <v>0.42</v>
      </c>
      <c r="AC146" s="77">
        <v>0.57999999999999996</v>
      </c>
      <c r="AD146" s="77">
        <v>0.67</v>
      </c>
      <c r="AE146" s="77">
        <v>0.83</v>
      </c>
      <c r="AF146" s="77">
        <v>1</v>
      </c>
      <c r="AG146" s="76" t="s">
        <v>522</v>
      </c>
      <c r="AH146" s="76" t="s">
        <v>207</v>
      </c>
      <c r="AI146" s="82" t="s">
        <v>303</v>
      </c>
      <c r="AJ146" s="83" t="s">
        <v>303</v>
      </c>
      <c r="AK146" s="84">
        <v>46023</v>
      </c>
      <c r="AL146" s="84">
        <v>46387</v>
      </c>
      <c r="AM146" s="83"/>
      <c r="AN146" s="83"/>
      <c r="AO146" s="83"/>
      <c r="AP146" s="85" t="s">
        <v>9</v>
      </c>
      <c r="AQ146" s="84" cm="1">
        <f t="array" ref="AQ146">IFERROR(DATE(2026, _xlfn.AGGREGATE(15, 6, (COLUMN(CC146:CN146)-COLUMN(CC146)+1)/(CC146:CN146&lt;&gt;0), 1), 1),"N/A")</f>
        <v>46082</v>
      </c>
      <c r="AR146" s="84" cm="1">
        <f t="array" ref="AR146">IFERROR(EOMONTH(DATE(2026, _xlfn.AGGREGATE(14, 6, (COLUMN(CC146:CN146)-COLUMN(CC146)+1)/(CC146:CN146&lt;&gt;0), 1), 1), 0),"N/A")</f>
        <v>46112</v>
      </c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76" t="s">
        <v>732</v>
      </c>
      <c r="BG146" s="76"/>
      <c r="BH146" s="76" t="s">
        <v>734</v>
      </c>
      <c r="BI146" s="76" t="s">
        <v>8</v>
      </c>
      <c r="BJ146" s="82">
        <v>840104</v>
      </c>
      <c r="BK146" s="86" t="s">
        <v>191</v>
      </c>
      <c r="BL146" s="87">
        <v>0</v>
      </c>
      <c r="BM146" s="73"/>
      <c r="BN146" s="73"/>
      <c r="BO146" s="88"/>
      <c r="BP146" s="73"/>
      <c r="BQ146" s="73"/>
      <c r="BR146" s="73"/>
      <c r="BS146" s="73"/>
      <c r="BT146" s="73"/>
      <c r="BU146" s="88"/>
      <c r="BV146" s="73"/>
      <c r="BW146" s="73"/>
      <c r="BX146" s="138"/>
      <c r="BY146" s="138">
        <v>230.84</v>
      </c>
      <c r="BZ146" s="138"/>
      <c r="CA146" s="138"/>
      <c r="CB146" s="138">
        <f t="shared" si="32"/>
        <v>230.84</v>
      </c>
      <c r="CC146" s="73"/>
      <c r="CD146" s="73"/>
      <c r="CE146" s="88">
        <v>230.84</v>
      </c>
      <c r="CF146" s="73"/>
      <c r="CG146" s="73"/>
      <c r="CH146" s="73"/>
      <c r="CI146" s="73"/>
      <c r="CJ146" s="73"/>
      <c r="CK146" s="88"/>
      <c r="CL146" s="73"/>
      <c r="CM146" s="73"/>
      <c r="CN146" s="138"/>
      <c r="CO146" s="138"/>
      <c r="CP146" s="137">
        <f t="shared" si="33"/>
        <v>0</v>
      </c>
      <c r="CQ146" s="137">
        <f t="shared" si="34"/>
        <v>230.84</v>
      </c>
      <c r="CR146" s="137">
        <f t="shared" si="37"/>
        <v>-230.84</v>
      </c>
      <c r="CS146" s="157">
        <v>0</v>
      </c>
      <c r="CT146" s="157">
        <v>0</v>
      </c>
      <c r="CU146" s="157">
        <v>0</v>
      </c>
      <c r="CV146" s="157">
        <v>0</v>
      </c>
      <c r="CW146" s="157">
        <v>0</v>
      </c>
      <c r="CX146" s="73">
        <v>0</v>
      </c>
      <c r="CY146" s="73">
        <v>0</v>
      </c>
      <c r="CZ146" s="73">
        <v>0</v>
      </c>
      <c r="DA146" s="73">
        <v>0</v>
      </c>
      <c r="DB146" s="73">
        <v>0</v>
      </c>
      <c r="DC146" s="73">
        <v>0</v>
      </c>
      <c r="DD146" s="73">
        <v>0</v>
      </c>
      <c r="DE146" s="73">
        <v>0</v>
      </c>
      <c r="DF146" s="73">
        <v>0</v>
      </c>
      <c r="DG146" s="73">
        <v>0</v>
      </c>
      <c r="DH146" s="73">
        <v>0</v>
      </c>
      <c r="DI146" s="157">
        <f t="shared" si="35"/>
        <v>0</v>
      </c>
      <c r="DJ146" s="157">
        <f t="shared" si="36"/>
        <v>0</v>
      </c>
      <c r="DK146" s="191" t="str">
        <f t="shared" si="38"/>
        <v>NO</v>
      </c>
      <c r="DL146" s="191" t="str">
        <f t="shared" si="39"/>
        <v>NO</v>
      </c>
      <c r="DM146" s="143"/>
      <c r="DN146" s="143"/>
      <c r="DO146" s="143"/>
      <c r="DP146" s="125"/>
      <c r="DQ146" s="125"/>
      <c r="DR146" s="125"/>
      <c r="DS146" s="125"/>
      <c r="DT146" s="125"/>
      <c r="DU146" s="125"/>
      <c r="DV146" s="125"/>
      <c r="DW146" s="125"/>
      <c r="DX146" s="126"/>
      <c r="DY146" s="126"/>
      <c r="DZ146" s="127"/>
      <c r="EA146" s="126"/>
      <c r="EB146" s="126"/>
      <c r="EC146" s="126"/>
      <c r="ED146" s="126"/>
      <c r="EE146" s="126"/>
      <c r="EF146" s="126"/>
      <c r="EG146" s="126"/>
      <c r="EH146" s="126"/>
      <c r="EI146" s="126"/>
      <c r="EJ146" s="126"/>
      <c r="EK146" s="127"/>
      <c r="EL146" s="126"/>
      <c r="EM146" s="126"/>
      <c r="EN146" s="126"/>
      <c r="EO146" s="126"/>
      <c r="EP146" s="126"/>
      <c r="EQ146" s="126"/>
      <c r="ER146" s="126"/>
      <c r="ES146" s="127"/>
      <c r="ET146" s="127"/>
      <c r="EU146" s="127"/>
      <c r="EV146" s="127"/>
      <c r="EW146" s="126"/>
      <c r="EX146" s="126"/>
      <c r="EY146" s="126"/>
      <c r="EZ146" s="126"/>
      <c r="FA146" s="126"/>
      <c r="FB146" s="126"/>
      <c r="FC146" s="126"/>
      <c r="FD146" s="126"/>
      <c r="FE146" s="127"/>
      <c r="FF146" s="128"/>
      <c r="FG146" s="128"/>
      <c r="FH146" s="128"/>
      <c r="FI146" s="128"/>
      <c r="FJ146" s="128"/>
      <c r="FK146" s="128"/>
      <c r="FL146" s="128"/>
      <c r="FM146" s="128"/>
      <c r="FN146" s="128"/>
      <c r="FO146" s="129"/>
      <c r="FP146" s="128"/>
      <c r="FQ146" s="128"/>
      <c r="FR146" s="130"/>
      <c r="FS146" s="127"/>
      <c r="FT146" s="125"/>
      <c r="FU146" s="173"/>
      <c r="FV146" s="173"/>
      <c r="FW146" s="173"/>
      <c r="FX146" s="173"/>
      <c r="FY146" s="173"/>
      <c r="FZ146" s="173"/>
      <c r="GA146" s="173"/>
      <c r="GB146" s="173"/>
      <c r="GC146" s="173"/>
      <c r="GD146" s="173"/>
      <c r="GE146" s="173"/>
      <c r="GF146" s="173"/>
      <c r="GG146" s="173"/>
      <c r="GH146" s="173"/>
      <c r="GI146" s="173"/>
      <c r="GJ146" s="173"/>
      <c r="GK146" s="173"/>
      <c r="GL146" s="173"/>
      <c r="GM146" s="173"/>
      <c r="GN146" s="173"/>
      <c r="GO146" s="173"/>
      <c r="GP146" s="173"/>
      <c r="GQ146" s="173"/>
      <c r="GR146" s="173"/>
      <c r="GS146" s="173"/>
      <c r="GT146" s="173"/>
      <c r="GU146" s="173"/>
      <c r="GV146" s="173"/>
      <c r="GW146" s="173"/>
      <c r="GX146" s="173"/>
      <c r="GY146" s="173"/>
      <c r="GZ146" s="173"/>
      <c r="HA146" s="173"/>
      <c r="HB146" s="173"/>
      <c r="HC146" s="173"/>
      <c r="HD146" s="173"/>
      <c r="HE146" s="173"/>
      <c r="HF146" s="173"/>
      <c r="HG146" s="173"/>
      <c r="HH146" s="173"/>
      <c r="HI146" s="173"/>
      <c r="HJ146" s="173"/>
      <c r="HP146" s="284" t="e">
        <v>#NUM!</v>
      </c>
      <c r="HQ146" s="284" t="e">
        <v>#NUM!</v>
      </c>
      <c r="HR146" s="284" t="e">
        <v>#NUM!</v>
      </c>
      <c r="HS146" s="284" t="e">
        <v>#NUM!</v>
      </c>
      <c r="HT146" s="284" t="e">
        <v>#NUM!</v>
      </c>
      <c r="HU146" s="284" t="e">
        <v>#NUM!</v>
      </c>
      <c r="HV146" s="284" t="e">
        <v>#NUM!</v>
      </c>
      <c r="HW146" s="284" t="e">
        <v>#NUM!</v>
      </c>
      <c r="HX146" s="284" t="e">
        <v>#NUM!</v>
      </c>
      <c r="HY146" s="284" t="e">
        <v>#NUM!</v>
      </c>
      <c r="HZ146" s="284" t="e">
        <v>#NUM!</v>
      </c>
      <c r="IA146" s="284" t="e">
        <v>#NUM!</v>
      </c>
      <c r="IB146" s="284" t="e">
        <v>#NUM!</v>
      </c>
      <c r="IC146" s="284" t="e">
        <v>#NUM!</v>
      </c>
      <c r="ID146" s="284" t="e">
        <v>#NUM!</v>
      </c>
      <c r="IE146" s="284" t="e">
        <v>#NUM!</v>
      </c>
      <c r="IF146" s="284" t="e">
        <v>#NUM!</v>
      </c>
      <c r="IG146" s="284" t="e">
        <v>#NUM!</v>
      </c>
      <c r="IH146" s="284" t="e">
        <v>#NUM!</v>
      </c>
      <c r="II146" s="284" t="e">
        <v>#NUM!</v>
      </c>
      <c r="IJ146" s="284" t="e">
        <v>#NUM!</v>
      </c>
      <c r="IK146" s="284" t="e">
        <v>#NUM!</v>
      </c>
      <c r="IL146" s="284" t="e">
        <v>#NUM!</v>
      </c>
      <c r="IM146" s="284" t="e">
        <v>#NUM!</v>
      </c>
      <c r="IN146" s="284" t="e">
        <v>#NUM!</v>
      </c>
      <c r="IO146" s="284" t="e">
        <v>#NUM!</v>
      </c>
      <c r="IP146" s="284" t="e">
        <v>#NUM!</v>
      </c>
      <c r="IQ146" s="284" t="e">
        <v>#NUM!</v>
      </c>
      <c r="IR146" s="284" t="e">
        <v>#NUM!</v>
      </c>
      <c r="IS146" s="284" t="e">
        <v>#NUM!</v>
      </c>
      <c r="IT146" s="284" t="e">
        <v>#NUM!</v>
      </c>
      <c r="IU146" s="284" t="e">
        <v>#NUM!</v>
      </c>
      <c r="IV146" s="284" t="e">
        <v>#NUM!</v>
      </c>
      <c r="IW146" s="284" t="e">
        <v>#NUM!</v>
      </c>
      <c r="IX146" s="284" t="e">
        <v>#NUM!</v>
      </c>
      <c r="IY146" s="284" t="e">
        <v>#NUM!</v>
      </c>
      <c r="IZ146" s="284" t="e">
        <v>#NUM!</v>
      </c>
      <c r="JA146" s="284" t="e">
        <v>#NUM!</v>
      </c>
      <c r="JB146" s="284" t="e">
        <v>#NUM!</v>
      </c>
      <c r="JC146" s="284" t="e">
        <v>#NUM!</v>
      </c>
      <c r="JD146" s="284" t="e">
        <v>#NUM!</v>
      </c>
      <c r="JE146" s="284" t="e">
        <v>#NUM!</v>
      </c>
      <c r="JF146" s="284" t="e">
        <v>#NUM!</v>
      </c>
      <c r="JG146" s="284" t="e">
        <v>#NUM!</v>
      </c>
      <c r="JH146" s="278" t="e">
        <v>#NUM!</v>
      </c>
      <c r="JI146" s="278" t="e">
        <v>#NUM!</v>
      </c>
      <c r="JJ146" s="279"/>
    </row>
    <row r="147" spans="1:318" s="68" customFormat="1" ht="14.65" customHeight="1" x14ac:dyDescent="0.25">
      <c r="A147" s="68" t="s">
        <v>54</v>
      </c>
      <c r="B147" s="76" t="s">
        <v>508</v>
      </c>
      <c r="C147" s="76" t="s">
        <v>509</v>
      </c>
      <c r="D147" s="76" t="s">
        <v>510</v>
      </c>
      <c r="E147" s="76" t="s">
        <v>6</v>
      </c>
      <c r="F147" s="76" t="s">
        <v>511</v>
      </c>
      <c r="G147" s="76" t="s">
        <v>8</v>
      </c>
      <c r="H147" s="76" t="s">
        <v>8</v>
      </c>
      <c r="I147" s="76" t="s">
        <v>192</v>
      </c>
      <c r="J147" s="76" t="s">
        <v>7</v>
      </c>
      <c r="K147" s="86" t="s">
        <v>8</v>
      </c>
      <c r="L147" s="86" t="s">
        <v>8</v>
      </c>
      <c r="M147" s="86" t="s">
        <v>8</v>
      </c>
      <c r="N147" s="86" t="s">
        <v>8</v>
      </c>
      <c r="O147" s="86" t="s">
        <v>8</v>
      </c>
      <c r="P147" s="86" t="s">
        <v>8</v>
      </c>
      <c r="Q147" s="76" t="s">
        <v>519</v>
      </c>
      <c r="R147" s="76" t="s">
        <v>10</v>
      </c>
      <c r="S147" s="76" t="s">
        <v>520</v>
      </c>
      <c r="T147" s="76" t="s">
        <v>521</v>
      </c>
      <c r="U147" s="77"/>
      <c r="V147" s="77">
        <v>0.05</v>
      </c>
      <c r="W147" s="77">
        <v>0.08</v>
      </c>
      <c r="X147" s="77">
        <v>0.15</v>
      </c>
      <c r="Y147" s="77">
        <v>0.2</v>
      </c>
      <c r="Z147" s="77">
        <v>0.25</v>
      </c>
      <c r="AA147" s="77">
        <v>0.37</v>
      </c>
      <c r="AB147" s="77">
        <v>0.42</v>
      </c>
      <c r="AC147" s="77">
        <v>0.57999999999999996</v>
      </c>
      <c r="AD147" s="77">
        <v>0.67</v>
      </c>
      <c r="AE147" s="77">
        <v>0.83</v>
      </c>
      <c r="AF147" s="77">
        <v>1</v>
      </c>
      <c r="AG147" s="76" t="s">
        <v>522</v>
      </c>
      <c r="AH147" s="76" t="s">
        <v>208</v>
      </c>
      <c r="AI147" s="82" t="s">
        <v>303</v>
      </c>
      <c r="AJ147" s="83" t="s">
        <v>303</v>
      </c>
      <c r="AK147" s="84">
        <v>46023</v>
      </c>
      <c r="AL147" s="84">
        <v>46387</v>
      </c>
      <c r="AM147" s="83"/>
      <c r="AN147" s="83"/>
      <c r="AO147" s="83"/>
      <c r="AP147" s="85" t="s">
        <v>9</v>
      </c>
      <c r="AQ147" s="84" cm="1">
        <f t="array" ref="AQ147">IFERROR(DATE(2026, _xlfn.AGGREGATE(15, 6, (COLUMN(CC147:CN147)-COLUMN(CC147)+1)/(CC147:CN147&lt;&gt;0), 1), 1),"N/A")</f>
        <v>46357</v>
      </c>
      <c r="AR147" s="84" cm="1">
        <f t="array" ref="AR147">IFERROR(EOMONTH(DATE(2026, _xlfn.AGGREGATE(14, 6, (COLUMN(CC147:CN147)-COLUMN(CC147)+1)/(CC147:CN147&lt;&gt;0), 1), 1), 0),"N/A")</f>
        <v>46387</v>
      </c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76" t="s">
        <v>710</v>
      </c>
      <c r="BG147" s="76"/>
      <c r="BH147" s="76" t="s">
        <v>735</v>
      </c>
      <c r="BI147" s="76" t="s">
        <v>8</v>
      </c>
      <c r="BJ147" s="82">
        <v>530805</v>
      </c>
      <c r="BK147" s="86" t="s">
        <v>191</v>
      </c>
      <c r="BL147" s="87">
        <v>200</v>
      </c>
      <c r="BM147" s="73">
        <v>0</v>
      </c>
      <c r="BN147" s="73">
        <v>0</v>
      </c>
      <c r="BO147" s="73">
        <v>0</v>
      </c>
      <c r="BP147" s="73">
        <v>0</v>
      </c>
      <c r="BQ147" s="73">
        <v>0</v>
      </c>
      <c r="BR147" s="73">
        <v>0</v>
      </c>
      <c r="BS147" s="73">
        <v>0</v>
      </c>
      <c r="BT147" s="73">
        <v>0</v>
      </c>
      <c r="BU147" s="73">
        <v>0</v>
      </c>
      <c r="BV147" s="73">
        <v>0</v>
      </c>
      <c r="BW147" s="88">
        <v>200</v>
      </c>
      <c r="BX147" s="138">
        <v>0</v>
      </c>
      <c r="BY147" s="138"/>
      <c r="BZ147" s="138"/>
      <c r="CA147" s="138"/>
      <c r="CB147" s="138">
        <f t="shared" si="32"/>
        <v>200</v>
      </c>
      <c r="CC147" s="73"/>
      <c r="CD147" s="73"/>
      <c r="CE147" s="72">
        <v>0</v>
      </c>
      <c r="CF147" s="73">
        <v>0</v>
      </c>
      <c r="CG147" s="73">
        <v>0</v>
      </c>
      <c r="CH147" s="73">
        <v>0</v>
      </c>
      <c r="CI147" s="73">
        <v>0</v>
      </c>
      <c r="CJ147" s="73">
        <v>0</v>
      </c>
      <c r="CK147" s="73">
        <v>0</v>
      </c>
      <c r="CL147" s="73">
        <v>0</v>
      </c>
      <c r="CM147" s="88">
        <v>0</v>
      </c>
      <c r="CN147" s="137">
        <v>200</v>
      </c>
      <c r="CO147" s="137"/>
      <c r="CP147" s="137">
        <f t="shared" si="33"/>
        <v>0</v>
      </c>
      <c r="CQ147" s="137">
        <f t="shared" si="34"/>
        <v>0</v>
      </c>
      <c r="CR147" s="137">
        <f t="shared" si="37"/>
        <v>0</v>
      </c>
      <c r="CS147" s="157">
        <v>0</v>
      </c>
      <c r="CT147" s="157">
        <v>0</v>
      </c>
      <c r="CU147" s="157">
        <v>0</v>
      </c>
      <c r="CV147" s="157">
        <v>0</v>
      </c>
      <c r="CW147" s="157">
        <v>0</v>
      </c>
      <c r="CX147" s="73">
        <v>0</v>
      </c>
      <c r="CY147" s="73">
        <v>0</v>
      </c>
      <c r="CZ147" s="73">
        <v>200</v>
      </c>
      <c r="DA147" s="73">
        <v>0</v>
      </c>
      <c r="DB147" s="73">
        <v>0</v>
      </c>
      <c r="DC147" s="73">
        <v>0</v>
      </c>
      <c r="DD147" s="73">
        <v>200</v>
      </c>
      <c r="DE147" s="73">
        <v>0</v>
      </c>
      <c r="DF147" s="73">
        <v>0</v>
      </c>
      <c r="DG147" s="73">
        <v>200</v>
      </c>
      <c r="DH147" s="73">
        <v>0</v>
      </c>
      <c r="DI147" s="157">
        <f t="shared" si="35"/>
        <v>0</v>
      </c>
      <c r="DJ147" s="157">
        <f t="shared" si="36"/>
        <v>0</v>
      </c>
      <c r="DK147" s="191" t="str">
        <f t="shared" si="38"/>
        <v>SI</v>
      </c>
      <c r="DL147" s="191" t="str">
        <f t="shared" si="39"/>
        <v>NO</v>
      </c>
      <c r="DM147" s="142"/>
      <c r="DN147" s="142"/>
      <c r="DO147" s="142"/>
      <c r="DP147" s="125"/>
      <c r="DQ147" s="125"/>
      <c r="DR147" s="125"/>
      <c r="DS147" s="125"/>
      <c r="DT147" s="125"/>
      <c r="DU147" s="125"/>
      <c r="DV147" s="125"/>
      <c r="DW147" s="125"/>
      <c r="DX147" s="125"/>
      <c r="DY147" s="125"/>
      <c r="DZ147" s="125"/>
      <c r="EA147" s="125"/>
      <c r="EB147" s="125"/>
      <c r="EC147" s="125"/>
      <c r="ED147" s="125"/>
      <c r="EE147" s="125"/>
      <c r="EF147" s="125"/>
      <c r="EG147" s="125"/>
      <c r="EH147" s="125"/>
      <c r="EI147" s="125"/>
      <c r="EJ147" s="125"/>
      <c r="EK147" s="125"/>
      <c r="EL147" s="125"/>
      <c r="EM147" s="125"/>
      <c r="EN147" s="125"/>
      <c r="EO147" s="125"/>
      <c r="EP147" s="125"/>
      <c r="EQ147" s="125"/>
      <c r="ER147" s="125"/>
      <c r="ES147" s="125"/>
      <c r="ET147" s="125"/>
      <c r="EU147" s="125"/>
      <c r="EV147" s="125"/>
      <c r="EW147" s="125"/>
      <c r="EX147" s="125"/>
      <c r="EY147" s="125"/>
      <c r="EZ147" s="125"/>
      <c r="FA147" s="125"/>
      <c r="FB147" s="125"/>
      <c r="FC147" s="125"/>
      <c r="FD147" s="125"/>
      <c r="FE147" s="125"/>
      <c r="FF147" s="125"/>
      <c r="FG147" s="125"/>
      <c r="FH147" s="125"/>
      <c r="FI147" s="125"/>
      <c r="FJ147" s="125"/>
      <c r="FK147" s="125"/>
      <c r="FL147" s="125"/>
      <c r="FM147" s="125"/>
      <c r="FN147" s="125"/>
      <c r="FO147" s="125"/>
      <c r="FP147" s="125"/>
      <c r="FQ147" s="125"/>
      <c r="FR147" s="125"/>
      <c r="FS147" s="125"/>
      <c r="FT147" s="125"/>
      <c r="FU147" s="173"/>
      <c r="FV147" s="173"/>
      <c r="FW147" s="173"/>
      <c r="FX147" s="173"/>
      <c r="FY147" s="173"/>
      <c r="FZ147" s="173"/>
      <c r="GA147" s="173"/>
      <c r="GB147" s="173"/>
      <c r="GC147" s="173"/>
      <c r="GD147" s="173"/>
      <c r="GE147" s="173"/>
      <c r="GF147" s="173"/>
      <c r="GG147" s="173"/>
      <c r="GH147" s="173"/>
      <c r="GI147" s="173"/>
      <c r="GJ147" s="173"/>
      <c r="GK147" s="173"/>
      <c r="GL147" s="173"/>
      <c r="GM147" s="173"/>
      <c r="GN147" s="173"/>
      <c r="GO147" s="173"/>
      <c r="GP147" s="173"/>
      <c r="GQ147" s="173"/>
      <c r="GR147" s="173"/>
      <c r="GS147" s="173"/>
      <c r="GT147" s="173"/>
      <c r="GU147" s="173"/>
      <c r="GV147" s="173"/>
      <c r="GW147" s="173"/>
      <c r="GX147" s="173"/>
      <c r="GY147" s="173"/>
      <c r="GZ147" s="173"/>
      <c r="HA147" s="173"/>
      <c r="HB147" s="173"/>
      <c r="HC147" s="173"/>
      <c r="HD147" s="173"/>
      <c r="HE147" s="173"/>
      <c r="HF147" s="173"/>
      <c r="HG147" s="173"/>
      <c r="HH147" s="173"/>
      <c r="HI147" s="173"/>
      <c r="HJ147" s="173"/>
      <c r="HP147" s="284" t="e">
        <v>#NUM!</v>
      </c>
      <c r="HQ147" s="284" t="e">
        <v>#NUM!</v>
      </c>
      <c r="HR147" s="284" t="e">
        <v>#NUM!</v>
      </c>
      <c r="HS147" s="284" t="e">
        <v>#NUM!</v>
      </c>
      <c r="HT147" s="284" t="e">
        <v>#NUM!</v>
      </c>
      <c r="HU147" s="284" t="e">
        <v>#NUM!</v>
      </c>
      <c r="HV147" s="284" t="e">
        <v>#NUM!</v>
      </c>
      <c r="HW147" s="284" t="e">
        <v>#NUM!</v>
      </c>
      <c r="HX147" s="284" t="e">
        <v>#NUM!</v>
      </c>
      <c r="HY147" s="284" t="e">
        <v>#NUM!</v>
      </c>
      <c r="HZ147" s="284" t="e">
        <v>#NUM!</v>
      </c>
      <c r="IA147" s="284" t="e">
        <v>#NUM!</v>
      </c>
      <c r="IB147" s="284" t="e">
        <v>#NUM!</v>
      </c>
      <c r="IC147" s="284" t="e">
        <v>#NUM!</v>
      </c>
      <c r="ID147" s="284" t="e">
        <v>#NUM!</v>
      </c>
      <c r="IE147" s="284" t="e">
        <v>#NUM!</v>
      </c>
      <c r="IF147" s="284" t="e">
        <v>#NUM!</v>
      </c>
      <c r="IG147" s="284" t="e">
        <v>#NUM!</v>
      </c>
      <c r="IH147" s="284" t="e">
        <v>#NUM!</v>
      </c>
      <c r="II147" s="284" t="e">
        <v>#NUM!</v>
      </c>
      <c r="IJ147" s="284" t="e">
        <v>#NUM!</v>
      </c>
      <c r="IK147" s="284" t="e">
        <v>#NUM!</v>
      </c>
      <c r="IL147" s="284" t="e">
        <v>#NUM!</v>
      </c>
      <c r="IM147" s="284" t="e">
        <v>#NUM!</v>
      </c>
      <c r="IN147" s="284" t="e">
        <v>#NUM!</v>
      </c>
      <c r="IO147" s="284" t="e">
        <v>#NUM!</v>
      </c>
      <c r="IP147" s="284" t="e">
        <v>#NUM!</v>
      </c>
      <c r="IQ147" s="284" t="e">
        <v>#NUM!</v>
      </c>
      <c r="IR147" s="284" t="e">
        <v>#NUM!</v>
      </c>
      <c r="IS147" s="284" t="e">
        <v>#NUM!</v>
      </c>
      <c r="IT147" s="284" t="e">
        <v>#NUM!</v>
      </c>
      <c r="IU147" s="284" t="e">
        <v>#NUM!</v>
      </c>
      <c r="IV147" s="284" t="e">
        <v>#NUM!</v>
      </c>
      <c r="IW147" s="284" t="e">
        <v>#NUM!</v>
      </c>
      <c r="IX147" s="284" t="e">
        <v>#NUM!</v>
      </c>
      <c r="IY147" s="284" t="e">
        <v>#NUM!</v>
      </c>
      <c r="IZ147" s="284" t="e">
        <v>#NUM!</v>
      </c>
      <c r="JA147" s="284" t="e">
        <v>#NUM!</v>
      </c>
      <c r="JB147" s="284" t="e">
        <v>#NUM!</v>
      </c>
      <c r="JC147" s="284" t="e">
        <v>#NUM!</v>
      </c>
      <c r="JD147" s="284" t="e">
        <v>#NUM!</v>
      </c>
      <c r="JE147" s="284" t="e">
        <v>#NUM!</v>
      </c>
      <c r="JF147" s="284" t="e">
        <v>#NUM!</v>
      </c>
      <c r="JG147" s="284" t="e">
        <v>#NUM!</v>
      </c>
      <c r="JH147" s="278" t="e">
        <v>#NUM!</v>
      </c>
      <c r="JI147" s="278" t="e">
        <v>#NUM!</v>
      </c>
      <c r="JJ147" s="279" t="s">
        <v>546</v>
      </c>
    </row>
    <row r="148" spans="1:318" s="68" customFormat="1" ht="14.65" customHeight="1" x14ac:dyDescent="0.25">
      <c r="A148" s="68" t="s">
        <v>76</v>
      </c>
      <c r="B148" s="76" t="s">
        <v>508</v>
      </c>
      <c r="C148" s="76" t="s">
        <v>509</v>
      </c>
      <c r="D148" s="76" t="s">
        <v>510</v>
      </c>
      <c r="E148" s="76" t="s">
        <v>6</v>
      </c>
      <c r="F148" s="76" t="s">
        <v>511</v>
      </c>
      <c r="G148" s="76" t="s">
        <v>8</v>
      </c>
      <c r="H148" s="76" t="s">
        <v>8</v>
      </c>
      <c r="I148" s="76" t="s">
        <v>192</v>
      </c>
      <c r="J148" s="76" t="s">
        <v>7</v>
      </c>
      <c r="K148" s="86" t="s">
        <v>8</v>
      </c>
      <c r="L148" s="86" t="s">
        <v>8</v>
      </c>
      <c r="M148" s="86" t="s">
        <v>8</v>
      </c>
      <c r="N148" s="86" t="s">
        <v>8</v>
      </c>
      <c r="O148" s="86" t="s">
        <v>8</v>
      </c>
      <c r="P148" s="86" t="s">
        <v>8</v>
      </c>
      <c r="Q148" s="76" t="s">
        <v>519</v>
      </c>
      <c r="R148" s="76" t="s">
        <v>10</v>
      </c>
      <c r="S148" s="76" t="s">
        <v>520</v>
      </c>
      <c r="T148" s="76" t="s">
        <v>521</v>
      </c>
      <c r="U148" s="77"/>
      <c r="V148" s="77">
        <v>0.05</v>
      </c>
      <c r="W148" s="77">
        <v>0.08</v>
      </c>
      <c r="X148" s="77">
        <v>0.15</v>
      </c>
      <c r="Y148" s="77">
        <v>0.2</v>
      </c>
      <c r="Z148" s="77">
        <v>0.25</v>
      </c>
      <c r="AA148" s="77">
        <v>0.37</v>
      </c>
      <c r="AB148" s="77">
        <v>0.42</v>
      </c>
      <c r="AC148" s="77">
        <v>0.57999999999999996</v>
      </c>
      <c r="AD148" s="77">
        <v>0.67</v>
      </c>
      <c r="AE148" s="77">
        <v>0.83</v>
      </c>
      <c r="AF148" s="77">
        <v>1</v>
      </c>
      <c r="AG148" s="76" t="s">
        <v>522</v>
      </c>
      <c r="AH148" s="76" t="s">
        <v>207</v>
      </c>
      <c r="AI148" s="82" t="s">
        <v>303</v>
      </c>
      <c r="AJ148" s="83" t="s">
        <v>303</v>
      </c>
      <c r="AK148" s="84">
        <v>46023</v>
      </c>
      <c r="AL148" s="84">
        <v>46387</v>
      </c>
      <c r="AM148" s="83"/>
      <c r="AN148" s="83"/>
      <c r="AO148" s="83"/>
      <c r="AP148" s="85" t="s">
        <v>9</v>
      </c>
      <c r="AQ148" s="84" cm="1">
        <f t="array" ref="AQ148">IFERROR(DATE(2026, _xlfn.AGGREGATE(15, 6, (COLUMN(CC148:CN148)-COLUMN(CC148)+1)/(CC148:CN148&lt;&gt;0), 1), 1),"N/A")</f>
        <v>46327</v>
      </c>
      <c r="AR148" s="84" cm="1">
        <f t="array" ref="AR148">IFERROR(EOMONTH(DATE(2026, _xlfn.AGGREGATE(14, 6, (COLUMN(CC148:CN148)-COLUMN(CC148)+1)/(CC148:CN148&lt;&gt;0), 1), 1), 0),"N/A")</f>
        <v>46356</v>
      </c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76" t="s">
        <v>736</v>
      </c>
      <c r="BG148" s="76" t="s">
        <v>303</v>
      </c>
      <c r="BH148" s="76" t="s">
        <v>737</v>
      </c>
      <c r="BI148" s="76" t="s">
        <v>8</v>
      </c>
      <c r="BJ148" s="82">
        <v>530704</v>
      </c>
      <c r="BK148" s="86" t="s">
        <v>191</v>
      </c>
      <c r="BL148" s="87">
        <v>0</v>
      </c>
      <c r="BM148" s="73"/>
      <c r="BN148" s="73"/>
      <c r="BO148" s="73"/>
      <c r="BP148" s="73"/>
      <c r="BQ148" s="73"/>
      <c r="BR148" s="73"/>
      <c r="BS148" s="73"/>
      <c r="BT148" s="88"/>
      <c r="BU148" s="73"/>
      <c r="BV148" s="73"/>
      <c r="BW148" s="73"/>
      <c r="BX148" s="138"/>
      <c r="BY148" s="138">
        <v>200</v>
      </c>
      <c r="BZ148" s="138"/>
      <c r="CA148" s="138"/>
      <c r="CB148" s="138">
        <f t="shared" si="32"/>
        <v>200</v>
      </c>
      <c r="CC148" s="73"/>
      <c r="CD148" s="73"/>
      <c r="CE148" s="72"/>
      <c r="CF148" s="73"/>
      <c r="CG148" s="73"/>
      <c r="CH148" s="73"/>
      <c r="CI148" s="73"/>
      <c r="CJ148" s="88"/>
      <c r="CK148" s="73"/>
      <c r="CL148" s="73"/>
      <c r="CM148" s="73">
        <v>200</v>
      </c>
      <c r="CN148" s="138"/>
      <c r="CO148" s="138"/>
      <c r="CP148" s="137">
        <f t="shared" si="33"/>
        <v>0</v>
      </c>
      <c r="CQ148" s="137">
        <f t="shared" si="34"/>
        <v>0</v>
      </c>
      <c r="CR148" s="137">
        <f t="shared" si="37"/>
        <v>0</v>
      </c>
      <c r="CS148" s="157">
        <v>0</v>
      </c>
      <c r="CT148" s="157">
        <v>0</v>
      </c>
      <c r="CU148" s="157">
        <v>0</v>
      </c>
      <c r="CV148" s="157">
        <v>0</v>
      </c>
      <c r="CW148" s="157">
        <v>0</v>
      </c>
      <c r="CX148" s="73">
        <v>0</v>
      </c>
      <c r="CY148" s="73">
        <v>0</v>
      </c>
      <c r="CZ148" s="73">
        <v>0</v>
      </c>
      <c r="DA148" s="73">
        <v>0</v>
      </c>
      <c r="DB148" s="73">
        <v>0</v>
      </c>
      <c r="DC148" s="73">
        <v>0</v>
      </c>
      <c r="DD148" s="73">
        <v>0</v>
      </c>
      <c r="DE148" s="73">
        <v>0</v>
      </c>
      <c r="DF148" s="73">
        <v>0</v>
      </c>
      <c r="DG148" s="73">
        <v>0</v>
      </c>
      <c r="DH148" s="73">
        <v>0</v>
      </c>
      <c r="DI148" s="157">
        <f t="shared" si="35"/>
        <v>0</v>
      </c>
      <c r="DJ148" s="157">
        <f t="shared" si="36"/>
        <v>0</v>
      </c>
      <c r="DK148" s="191" t="str">
        <f t="shared" si="38"/>
        <v>NO</v>
      </c>
      <c r="DL148" s="191" t="str">
        <f t="shared" si="39"/>
        <v>NO</v>
      </c>
      <c r="DM148" s="146"/>
      <c r="DN148" s="146"/>
      <c r="DO148" s="257"/>
      <c r="DP148" s="125"/>
      <c r="DQ148" s="125"/>
      <c r="DR148" s="125"/>
      <c r="DS148" s="125"/>
      <c r="DT148" s="125"/>
      <c r="DU148" s="125"/>
      <c r="DV148" s="125"/>
      <c r="DW148" s="125"/>
      <c r="DX148" s="126"/>
      <c r="DY148" s="126"/>
      <c r="DZ148" s="127"/>
      <c r="EA148" s="126"/>
      <c r="EB148" s="126"/>
      <c r="EC148" s="126"/>
      <c r="ED148" s="126"/>
      <c r="EE148" s="126"/>
      <c r="EF148" s="126"/>
      <c r="EG148" s="126"/>
      <c r="EH148" s="126"/>
      <c r="EI148" s="126"/>
      <c r="EJ148" s="126"/>
      <c r="EK148" s="127"/>
      <c r="EL148" s="126"/>
      <c r="EM148" s="126"/>
      <c r="EN148" s="126"/>
      <c r="EO148" s="126"/>
      <c r="EP148" s="126"/>
      <c r="EQ148" s="126"/>
      <c r="ER148" s="126"/>
      <c r="ES148" s="127"/>
      <c r="ET148" s="127"/>
      <c r="EU148" s="127"/>
      <c r="EV148" s="127"/>
      <c r="EW148" s="126"/>
      <c r="EX148" s="126"/>
      <c r="EY148" s="126"/>
      <c r="EZ148" s="126"/>
      <c r="FA148" s="126"/>
      <c r="FB148" s="126"/>
      <c r="FC148" s="126"/>
      <c r="FD148" s="128"/>
      <c r="FE148" s="127"/>
      <c r="FF148" s="129"/>
      <c r="FG148" s="129"/>
      <c r="FH148" s="129"/>
      <c r="FI148" s="129"/>
      <c r="FJ148" s="129"/>
      <c r="FK148" s="129"/>
      <c r="FL148" s="129"/>
      <c r="FM148" s="129"/>
      <c r="FN148" s="128"/>
      <c r="FO148" s="129"/>
      <c r="FP148" s="128"/>
      <c r="FQ148" s="129"/>
      <c r="FR148" s="147"/>
      <c r="FS148" s="127"/>
      <c r="FT148" s="125"/>
      <c r="FU148" s="173"/>
      <c r="FV148" s="173"/>
      <c r="FW148" s="173"/>
      <c r="FX148" s="173"/>
      <c r="FY148" s="173"/>
      <c r="FZ148" s="173"/>
      <c r="GA148" s="173"/>
      <c r="GB148" s="173"/>
      <c r="GC148" s="173"/>
      <c r="GD148" s="173"/>
      <c r="GE148" s="173"/>
      <c r="GF148" s="173"/>
      <c r="GG148" s="173"/>
      <c r="GH148" s="173"/>
      <c r="GI148" s="173"/>
      <c r="GJ148" s="173"/>
      <c r="GK148" s="173"/>
      <c r="GL148" s="173"/>
      <c r="GM148" s="173"/>
      <c r="GN148" s="173"/>
      <c r="GO148" s="173"/>
      <c r="GP148" s="173"/>
      <c r="GQ148" s="173"/>
      <c r="GR148" s="173"/>
      <c r="GS148" s="173"/>
      <c r="GT148" s="173"/>
      <c r="GU148" s="173"/>
      <c r="GV148" s="173"/>
      <c r="GW148" s="173"/>
      <c r="GX148" s="173"/>
      <c r="GY148" s="173"/>
      <c r="GZ148" s="173"/>
      <c r="HA148" s="173"/>
      <c r="HB148" s="173"/>
      <c r="HC148" s="173"/>
      <c r="HD148" s="173"/>
      <c r="HE148" s="173"/>
      <c r="HF148" s="173"/>
      <c r="HG148" s="173"/>
      <c r="HH148" s="173"/>
      <c r="HI148" s="173"/>
      <c r="HJ148" s="173"/>
      <c r="HP148" s="281"/>
      <c r="HQ148" s="281"/>
      <c r="HR148" s="281"/>
      <c r="HS148" s="281"/>
      <c r="HT148" s="281"/>
      <c r="HU148" s="281"/>
      <c r="HV148" s="281"/>
      <c r="HW148" s="281"/>
      <c r="HX148" s="281"/>
      <c r="HY148" s="281"/>
      <c r="HZ148" s="281"/>
      <c r="IA148" s="281"/>
      <c r="IB148" s="281"/>
      <c r="IC148" s="281"/>
      <c r="ID148" s="281"/>
      <c r="IE148" s="281"/>
      <c r="IF148" s="281"/>
      <c r="IG148" s="281"/>
      <c r="IH148" s="281"/>
      <c r="II148" s="281"/>
      <c r="IJ148" s="281"/>
      <c r="IK148" s="281"/>
      <c r="IL148" s="281"/>
      <c r="IM148" s="281"/>
      <c r="IN148" s="281"/>
      <c r="IO148" s="281"/>
      <c r="IP148" s="281"/>
      <c r="IQ148" s="281"/>
      <c r="IR148" s="281"/>
      <c r="IS148" s="281"/>
      <c r="IT148" s="281"/>
      <c r="IU148" s="281"/>
      <c r="IV148" s="281"/>
      <c r="IW148" s="281"/>
      <c r="IX148" s="281"/>
      <c r="IY148" s="281"/>
      <c r="IZ148" s="281"/>
      <c r="JA148" s="281"/>
      <c r="JB148" s="281"/>
      <c r="JC148" s="281"/>
      <c r="JD148" s="281"/>
      <c r="JE148" s="281"/>
      <c r="JF148" s="285"/>
      <c r="JG148" s="285"/>
      <c r="JH148" s="275"/>
      <c r="JI148" s="275"/>
      <c r="JJ148" s="275"/>
    </row>
    <row r="149" spans="1:318" s="68" customFormat="1" ht="14.65" customHeight="1" x14ac:dyDescent="0.25">
      <c r="A149" s="68" t="s">
        <v>54</v>
      </c>
      <c r="B149" s="76" t="s">
        <v>508</v>
      </c>
      <c r="C149" s="76" t="s">
        <v>509</v>
      </c>
      <c r="D149" s="76" t="s">
        <v>510</v>
      </c>
      <c r="E149" s="76" t="s">
        <v>6</v>
      </c>
      <c r="F149" s="76" t="s">
        <v>511</v>
      </c>
      <c r="G149" s="76" t="s">
        <v>8</v>
      </c>
      <c r="H149" s="76" t="s">
        <v>8</v>
      </c>
      <c r="I149" s="76" t="s">
        <v>192</v>
      </c>
      <c r="J149" s="76" t="s">
        <v>7</v>
      </c>
      <c r="K149" s="86" t="s">
        <v>8</v>
      </c>
      <c r="L149" s="86" t="s">
        <v>8</v>
      </c>
      <c r="M149" s="86" t="s">
        <v>8</v>
      </c>
      <c r="N149" s="86" t="s">
        <v>8</v>
      </c>
      <c r="O149" s="86" t="s">
        <v>8</v>
      </c>
      <c r="P149" s="86" t="s">
        <v>8</v>
      </c>
      <c r="Q149" s="76" t="s">
        <v>519</v>
      </c>
      <c r="R149" s="76" t="s">
        <v>10</v>
      </c>
      <c r="S149" s="76" t="s">
        <v>520</v>
      </c>
      <c r="T149" s="76" t="s">
        <v>521</v>
      </c>
      <c r="U149" s="77"/>
      <c r="V149" s="77">
        <v>0.05</v>
      </c>
      <c r="W149" s="77">
        <v>0.08</v>
      </c>
      <c r="X149" s="77">
        <v>0.15</v>
      </c>
      <c r="Y149" s="77">
        <v>0.2</v>
      </c>
      <c r="Z149" s="77">
        <v>0.25</v>
      </c>
      <c r="AA149" s="77">
        <v>0.37</v>
      </c>
      <c r="AB149" s="77">
        <v>0.42</v>
      </c>
      <c r="AC149" s="77">
        <v>0.57999999999999996</v>
      </c>
      <c r="AD149" s="77">
        <v>0.67</v>
      </c>
      <c r="AE149" s="77">
        <v>0.83</v>
      </c>
      <c r="AF149" s="77">
        <v>1</v>
      </c>
      <c r="AG149" s="76" t="s">
        <v>522</v>
      </c>
      <c r="AH149" s="76" t="s">
        <v>208</v>
      </c>
      <c r="AI149" s="82" t="s">
        <v>303</v>
      </c>
      <c r="AJ149" s="83" t="s">
        <v>303</v>
      </c>
      <c r="AK149" s="84">
        <v>46023</v>
      </c>
      <c r="AL149" s="84">
        <v>46387</v>
      </c>
      <c r="AM149" s="83"/>
      <c r="AN149" s="83"/>
      <c r="AO149" s="83"/>
      <c r="AP149" s="85" t="s">
        <v>9</v>
      </c>
      <c r="AQ149" s="84" cm="1">
        <f t="array" ref="AQ149">IFERROR(DATE(2026, _xlfn.AGGREGATE(15, 6, (COLUMN(CC149:CN149)-COLUMN(CC149)+1)/(CC149:CN149&lt;&gt;0), 1), 1),"N/A")</f>
        <v>46357</v>
      </c>
      <c r="AR149" s="84" cm="1">
        <f t="array" ref="AR149">IFERROR(EOMONTH(DATE(2026, _xlfn.AGGREGATE(14, 6, (COLUMN(CC149:CN149)-COLUMN(CC149)+1)/(CC149:CN149&lt;&gt;0), 1), 1), 0),"N/A")</f>
        <v>46387</v>
      </c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76" t="s">
        <v>738</v>
      </c>
      <c r="BG149" s="76"/>
      <c r="BH149" s="76" t="s">
        <v>739</v>
      </c>
      <c r="BI149" s="76" t="s">
        <v>8</v>
      </c>
      <c r="BJ149" s="82">
        <v>570201</v>
      </c>
      <c r="BK149" s="86" t="s">
        <v>191</v>
      </c>
      <c r="BL149" s="87">
        <v>0</v>
      </c>
      <c r="BM149" s="73"/>
      <c r="BN149" s="73"/>
      <c r="BO149" s="88"/>
      <c r="BP149" s="73"/>
      <c r="BQ149" s="73"/>
      <c r="BR149" s="73"/>
      <c r="BS149" s="73"/>
      <c r="BT149" s="73"/>
      <c r="BU149" s="73"/>
      <c r="BV149" s="73"/>
      <c r="BW149" s="73"/>
      <c r="BX149" s="138"/>
      <c r="BY149" s="138">
        <v>150</v>
      </c>
      <c r="BZ149" s="138"/>
      <c r="CA149" s="138"/>
      <c r="CB149" s="138">
        <f t="shared" si="32"/>
        <v>150</v>
      </c>
      <c r="CC149" s="73"/>
      <c r="CD149" s="73"/>
      <c r="CE149" s="88"/>
      <c r="CF149" s="73"/>
      <c r="CG149" s="73"/>
      <c r="CH149" s="73"/>
      <c r="CI149" s="73"/>
      <c r="CJ149" s="73"/>
      <c r="CK149" s="73"/>
      <c r="CL149" s="73"/>
      <c r="CM149" s="73"/>
      <c r="CN149" s="73">
        <v>150</v>
      </c>
      <c r="CO149" s="138"/>
      <c r="CP149" s="137">
        <f t="shared" si="33"/>
        <v>0</v>
      </c>
      <c r="CQ149" s="137">
        <f t="shared" si="34"/>
        <v>0</v>
      </c>
      <c r="CR149" s="137">
        <f t="shared" si="37"/>
        <v>0</v>
      </c>
      <c r="CS149" s="157">
        <v>0</v>
      </c>
      <c r="CT149" s="157">
        <v>0</v>
      </c>
      <c r="CU149" s="157">
        <v>0</v>
      </c>
      <c r="CV149" s="157">
        <v>0</v>
      </c>
      <c r="CW149" s="157">
        <v>0</v>
      </c>
      <c r="CX149" s="73">
        <v>0</v>
      </c>
      <c r="CY149" s="73">
        <v>0</v>
      </c>
      <c r="CZ149" s="73">
        <v>0</v>
      </c>
      <c r="DA149" s="73">
        <v>0</v>
      </c>
      <c r="DB149" s="73">
        <v>0</v>
      </c>
      <c r="DC149" s="73">
        <v>0</v>
      </c>
      <c r="DD149" s="73">
        <v>0</v>
      </c>
      <c r="DE149" s="73">
        <v>0</v>
      </c>
      <c r="DF149" s="73">
        <v>0</v>
      </c>
      <c r="DG149" s="73">
        <v>32.270000000000003</v>
      </c>
      <c r="DH149" s="73">
        <v>0</v>
      </c>
      <c r="DI149" s="157">
        <f t="shared" si="35"/>
        <v>0</v>
      </c>
      <c r="DJ149" s="157">
        <f t="shared" si="36"/>
        <v>0</v>
      </c>
      <c r="DK149" s="191" t="str">
        <f t="shared" si="38"/>
        <v>NO</v>
      </c>
      <c r="DL149" s="191" t="str">
        <f t="shared" si="39"/>
        <v>NO</v>
      </c>
      <c r="DM149" s="142"/>
      <c r="DN149" s="142"/>
      <c r="DO149" s="142"/>
      <c r="DP149" s="125"/>
      <c r="DQ149" s="125"/>
      <c r="DR149" s="125"/>
      <c r="DS149" s="125"/>
      <c r="DT149" s="125"/>
      <c r="DU149" s="125"/>
      <c r="DV149" s="125"/>
      <c r="DW149" s="125"/>
      <c r="DX149" s="125"/>
      <c r="DY149" s="125"/>
      <c r="DZ149" s="125"/>
      <c r="EA149" s="125"/>
      <c r="EB149" s="125"/>
      <c r="EC149" s="125"/>
      <c r="ED149" s="125"/>
      <c r="EE149" s="125"/>
      <c r="EF149" s="125"/>
      <c r="EG149" s="125"/>
      <c r="EH149" s="125"/>
      <c r="EI149" s="125"/>
      <c r="EJ149" s="125"/>
      <c r="EK149" s="125"/>
      <c r="EL149" s="125"/>
      <c r="EM149" s="125"/>
      <c r="EN149" s="125"/>
      <c r="EO149" s="125"/>
      <c r="EP149" s="125"/>
      <c r="EQ149" s="125"/>
      <c r="ER149" s="125"/>
      <c r="ES149" s="125"/>
      <c r="ET149" s="125"/>
      <c r="EU149" s="125"/>
      <c r="EV149" s="125"/>
      <c r="EW149" s="125"/>
      <c r="EX149" s="125"/>
      <c r="EY149" s="125"/>
      <c r="EZ149" s="125"/>
      <c r="FA149" s="125"/>
      <c r="FB149" s="125"/>
      <c r="FC149" s="125"/>
      <c r="FD149" s="125"/>
      <c r="FE149" s="125"/>
      <c r="FF149" s="125"/>
      <c r="FG149" s="125"/>
      <c r="FH149" s="125"/>
      <c r="FI149" s="125"/>
      <c r="FJ149" s="125"/>
      <c r="FK149" s="125"/>
      <c r="FL149" s="125"/>
      <c r="FM149" s="125"/>
      <c r="FN149" s="125"/>
      <c r="FO149" s="125"/>
      <c r="FP149" s="125"/>
      <c r="FQ149" s="125"/>
      <c r="FR149" s="125"/>
      <c r="FS149" s="125"/>
      <c r="FT149" s="125"/>
      <c r="FU149" s="173"/>
      <c r="FV149" s="173"/>
      <c r="FW149" s="173"/>
      <c r="FX149" s="173"/>
      <c r="FY149" s="173"/>
      <c r="FZ149" s="173"/>
      <c r="GA149" s="173"/>
      <c r="GB149" s="173"/>
      <c r="GC149" s="173"/>
      <c r="GD149" s="173"/>
      <c r="GE149" s="173"/>
      <c r="GF149" s="173"/>
      <c r="GG149" s="173"/>
      <c r="GH149" s="173"/>
      <c r="GI149" s="173"/>
      <c r="GJ149" s="173"/>
      <c r="GK149" s="173"/>
      <c r="GL149" s="173"/>
      <c r="GM149" s="173"/>
      <c r="GN149" s="173"/>
      <c r="GO149" s="173"/>
      <c r="GP149" s="173"/>
      <c r="GQ149" s="173"/>
      <c r="GR149" s="173"/>
      <c r="GS149" s="173"/>
      <c r="GT149" s="173"/>
      <c r="GU149" s="173"/>
      <c r="GV149" s="173"/>
      <c r="GW149" s="173"/>
      <c r="GX149" s="173"/>
      <c r="GY149" s="173"/>
      <c r="GZ149" s="173"/>
      <c r="HA149" s="173"/>
      <c r="HB149" s="173"/>
      <c r="HC149" s="173"/>
      <c r="HD149" s="173"/>
      <c r="HE149" s="173"/>
      <c r="HF149" s="173"/>
      <c r="HG149" s="173"/>
      <c r="HH149" s="173"/>
      <c r="HI149" s="173"/>
      <c r="HJ149" s="173"/>
      <c r="HP149" s="284" t="e">
        <v>#NUM!</v>
      </c>
      <c r="HQ149" s="284" t="e">
        <v>#NUM!</v>
      </c>
      <c r="HR149" s="284" t="e">
        <v>#NUM!</v>
      </c>
      <c r="HS149" s="284" t="e">
        <v>#NUM!</v>
      </c>
      <c r="HT149" s="284" t="e">
        <v>#NUM!</v>
      </c>
      <c r="HU149" s="284" t="e">
        <v>#NUM!</v>
      </c>
      <c r="HV149" s="284" t="e">
        <v>#NUM!</v>
      </c>
      <c r="HW149" s="284" t="e">
        <v>#NUM!</v>
      </c>
      <c r="HX149" s="284" t="e">
        <v>#NUM!</v>
      </c>
      <c r="HY149" s="284" t="e">
        <v>#NUM!</v>
      </c>
      <c r="HZ149" s="284" t="e">
        <v>#NUM!</v>
      </c>
      <c r="IA149" s="284" t="e">
        <v>#NUM!</v>
      </c>
      <c r="IB149" s="284" t="e">
        <v>#NUM!</v>
      </c>
      <c r="IC149" s="284" t="e">
        <v>#NUM!</v>
      </c>
      <c r="ID149" s="284" t="e">
        <v>#NUM!</v>
      </c>
      <c r="IE149" s="284" t="e">
        <v>#NUM!</v>
      </c>
      <c r="IF149" s="284" t="e">
        <v>#NUM!</v>
      </c>
      <c r="IG149" s="284" t="e">
        <v>#NUM!</v>
      </c>
      <c r="IH149" s="284" t="e">
        <v>#NUM!</v>
      </c>
      <c r="II149" s="284" t="e">
        <v>#NUM!</v>
      </c>
      <c r="IJ149" s="284" t="e">
        <v>#NUM!</v>
      </c>
      <c r="IK149" s="284" t="e">
        <v>#NUM!</v>
      </c>
      <c r="IL149" s="284" t="e">
        <v>#NUM!</v>
      </c>
      <c r="IM149" s="284" t="e">
        <v>#NUM!</v>
      </c>
      <c r="IN149" s="284" t="e">
        <v>#NUM!</v>
      </c>
      <c r="IO149" s="284" t="e">
        <v>#NUM!</v>
      </c>
      <c r="IP149" s="284" t="e">
        <v>#NUM!</v>
      </c>
      <c r="IQ149" s="284" t="e">
        <v>#NUM!</v>
      </c>
      <c r="IR149" s="284" t="e">
        <v>#NUM!</v>
      </c>
      <c r="IS149" s="284" t="e">
        <v>#NUM!</v>
      </c>
      <c r="IT149" s="284" t="e">
        <v>#NUM!</v>
      </c>
      <c r="IU149" s="284" t="e">
        <v>#NUM!</v>
      </c>
      <c r="IV149" s="284" t="e">
        <v>#NUM!</v>
      </c>
      <c r="IW149" s="284" t="e">
        <v>#NUM!</v>
      </c>
      <c r="IX149" s="284" t="e">
        <v>#NUM!</v>
      </c>
      <c r="IY149" s="284" t="e">
        <v>#NUM!</v>
      </c>
      <c r="IZ149" s="284" t="e">
        <v>#NUM!</v>
      </c>
      <c r="JA149" s="284" t="e">
        <v>#NUM!</v>
      </c>
      <c r="JB149" s="284" t="e">
        <v>#NUM!</v>
      </c>
      <c r="JC149" s="284" t="e">
        <v>#NUM!</v>
      </c>
      <c r="JD149" s="284" t="e">
        <v>#NUM!</v>
      </c>
      <c r="JE149" s="284" t="e">
        <v>#NUM!</v>
      </c>
      <c r="JF149" s="284" t="e">
        <v>#NUM!</v>
      </c>
      <c r="JG149" s="284" t="e">
        <v>#NUM!</v>
      </c>
      <c r="JH149" s="278" t="e">
        <v>#NUM!</v>
      </c>
      <c r="JI149" s="278" t="e">
        <v>#NUM!</v>
      </c>
      <c r="JJ149" s="279"/>
    </row>
    <row r="150" spans="1:318" s="68" customFormat="1" ht="14.65" customHeight="1" x14ac:dyDescent="0.25">
      <c r="A150" s="68" t="s">
        <v>54</v>
      </c>
      <c r="B150" s="76" t="s">
        <v>508</v>
      </c>
      <c r="C150" s="76" t="s">
        <v>509</v>
      </c>
      <c r="D150" s="76" t="s">
        <v>510</v>
      </c>
      <c r="E150" s="76" t="s">
        <v>6</v>
      </c>
      <c r="F150" s="76" t="s">
        <v>511</v>
      </c>
      <c r="G150" s="76" t="s">
        <v>8</v>
      </c>
      <c r="H150" s="76" t="s">
        <v>8</v>
      </c>
      <c r="I150" s="76" t="s">
        <v>192</v>
      </c>
      <c r="J150" s="76" t="s">
        <v>7</v>
      </c>
      <c r="K150" s="86" t="s">
        <v>8</v>
      </c>
      <c r="L150" s="86" t="s">
        <v>8</v>
      </c>
      <c r="M150" s="86" t="s">
        <v>8</v>
      </c>
      <c r="N150" s="86" t="s">
        <v>8</v>
      </c>
      <c r="O150" s="86" t="s">
        <v>8</v>
      </c>
      <c r="P150" s="86" t="s">
        <v>8</v>
      </c>
      <c r="Q150" s="76" t="s">
        <v>519</v>
      </c>
      <c r="R150" s="76" t="s">
        <v>10</v>
      </c>
      <c r="S150" s="76" t="s">
        <v>520</v>
      </c>
      <c r="T150" s="76" t="s">
        <v>521</v>
      </c>
      <c r="U150" s="77"/>
      <c r="V150" s="77">
        <v>0.05</v>
      </c>
      <c r="W150" s="77">
        <v>0.08</v>
      </c>
      <c r="X150" s="77">
        <v>0.15</v>
      </c>
      <c r="Y150" s="77">
        <v>0.2</v>
      </c>
      <c r="Z150" s="77">
        <v>0.25</v>
      </c>
      <c r="AA150" s="77">
        <v>0.37</v>
      </c>
      <c r="AB150" s="77">
        <v>0.42</v>
      </c>
      <c r="AC150" s="77">
        <v>0.57999999999999996</v>
      </c>
      <c r="AD150" s="77">
        <v>0.67</v>
      </c>
      <c r="AE150" s="77">
        <v>0.83</v>
      </c>
      <c r="AF150" s="77">
        <v>1</v>
      </c>
      <c r="AG150" s="76" t="s">
        <v>522</v>
      </c>
      <c r="AH150" s="76" t="s">
        <v>208</v>
      </c>
      <c r="AI150" s="82" t="s">
        <v>303</v>
      </c>
      <c r="AJ150" s="83" t="s">
        <v>303</v>
      </c>
      <c r="AK150" s="84">
        <v>46023</v>
      </c>
      <c r="AL150" s="84">
        <v>46387</v>
      </c>
      <c r="AM150" s="83"/>
      <c r="AN150" s="83"/>
      <c r="AO150" s="83"/>
      <c r="AP150" s="85" t="s">
        <v>9</v>
      </c>
      <c r="AQ150" s="84" cm="1">
        <f t="array" ref="AQ150">IFERROR(DATE(2026, _xlfn.AGGREGATE(15, 6, (COLUMN(CC150:CN150)-COLUMN(CC150)+1)/(CC150:CN150&lt;&gt;0), 1), 1),"N/A")</f>
        <v>46357</v>
      </c>
      <c r="AR150" s="84" cm="1">
        <f t="array" ref="AR150">IFERROR(EOMONTH(DATE(2026, _xlfn.AGGREGATE(14, 6, (COLUMN(CC150:CN150)-COLUMN(CC150)+1)/(CC150:CN150&lt;&gt;0), 1), 1), 0),"N/A")</f>
        <v>46387</v>
      </c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76" t="s">
        <v>710</v>
      </c>
      <c r="BG150" s="76"/>
      <c r="BH150" s="76" t="s">
        <v>740</v>
      </c>
      <c r="BI150" s="76" t="s">
        <v>8</v>
      </c>
      <c r="BJ150" s="82">
        <v>530405</v>
      </c>
      <c r="BK150" s="86" t="s">
        <v>191</v>
      </c>
      <c r="BL150" s="87">
        <v>100</v>
      </c>
      <c r="BM150" s="73">
        <v>0</v>
      </c>
      <c r="BN150" s="73">
        <v>0</v>
      </c>
      <c r="BO150" s="73">
        <v>0</v>
      </c>
      <c r="BP150" s="73">
        <v>0</v>
      </c>
      <c r="BQ150" s="73">
        <v>0</v>
      </c>
      <c r="BR150" s="73">
        <v>0</v>
      </c>
      <c r="BS150" s="73">
        <v>0</v>
      </c>
      <c r="BT150" s="73">
        <v>0</v>
      </c>
      <c r="BU150" s="73">
        <v>0</v>
      </c>
      <c r="BV150" s="73">
        <v>0</v>
      </c>
      <c r="BW150" s="73">
        <v>0</v>
      </c>
      <c r="BX150" s="137">
        <v>100</v>
      </c>
      <c r="BY150" s="137"/>
      <c r="BZ150" s="137"/>
      <c r="CA150" s="137"/>
      <c r="CB150" s="138">
        <f t="shared" si="32"/>
        <v>100</v>
      </c>
      <c r="CC150" s="73"/>
      <c r="CD150" s="73"/>
      <c r="CE150" s="72">
        <v>0</v>
      </c>
      <c r="CF150" s="73">
        <v>0</v>
      </c>
      <c r="CG150" s="73">
        <v>0</v>
      </c>
      <c r="CH150" s="73">
        <v>0</v>
      </c>
      <c r="CI150" s="73">
        <v>0</v>
      </c>
      <c r="CJ150" s="73">
        <v>0</v>
      </c>
      <c r="CK150" s="73">
        <v>0</v>
      </c>
      <c r="CL150" s="73">
        <v>0</v>
      </c>
      <c r="CM150" s="73">
        <v>0</v>
      </c>
      <c r="CN150" s="137">
        <v>100</v>
      </c>
      <c r="CO150" s="137"/>
      <c r="CP150" s="137">
        <f t="shared" si="33"/>
        <v>0</v>
      </c>
      <c r="CQ150" s="137">
        <f t="shared" si="34"/>
        <v>0</v>
      </c>
      <c r="CR150" s="137">
        <f t="shared" si="37"/>
        <v>0</v>
      </c>
      <c r="CS150" s="157">
        <v>0</v>
      </c>
      <c r="CT150" s="157">
        <v>0</v>
      </c>
      <c r="CU150" s="157">
        <v>0</v>
      </c>
      <c r="CV150" s="157">
        <v>0</v>
      </c>
      <c r="CW150" s="157">
        <v>0</v>
      </c>
      <c r="CX150" s="73">
        <v>0</v>
      </c>
      <c r="CY150" s="73">
        <v>0</v>
      </c>
      <c r="CZ150" s="73">
        <v>100</v>
      </c>
      <c r="DA150" s="73">
        <v>0</v>
      </c>
      <c r="DB150" s="73">
        <v>0</v>
      </c>
      <c r="DC150" s="73">
        <v>0</v>
      </c>
      <c r="DD150" s="73">
        <v>100</v>
      </c>
      <c r="DE150" s="73">
        <v>0</v>
      </c>
      <c r="DF150" s="73">
        <v>0</v>
      </c>
      <c r="DG150" s="73">
        <v>100</v>
      </c>
      <c r="DH150" s="73">
        <v>0</v>
      </c>
      <c r="DI150" s="157">
        <f t="shared" si="35"/>
        <v>0</v>
      </c>
      <c r="DJ150" s="157">
        <f t="shared" si="36"/>
        <v>0</v>
      </c>
      <c r="DK150" s="191" t="str">
        <f t="shared" si="38"/>
        <v>SI</v>
      </c>
      <c r="DL150" s="191" t="str">
        <f t="shared" si="39"/>
        <v>NO</v>
      </c>
      <c r="DM150" s="142"/>
      <c r="DN150" s="142"/>
      <c r="DO150" s="142"/>
      <c r="DP150" s="125"/>
      <c r="DQ150" s="125"/>
      <c r="DR150" s="125"/>
      <c r="DS150" s="125"/>
      <c r="DT150" s="125"/>
      <c r="DU150" s="125"/>
      <c r="DV150" s="125"/>
      <c r="DW150" s="125"/>
      <c r="DX150" s="125"/>
      <c r="DY150" s="125"/>
      <c r="DZ150" s="125"/>
      <c r="EA150" s="125"/>
      <c r="EB150" s="125"/>
      <c r="EC150" s="125"/>
      <c r="ED150" s="125"/>
      <c r="EE150" s="125"/>
      <c r="EF150" s="125"/>
      <c r="EG150" s="125"/>
      <c r="EH150" s="125"/>
      <c r="EI150" s="125"/>
      <c r="EJ150" s="125"/>
      <c r="EK150" s="125"/>
      <c r="EL150" s="125"/>
      <c r="EM150" s="125"/>
      <c r="EN150" s="125"/>
      <c r="EO150" s="125"/>
      <c r="EP150" s="125"/>
      <c r="EQ150" s="125"/>
      <c r="ER150" s="125"/>
      <c r="ES150" s="125"/>
      <c r="ET150" s="125"/>
      <c r="EU150" s="125"/>
      <c r="EV150" s="125"/>
      <c r="EW150" s="125"/>
      <c r="EX150" s="125"/>
      <c r="EY150" s="125"/>
      <c r="EZ150" s="125"/>
      <c r="FA150" s="125"/>
      <c r="FB150" s="125"/>
      <c r="FC150" s="125"/>
      <c r="FD150" s="125"/>
      <c r="FE150" s="125"/>
      <c r="FF150" s="125"/>
      <c r="FG150" s="125"/>
      <c r="FH150" s="125"/>
      <c r="FI150" s="125"/>
      <c r="FJ150" s="125"/>
      <c r="FK150" s="125"/>
      <c r="FL150" s="125"/>
      <c r="FM150" s="125"/>
      <c r="FN150" s="125"/>
      <c r="FO150" s="125"/>
      <c r="FP150" s="125"/>
      <c r="FQ150" s="125"/>
      <c r="FR150" s="125"/>
      <c r="FS150" s="125"/>
      <c r="FT150" s="125"/>
      <c r="FU150" s="173"/>
      <c r="FV150" s="173"/>
      <c r="FW150" s="173"/>
      <c r="FX150" s="173"/>
      <c r="FY150" s="173"/>
      <c r="FZ150" s="173"/>
      <c r="GA150" s="173"/>
      <c r="GB150" s="173"/>
      <c r="GC150" s="173"/>
      <c r="GD150" s="173"/>
      <c r="GE150" s="173"/>
      <c r="GF150" s="173"/>
      <c r="GG150" s="173"/>
      <c r="GH150" s="173"/>
      <c r="GI150" s="173"/>
      <c r="GJ150" s="173"/>
      <c r="GK150" s="173"/>
      <c r="GL150" s="173"/>
      <c r="GM150" s="173"/>
      <c r="GN150" s="173"/>
      <c r="GO150" s="173"/>
      <c r="GP150" s="173"/>
      <c r="GQ150" s="173"/>
      <c r="GR150" s="173"/>
      <c r="GS150" s="173"/>
      <c r="GT150" s="173"/>
      <c r="GU150" s="173"/>
      <c r="GV150" s="173"/>
      <c r="GW150" s="173"/>
      <c r="GX150" s="173"/>
      <c r="GY150" s="173"/>
      <c r="GZ150" s="173"/>
      <c r="HA150" s="173"/>
      <c r="HB150" s="173"/>
      <c r="HC150" s="173"/>
      <c r="HD150" s="173"/>
      <c r="HE150" s="173"/>
      <c r="HF150" s="173"/>
      <c r="HG150" s="173"/>
      <c r="HH150" s="173"/>
      <c r="HI150" s="173"/>
      <c r="HJ150" s="173"/>
      <c r="HP150" s="284" t="e">
        <v>#NUM!</v>
      </c>
      <c r="HQ150" s="284" t="e">
        <v>#NUM!</v>
      </c>
      <c r="HR150" s="284" t="e">
        <v>#NUM!</v>
      </c>
      <c r="HS150" s="284" t="e">
        <v>#NUM!</v>
      </c>
      <c r="HT150" s="284" t="e">
        <v>#NUM!</v>
      </c>
      <c r="HU150" s="284" t="e">
        <v>#NUM!</v>
      </c>
      <c r="HV150" s="284" t="e">
        <v>#NUM!</v>
      </c>
      <c r="HW150" s="284" t="e">
        <v>#NUM!</v>
      </c>
      <c r="HX150" s="284" t="e">
        <v>#NUM!</v>
      </c>
      <c r="HY150" s="284" t="e">
        <v>#NUM!</v>
      </c>
      <c r="HZ150" s="284" t="e">
        <v>#NUM!</v>
      </c>
      <c r="IA150" s="284" t="e">
        <v>#NUM!</v>
      </c>
      <c r="IB150" s="284" t="e">
        <v>#NUM!</v>
      </c>
      <c r="IC150" s="284" t="e">
        <v>#NUM!</v>
      </c>
      <c r="ID150" s="284" t="e">
        <v>#NUM!</v>
      </c>
      <c r="IE150" s="284" t="e">
        <v>#NUM!</v>
      </c>
      <c r="IF150" s="284" t="e">
        <v>#NUM!</v>
      </c>
      <c r="IG150" s="284" t="e">
        <v>#NUM!</v>
      </c>
      <c r="IH150" s="284" t="e">
        <v>#NUM!</v>
      </c>
      <c r="II150" s="284" t="e">
        <v>#NUM!</v>
      </c>
      <c r="IJ150" s="284" t="e">
        <v>#NUM!</v>
      </c>
      <c r="IK150" s="284" t="e">
        <v>#NUM!</v>
      </c>
      <c r="IL150" s="284" t="e">
        <v>#NUM!</v>
      </c>
      <c r="IM150" s="284" t="e">
        <v>#NUM!</v>
      </c>
      <c r="IN150" s="284" t="e">
        <v>#NUM!</v>
      </c>
      <c r="IO150" s="284" t="e">
        <v>#NUM!</v>
      </c>
      <c r="IP150" s="284" t="e">
        <v>#NUM!</v>
      </c>
      <c r="IQ150" s="284" t="e">
        <v>#NUM!</v>
      </c>
      <c r="IR150" s="284" t="e">
        <v>#NUM!</v>
      </c>
      <c r="IS150" s="284" t="e">
        <v>#NUM!</v>
      </c>
      <c r="IT150" s="284" t="e">
        <v>#NUM!</v>
      </c>
      <c r="IU150" s="284" t="e">
        <v>#NUM!</v>
      </c>
      <c r="IV150" s="284" t="e">
        <v>#NUM!</v>
      </c>
      <c r="IW150" s="284" t="e">
        <v>#NUM!</v>
      </c>
      <c r="IX150" s="284" t="e">
        <v>#NUM!</v>
      </c>
      <c r="IY150" s="284" t="e">
        <v>#NUM!</v>
      </c>
      <c r="IZ150" s="284" t="e">
        <v>#NUM!</v>
      </c>
      <c r="JA150" s="284" t="e">
        <v>#NUM!</v>
      </c>
      <c r="JB150" s="284" t="e">
        <v>#NUM!</v>
      </c>
      <c r="JC150" s="284" t="e">
        <v>#NUM!</v>
      </c>
      <c r="JD150" s="284" t="e">
        <v>#NUM!</v>
      </c>
      <c r="JE150" s="284" t="e">
        <v>#NUM!</v>
      </c>
      <c r="JF150" s="284" t="e">
        <v>#NUM!</v>
      </c>
      <c r="JG150" s="284" t="e">
        <v>#NUM!</v>
      </c>
      <c r="JH150" s="278" t="e">
        <v>#NUM!</v>
      </c>
      <c r="JI150" s="278" t="e">
        <v>#NUM!</v>
      </c>
      <c r="JJ150" s="279" t="s">
        <v>546</v>
      </c>
    </row>
    <row r="151" spans="1:318" s="68" customFormat="1" ht="14.65" customHeight="1" x14ac:dyDescent="0.25">
      <c r="A151" s="68" t="s">
        <v>123</v>
      </c>
      <c r="B151" s="76" t="s">
        <v>508</v>
      </c>
      <c r="C151" s="76" t="s">
        <v>509</v>
      </c>
      <c r="D151" s="89" t="s">
        <v>510</v>
      </c>
      <c r="E151" s="76" t="s">
        <v>6</v>
      </c>
      <c r="F151" s="76" t="s">
        <v>511</v>
      </c>
      <c r="G151" s="76" t="s">
        <v>8</v>
      </c>
      <c r="H151" s="76" t="s">
        <v>8</v>
      </c>
      <c r="I151" s="76" t="s">
        <v>192</v>
      </c>
      <c r="J151" s="76" t="s">
        <v>11</v>
      </c>
      <c r="K151" s="86" t="s">
        <v>8</v>
      </c>
      <c r="L151" s="86" t="s">
        <v>8</v>
      </c>
      <c r="M151" s="86" t="s">
        <v>8</v>
      </c>
      <c r="N151" s="86" t="s">
        <v>8</v>
      </c>
      <c r="O151" s="86" t="s">
        <v>8</v>
      </c>
      <c r="P151" s="86" t="s">
        <v>8</v>
      </c>
      <c r="Q151" s="76" t="s">
        <v>512</v>
      </c>
      <c r="R151" s="76" t="s">
        <v>13</v>
      </c>
      <c r="S151" s="76" t="s">
        <v>513</v>
      </c>
      <c r="T151" s="76" t="s">
        <v>514</v>
      </c>
      <c r="U151" s="77">
        <v>0.95</v>
      </c>
      <c r="V151" s="77">
        <v>0.95</v>
      </c>
      <c r="W151" s="77">
        <v>0.95</v>
      </c>
      <c r="X151" s="77">
        <v>0.95</v>
      </c>
      <c r="Y151" s="77">
        <v>0.95</v>
      </c>
      <c r="Z151" s="77">
        <v>0.95</v>
      </c>
      <c r="AA151" s="77">
        <v>0.95</v>
      </c>
      <c r="AB151" s="77">
        <v>0.95</v>
      </c>
      <c r="AC151" s="77">
        <v>0.95</v>
      </c>
      <c r="AD151" s="77">
        <v>0.95</v>
      </c>
      <c r="AE151" s="77">
        <v>0.95</v>
      </c>
      <c r="AF151" s="77">
        <v>0.95</v>
      </c>
      <c r="AG151" s="76" t="s">
        <v>223</v>
      </c>
      <c r="AH151" s="76" t="s">
        <v>208</v>
      </c>
      <c r="AI151" s="82" t="s">
        <v>303</v>
      </c>
      <c r="AJ151" s="83" t="s">
        <v>303</v>
      </c>
      <c r="AK151" s="84">
        <v>46023</v>
      </c>
      <c r="AL151" s="84">
        <v>46387</v>
      </c>
      <c r="AM151" s="83"/>
      <c r="AN151" s="83"/>
      <c r="AO151" s="83"/>
      <c r="AP151" s="85" t="s">
        <v>14</v>
      </c>
      <c r="AQ151" s="84" cm="1">
        <f t="array" ref="AQ151">IFERROR(DATE(2026, _xlfn.AGGREGATE(15, 6, (COLUMN(CC151:CN151)-COLUMN(CC151)+1)/(CC151:CN151&lt;&gt;0), 1), 1),"N/A")</f>
        <v>46357</v>
      </c>
      <c r="AR151" s="84" cm="1">
        <f t="array" ref="AR151">IFERROR(EOMONTH(DATE(2026, _xlfn.AGGREGATE(14, 6, (COLUMN(CC151:CN151)-COLUMN(CC151)+1)/(CC151:CN151&lt;&gt;0), 1), 1), 0),"N/A")</f>
        <v>46387</v>
      </c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76" t="s">
        <v>741</v>
      </c>
      <c r="BG151" s="76"/>
      <c r="BH151" s="76" t="s">
        <v>742</v>
      </c>
      <c r="BI151" s="76" t="s">
        <v>8</v>
      </c>
      <c r="BJ151" s="82">
        <v>630204</v>
      </c>
      <c r="BK151" s="86" t="s">
        <v>191</v>
      </c>
      <c r="BL151" s="87">
        <v>100</v>
      </c>
      <c r="BM151" s="73">
        <v>0</v>
      </c>
      <c r="BN151" s="73">
        <v>0</v>
      </c>
      <c r="BO151" s="73">
        <v>0</v>
      </c>
      <c r="BP151" s="73">
        <v>0</v>
      </c>
      <c r="BQ151" s="73">
        <v>0</v>
      </c>
      <c r="BR151" s="73">
        <v>0</v>
      </c>
      <c r="BS151" s="73">
        <v>0</v>
      </c>
      <c r="BT151" s="73">
        <v>0</v>
      </c>
      <c r="BU151" s="73">
        <v>0</v>
      </c>
      <c r="BV151" s="73">
        <v>0</v>
      </c>
      <c r="BW151" s="73">
        <v>0</v>
      </c>
      <c r="BX151" s="137">
        <v>100</v>
      </c>
      <c r="BY151" s="137"/>
      <c r="BZ151" s="137"/>
      <c r="CA151" s="137"/>
      <c r="CB151" s="138">
        <f t="shared" si="32"/>
        <v>100</v>
      </c>
      <c r="CC151" s="73"/>
      <c r="CD151" s="73"/>
      <c r="CE151" s="72">
        <v>0</v>
      </c>
      <c r="CF151" s="73">
        <v>0</v>
      </c>
      <c r="CG151" s="73">
        <v>0</v>
      </c>
      <c r="CH151" s="73">
        <v>0</v>
      </c>
      <c r="CI151" s="73">
        <v>0</v>
      </c>
      <c r="CJ151" s="73">
        <v>0</v>
      </c>
      <c r="CK151" s="73">
        <v>0</v>
      </c>
      <c r="CL151" s="73">
        <v>0</v>
      </c>
      <c r="CM151" s="73">
        <v>0</v>
      </c>
      <c r="CN151" s="137">
        <v>100</v>
      </c>
      <c r="CO151" s="137"/>
      <c r="CP151" s="137">
        <f t="shared" si="33"/>
        <v>0</v>
      </c>
      <c r="CQ151" s="137">
        <f t="shared" si="34"/>
        <v>0</v>
      </c>
      <c r="CR151" s="137">
        <f t="shared" si="37"/>
        <v>0</v>
      </c>
      <c r="CS151" s="157">
        <v>0</v>
      </c>
      <c r="CT151" s="157">
        <v>0</v>
      </c>
      <c r="CU151" s="157">
        <v>0</v>
      </c>
      <c r="CV151" s="157">
        <v>0</v>
      </c>
      <c r="CW151" s="157">
        <v>0</v>
      </c>
      <c r="CX151" s="73">
        <v>0</v>
      </c>
      <c r="CY151" s="73">
        <v>0</v>
      </c>
      <c r="CZ151" s="73">
        <v>0</v>
      </c>
      <c r="DA151" s="73">
        <v>0</v>
      </c>
      <c r="DB151" s="73">
        <v>0</v>
      </c>
      <c r="DC151" s="73">
        <v>0</v>
      </c>
      <c r="DD151" s="73">
        <v>0</v>
      </c>
      <c r="DE151" s="73">
        <v>0</v>
      </c>
      <c r="DF151" s="73">
        <v>0</v>
      </c>
      <c r="DG151" s="73">
        <v>0</v>
      </c>
      <c r="DH151" s="73">
        <v>0</v>
      </c>
      <c r="DI151" s="157">
        <f t="shared" si="35"/>
        <v>0</v>
      </c>
      <c r="DJ151" s="157">
        <f t="shared" si="36"/>
        <v>0</v>
      </c>
      <c r="DK151" s="191" t="str">
        <f t="shared" si="38"/>
        <v>NO</v>
      </c>
      <c r="DL151" s="191" t="str">
        <f t="shared" si="39"/>
        <v>NO</v>
      </c>
      <c r="DM151" s="142"/>
      <c r="DN151" s="142"/>
      <c r="DO151" s="142"/>
      <c r="DP151" s="125"/>
      <c r="DQ151" s="125"/>
      <c r="DR151" s="125"/>
      <c r="DS151" s="125"/>
      <c r="DT151" s="125"/>
      <c r="DU151" s="125"/>
      <c r="DV151" s="125"/>
      <c r="DW151" s="125"/>
      <c r="DX151" s="125"/>
      <c r="DY151" s="125"/>
      <c r="DZ151" s="125"/>
      <c r="EA151" s="125"/>
      <c r="EB151" s="125"/>
      <c r="EC151" s="125"/>
      <c r="ED151" s="125"/>
      <c r="EE151" s="125"/>
      <c r="EF151" s="125"/>
      <c r="EG151" s="125"/>
      <c r="EH151" s="125"/>
      <c r="EI151" s="125"/>
      <c r="EJ151" s="125"/>
      <c r="EK151" s="125"/>
      <c r="EL151" s="125"/>
      <c r="EM151" s="125"/>
      <c r="EN151" s="125"/>
      <c r="EO151" s="125"/>
      <c r="EP151" s="125"/>
      <c r="EQ151" s="125"/>
      <c r="ER151" s="125"/>
      <c r="ES151" s="125"/>
      <c r="ET151" s="125"/>
      <c r="EU151" s="125"/>
      <c r="EV151" s="125"/>
      <c r="EW151" s="125"/>
      <c r="EX151" s="125"/>
      <c r="EY151" s="125"/>
      <c r="EZ151" s="125"/>
      <c r="FA151" s="125"/>
      <c r="FB151" s="125"/>
      <c r="FC151" s="125"/>
      <c r="FD151" s="125"/>
      <c r="FE151" s="125"/>
      <c r="FF151" s="125"/>
      <c r="FG151" s="125"/>
      <c r="FH151" s="125"/>
      <c r="FI151" s="125"/>
      <c r="FJ151" s="125"/>
      <c r="FK151" s="125"/>
      <c r="FL151" s="125"/>
      <c r="FM151" s="125"/>
      <c r="FN151" s="125"/>
      <c r="FO151" s="125"/>
      <c r="FP151" s="125"/>
      <c r="FQ151" s="125"/>
      <c r="FR151" s="125"/>
      <c r="FS151" s="125"/>
      <c r="FT151" s="125"/>
      <c r="FU151" s="173"/>
      <c r="FV151" s="173"/>
      <c r="FW151" s="173"/>
      <c r="FX151" s="173"/>
      <c r="FY151" s="173"/>
      <c r="FZ151" s="173"/>
      <c r="GA151" s="173"/>
      <c r="GB151" s="173"/>
      <c r="GC151" s="173"/>
      <c r="GD151" s="173"/>
      <c r="GE151" s="173"/>
      <c r="GF151" s="173"/>
      <c r="GG151" s="173"/>
      <c r="GH151" s="173"/>
      <c r="GI151" s="173"/>
      <c r="GJ151" s="173"/>
      <c r="GK151" s="173"/>
      <c r="GL151" s="173"/>
      <c r="GM151" s="173"/>
      <c r="GN151" s="173"/>
      <c r="GO151" s="173"/>
      <c r="GP151" s="173"/>
      <c r="GQ151" s="173"/>
      <c r="GR151" s="173"/>
      <c r="GS151" s="173"/>
      <c r="GT151" s="173"/>
      <c r="GU151" s="173"/>
      <c r="GV151" s="173"/>
      <c r="GW151" s="173"/>
      <c r="GX151" s="173"/>
      <c r="GY151" s="173"/>
      <c r="GZ151" s="173"/>
      <c r="HA151" s="173"/>
      <c r="HB151" s="173"/>
      <c r="HC151" s="173"/>
      <c r="HD151" s="173"/>
      <c r="HE151" s="173"/>
      <c r="HF151" s="173"/>
      <c r="HG151" s="173"/>
      <c r="HH151" s="173"/>
      <c r="HI151" s="173"/>
      <c r="HJ151" s="173"/>
      <c r="HP151" s="284" t="e">
        <v>#NUM!</v>
      </c>
      <c r="HQ151" s="284" t="e">
        <v>#NUM!</v>
      </c>
      <c r="HR151" s="284" t="e">
        <v>#NUM!</v>
      </c>
      <c r="HS151" s="284" t="e">
        <v>#NUM!</v>
      </c>
      <c r="HT151" s="284" t="e">
        <v>#NUM!</v>
      </c>
      <c r="HU151" s="284" t="e">
        <v>#NUM!</v>
      </c>
      <c r="HV151" s="284" t="e">
        <v>#NUM!</v>
      </c>
      <c r="HW151" s="284" t="e">
        <v>#NUM!</v>
      </c>
      <c r="HX151" s="284" t="e">
        <v>#NUM!</v>
      </c>
      <c r="HY151" s="284" t="e">
        <v>#NUM!</v>
      </c>
      <c r="HZ151" s="284" t="e">
        <v>#NUM!</v>
      </c>
      <c r="IA151" s="284" t="e">
        <v>#NUM!</v>
      </c>
      <c r="IB151" s="284" t="e">
        <v>#NUM!</v>
      </c>
      <c r="IC151" s="284" t="e">
        <v>#NUM!</v>
      </c>
      <c r="ID151" s="284" t="e">
        <v>#NUM!</v>
      </c>
      <c r="IE151" s="284" t="e">
        <v>#NUM!</v>
      </c>
      <c r="IF151" s="284" t="e">
        <v>#NUM!</v>
      </c>
      <c r="IG151" s="284" t="e">
        <v>#NUM!</v>
      </c>
      <c r="IH151" s="284" t="e">
        <v>#NUM!</v>
      </c>
      <c r="II151" s="284"/>
      <c r="IJ151" s="284"/>
      <c r="IK151" s="284"/>
      <c r="IL151" s="284"/>
      <c r="IM151" s="284" t="e">
        <v>#NUM!</v>
      </c>
      <c r="IN151" s="284" t="e">
        <v>#NUM!</v>
      </c>
      <c r="IO151" s="284" t="e">
        <v>#NUM!</v>
      </c>
      <c r="IP151" s="284" t="e">
        <v>#NUM!</v>
      </c>
      <c r="IQ151" s="284" t="e">
        <v>#NUM!</v>
      </c>
      <c r="IR151" s="284" t="e">
        <v>#NUM!</v>
      </c>
      <c r="IS151" s="284" t="e">
        <v>#NUM!</v>
      </c>
      <c r="IT151" s="284"/>
      <c r="IU151" s="284">
        <v>18</v>
      </c>
      <c r="IV151" s="284">
        <v>5</v>
      </c>
      <c r="IW151" s="284">
        <v>9</v>
      </c>
      <c r="IX151" s="284">
        <v>13</v>
      </c>
      <c r="IY151" s="284">
        <v>16</v>
      </c>
      <c r="IZ151" s="284">
        <v>17</v>
      </c>
      <c r="JA151" s="284">
        <v>19</v>
      </c>
      <c r="JB151" s="284">
        <v>20</v>
      </c>
      <c r="JC151" s="284">
        <v>20</v>
      </c>
      <c r="JD151" s="284">
        <v>25</v>
      </c>
      <c r="JE151" s="284"/>
      <c r="JF151" s="286"/>
      <c r="JG151" s="286"/>
      <c r="JH151" s="343"/>
      <c r="JI151" s="276"/>
      <c r="JJ151" s="280"/>
    </row>
    <row r="152" spans="1:318" s="68" customFormat="1" ht="14.65" customHeight="1" x14ac:dyDescent="0.25">
      <c r="A152" s="68" t="s">
        <v>54</v>
      </c>
      <c r="B152" s="76" t="s">
        <v>508</v>
      </c>
      <c r="C152" s="76" t="s">
        <v>509</v>
      </c>
      <c r="D152" s="76" t="s">
        <v>510</v>
      </c>
      <c r="E152" s="76" t="s">
        <v>6</v>
      </c>
      <c r="F152" s="76" t="s">
        <v>511</v>
      </c>
      <c r="G152" s="76" t="s">
        <v>8</v>
      </c>
      <c r="H152" s="76" t="s">
        <v>8</v>
      </c>
      <c r="I152" s="76" t="s">
        <v>192</v>
      </c>
      <c r="J152" s="76" t="s">
        <v>7</v>
      </c>
      <c r="K152" s="86" t="s">
        <v>8</v>
      </c>
      <c r="L152" s="86" t="s">
        <v>8</v>
      </c>
      <c r="M152" s="86" t="s">
        <v>8</v>
      </c>
      <c r="N152" s="86" t="s">
        <v>8</v>
      </c>
      <c r="O152" s="86" t="s">
        <v>8</v>
      </c>
      <c r="P152" s="86" t="s">
        <v>8</v>
      </c>
      <c r="Q152" s="76" t="s">
        <v>519</v>
      </c>
      <c r="R152" s="76" t="s">
        <v>10</v>
      </c>
      <c r="S152" s="76" t="s">
        <v>520</v>
      </c>
      <c r="T152" s="76" t="s">
        <v>521</v>
      </c>
      <c r="U152" s="77"/>
      <c r="V152" s="77">
        <v>0.05</v>
      </c>
      <c r="W152" s="77">
        <v>0.08</v>
      </c>
      <c r="X152" s="77">
        <v>0.15</v>
      </c>
      <c r="Y152" s="77">
        <v>0.2</v>
      </c>
      <c r="Z152" s="77">
        <v>0.25</v>
      </c>
      <c r="AA152" s="77">
        <v>0.37</v>
      </c>
      <c r="AB152" s="77">
        <v>0.42</v>
      </c>
      <c r="AC152" s="77">
        <v>0.57999999999999996</v>
      </c>
      <c r="AD152" s="77">
        <v>0.67</v>
      </c>
      <c r="AE152" s="77">
        <v>0.83</v>
      </c>
      <c r="AF152" s="77">
        <v>1</v>
      </c>
      <c r="AG152" s="76" t="s">
        <v>522</v>
      </c>
      <c r="AH152" s="76" t="s">
        <v>208</v>
      </c>
      <c r="AI152" s="82" t="s">
        <v>303</v>
      </c>
      <c r="AJ152" s="83" t="s">
        <v>303</v>
      </c>
      <c r="AK152" s="84">
        <v>46023</v>
      </c>
      <c r="AL152" s="84">
        <v>46387</v>
      </c>
      <c r="AM152" s="83"/>
      <c r="AN152" s="83"/>
      <c r="AO152" s="83"/>
      <c r="AP152" s="85" t="s">
        <v>9</v>
      </c>
      <c r="AQ152" s="84" cm="1">
        <f t="array" ref="AQ152">IFERROR(DATE(2026, _xlfn.AGGREGATE(15, 6, (COLUMN(CC152:CN152)-COLUMN(CC152)+1)/(CC152:CN152&lt;&gt;0), 1), 1),"N/A")</f>
        <v>46357</v>
      </c>
      <c r="AR152" s="84" cm="1">
        <f t="array" ref="AR152">IFERROR(EOMONTH(DATE(2026, _xlfn.AGGREGATE(14, 6, (COLUMN(CC152:CN152)-COLUMN(CC152)+1)/(CC152:CN152&lt;&gt;0), 1), 1), 0),"N/A")</f>
        <v>46387</v>
      </c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76" t="s">
        <v>710</v>
      </c>
      <c r="BG152" s="76"/>
      <c r="BH152" s="76" t="s">
        <v>743</v>
      </c>
      <c r="BI152" s="76" t="s">
        <v>8</v>
      </c>
      <c r="BJ152" s="82">
        <v>530804</v>
      </c>
      <c r="BK152" s="86" t="s">
        <v>191</v>
      </c>
      <c r="BL152" s="87">
        <v>50</v>
      </c>
      <c r="BM152" s="73">
        <v>0</v>
      </c>
      <c r="BN152" s="73">
        <v>0</v>
      </c>
      <c r="BO152" s="73">
        <v>0</v>
      </c>
      <c r="BP152" s="73">
        <v>0</v>
      </c>
      <c r="BQ152" s="73">
        <v>0</v>
      </c>
      <c r="BR152" s="73">
        <v>0</v>
      </c>
      <c r="BS152" s="73">
        <v>0</v>
      </c>
      <c r="BT152" s="73">
        <v>0</v>
      </c>
      <c r="BU152" s="73">
        <v>0</v>
      </c>
      <c r="BV152" s="73">
        <v>0</v>
      </c>
      <c r="BW152" s="73">
        <v>0</v>
      </c>
      <c r="BX152" s="137">
        <v>50</v>
      </c>
      <c r="BY152" s="137"/>
      <c r="BZ152" s="137"/>
      <c r="CA152" s="137"/>
      <c r="CB152" s="138">
        <f t="shared" si="32"/>
        <v>50</v>
      </c>
      <c r="CC152" s="73"/>
      <c r="CD152" s="73"/>
      <c r="CE152" s="72">
        <v>0</v>
      </c>
      <c r="CF152" s="73">
        <v>0</v>
      </c>
      <c r="CG152" s="73">
        <v>0</v>
      </c>
      <c r="CH152" s="73">
        <v>0</v>
      </c>
      <c r="CI152" s="73">
        <v>0</v>
      </c>
      <c r="CJ152" s="73">
        <v>0</v>
      </c>
      <c r="CK152" s="73">
        <v>0</v>
      </c>
      <c r="CL152" s="73">
        <v>0</v>
      </c>
      <c r="CM152" s="73">
        <v>0</v>
      </c>
      <c r="CN152" s="88">
        <v>50</v>
      </c>
      <c r="CO152" s="137"/>
      <c r="CP152" s="137">
        <f t="shared" si="33"/>
        <v>0</v>
      </c>
      <c r="CQ152" s="137">
        <f t="shared" si="34"/>
        <v>0</v>
      </c>
      <c r="CR152" s="137">
        <f t="shared" si="37"/>
        <v>0</v>
      </c>
      <c r="CS152" s="157">
        <v>0</v>
      </c>
      <c r="CT152" s="157">
        <v>0</v>
      </c>
      <c r="CU152" s="157">
        <v>0</v>
      </c>
      <c r="CV152" s="157">
        <v>0</v>
      </c>
      <c r="CW152" s="157">
        <v>0</v>
      </c>
      <c r="CX152" s="73">
        <v>0</v>
      </c>
      <c r="CY152" s="73">
        <v>0</v>
      </c>
      <c r="CZ152" s="73">
        <v>50</v>
      </c>
      <c r="DA152" s="73">
        <v>0</v>
      </c>
      <c r="DB152" s="73">
        <v>0</v>
      </c>
      <c r="DC152" s="73">
        <v>0</v>
      </c>
      <c r="DD152" s="73">
        <v>50</v>
      </c>
      <c r="DE152" s="73">
        <v>0</v>
      </c>
      <c r="DF152" s="73">
        <v>0</v>
      </c>
      <c r="DG152" s="73">
        <v>50</v>
      </c>
      <c r="DH152" s="73">
        <v>0</v>
      </c>
      <c r="DI152" s="157">
        <f t="shared" si="35"/>
        <v>0</v>
      </c>
      <c r="DJ152" s="157">
        <f t="shared" si="36"/>
        <v>0</v>
      </c>
      <c r="DK152" s="191" t="str">
        <f t="shared" si="38"/>
        <v>SI</v>
      </c>
      <c r="DL152" s="191" t="str">
        <f t="shared" si="39"/>
        <v>NO</v>
      </c>
      <c r="DM152" s="142"/>
      <c r="DN152" s="142"/>
      <c r="DO152" s="142"/>
      <c r="DP152" s="125"/>
      <c r="DQ152" s="125"/>
      <c r="DR152" s="125"/>
      <c r="DS152" s="125"/>
      <c r="DT152" s="125"/>
      <c r="DU152" s="125"/>
      <c r="DV152" s="125"/>
      <c r="DW152" s="125"/>
      <c r="DX152" s="125"/>
      <c r="DY152" s="125"/>
      <c r="DZ152" s="125"/>
      <c r="EA152" s="125"/>
      <c r="EB152" s="125"/>
      <c r="EC152" s="125"/>
      <c r="ED152" s="125"/>
      <c r="EE152" s="125"/>
      <c r="EF152" s="125"/>
      <c r="EG152" s="125"/>
      <c r="EH152" s="125"/>
      <c r="EI152" s="125"/>
      <c r="EJ152" s="125"/>
      <c r="EK152" s="125"/>
      <c r="EL152" s="125"/>
      <c r="EM152" s="125"/>
      <c r="EN152" s="125"/>
      <c r="EO152" s="125"/>
      <c r="EP152" s="125"/>
      <c r="EQ152" s="125"/>
      <c r="ER152" s="125"/>
      <c r="ES152" s="125"/>
      <c r="ET152" s="125"/>
      <c r="EU152" s="125"/>
      <c r="EV152" s="125"/>
      <c r="EW152" s="125"/>
      <c r="EX152" s="125"/>
      <c r="EY152" s="125"/>
      <c r="EZ152" s="125"/>
      <c r="FA152" s="125"/>
      <c r="FB152" s="125"/>
      <c r="FC152" s="125"/>
      <c r="FD152" s="125"/>
      <c r="FE152" s="125"/>
      <c r="FF152" s="125"/>
      <c r="FG152" s="125"/>
      <c r="FH152" s="125"/>
      <c r="FI152" s="125"/>
      <c r="FJ152" s="125"/>
      <c r="FK152" s="125"/>
      <c r="FL152" s="125"/>
      <c r="FM152" s="125"/>
      <c r="FN152" s="125"/>
      <c r="FO152" s="125"/>
      <c r="FP152" s="125"/>
      <c r="FQ152" s="125"/>
      <c r="FR152" s="125"/>
      <c r="FS152" s="125"/>
      <c r="FT152" s="125"/>
      <c r="FU152" s="173"/>
      <c r="FV152" s="173"/>
      <c r="FW152" s="173"/>
      <c r="FX152" s="173"/>
      <c r="FY152" s="173"/>
      <c r="FZ152" s="173"/>
      <c r="GA152" s="173"/>
      <c r="GB152" s="173"/>
      <c r="GC152" s="173"/>
      <c r="GD152" s="173"/>
      <c r="GE152" s="173"/>
      <c r="GF152" s="173"/>
      <c r="GG152" s="173"/>
      <c r="GH152" s="173"/>
      <c r="GI152" s="173"/>
      <c r="GJ152" s="173"/>
      <c r="GK152" s="173"/>
      <c r="GL152" s="173"/>
      <c r="GM152" s="173"/>
      <c r="GN152" s="173"/>
      <c r="GO152" s="173"/>
      <c r="GP152" s="173"/>
      <c r="GQ152" s="173"/>
      <c r="GR152" s="173"/>
      <c r="GS152" s="173"/>
      <c r="GT152" s="173"/>
      <c r="GU152" s="173"/>
      <c r="GV152" s="173"/>
      <c r="GW152" s="173"/>
      <c r="GX152" s="173"/>
      <c r="GY152" s="173"/>
      <c r="GZ152" s="173"/>
      <c r="HA152" s="173"/>
      <c r="HB152" s="173"/>
      <c r="HC152" s="173"/>
      <c r="HD152" s="173"/>
      <c r="HE152" s="173"/>
      <c r="HF152" s="173"/>
      <c r="HG152" s="173"/>
      <c r="HH152" s="173"/>
      <c r="HI152" s="173"/>
      <c r="HJ152" s="173"/>
      <c r="HP152" s="284" t="e">
        <v>#NUM!</v>
      </c>
      <c r="HQ152" s="284" t="e">
        <v>#NUM!</v>
      </c>
      <c r="HR152" s="284" t="e">
        <v>#NUM!</v>
      </c>
      <c r="HS152" s="284" t="e">
        <v>#NUM!</v>
      </c>
      <c r="HT152" s="284" t="e">
        <v>#NUM!</v>
      </c>
      <c r="HU152" s="284" t="e">
        <v>#NUM!</v>
      </c>
      <c r="HV152" s="284" t="e">
        <v>#NUM!</v>
      </c>
      <c r="HW152" s="284" t="e">
        <v>#NUM!</v>
      </c>
      <c r="HX152" s="284" t="e">
        <v>#NUM!</v>
      </c>
      <c r="HY152" s="284" t="e">
        <v>#NUM!</v>
      </c>
      <c r="HZ152" s="284" t="e">
        <v>#NUM!</v>
      </c>
      <c r="IA152" s="284" t="e">
        <v>#NUM!</v>
      </c>
      <c r="IB152" s="284" t="e">
        <v>#NUM!</v>
      </c>
      <c r="IC152" s="284" t="e">
        <v>#NUM!</v>
      </c>
      <c r="ID152" s="284" t="e">
        <v>#NUM!</v>
      </c>
      <c r="IE152" s="284" t="e">
        <v>#NUM!</v>
      </c>
      <c r="IF152" s="284" t="e">
        <v>#NUM!</v>
      </c>
      <c r="IG152" s="284" t="e">
        <v>#NUM!</v>
      </c>
      <c r="IH152" s="284" t="e">
        <v>#NUM!</v>
      </c>
      <c r="II152" s="284" t="e">
        <v>#NUM!</v>
      </c>
      <c r="IJ152" s="284" t="e">
        <v>#NUM!</v>
      </c>
      <c r="IK152" s="284" t="e">
        <v>#NUM!</v>
      </c>
      <c r="IL152" s="284" t="e">
        <v>#NUM!</v>
      </c>
      <c r="IM152" s="284" t="e">
        <v>#NUM!</v>
      </c>
      <c r="IN152" s="284" t="e">
        <v>#NUM!</v>
      </c>
      <c r="IO152" s="284" t="e">
        <v>#NUM!</v>
      </c>
      <c r="IP152" s="284" t="e">
        <v>#NUM!</v>
      </c>
      <c r="IQ152" s="284" t="e">
        <v>#NUM!</v>
      </c>
      <c r="IR152" s="284" t="e">
        <v>#NUM!</v>
      </c>
      <c r="IS152" s="284" t="e">
        <v>#NUM!</v>
      </c>
      <c r="IT152" s="284" t="e">
        <v>#NUM!</v>
      </c>
      <c r="IU152" s="284" t="e">
        <v>#NUM!</v>
      </c>
      <c r="IV152" s="284" t="e">
        <v>#NUM!</v>
      </c>
      <c r="IW152" s="284" t="e">
        <v>#NUM!</v>
      </c>
      <c r="IX152" s="284" t="e">
        <v>#NUM!</v>
      </c>
      <c r="IY152" s="284" t="e">
        <v>#NUM!</v>
      </c>
      <c r="IZ152" s="284" t="e">
        <v>#NUM!</v>
      </c>
      <c r="JA152" s="284" t="e">
        <v>#NUM!</v>
      </c>
      <c r="JB152" s="284" t="e">
        <v>#NUM!</v>
      </c>
      <c r="JC152" s="284" t="e">
        <v>#NUM!</v>
      </c>
      <c r="JD152" s="284" t="e">
        <v>#NUM!</v>
      </c>
      <c r="JE152" s="284" t="e">
        <v>#NUM!</v>
      </c>
      <c r="JF152" s="284" t="e">
        <v>#NUM!</v>
      </c>
      <c r="JG152" s="284" t="e">
        <v>#NUM!</v>
      </c>
      <c r="JH152" s="278" t="e">
        <v>#NUM!</v>
      </c>
      <c r="JI152" s="278" t="e">
        <v>#NUM!</v>
      </c>
      <c r="JJ152" s="279" t="s">
        <v>546</v>
      </c>
    </row>
    <row r="153" spans="1:318" s="68" customFormat="1" ht="14.65" customHeight="1" x14ac:dyDescent="0.25">
      <c r="A153" s="68" t="s">
        <v>65</v>
      </c>
      <c r="B153" s="76" t="s">
        <v>508</v>
      </c>
      <c r="C153" s="76" t="s">
        <v>509</v>
      </c>
      <c r="D153" s="89" t="s">
        <v>510</v>
      </c>
      <c r="E153" s="76" t="s">
        <v>6</v>
      </c>
      <c r="F153" s="76" t="s">
        <v>511</v>
      </c>
      <c r="G153" s="76" t="s">
        <v>8</v>
      </c>
      <c r="H153" s="76" t="s">
        <v>8</v>
      </c>
      <c r="I153" s="76" t="s">
        <v>192</v>
      </c>
      <c r="J153" s="76" t="s">
        <v>11</v>
      </c>
      <c r="K153" s="86" t="s">
        <v>8</v>
      </c>
      <c r="L153" s="86" t="s">
        <v>8</v>
      </c>
      <c r="M153" s="86" t="s">
        <v>8</v>
      </c>
      <c r="N153" s="86" t="s">
        <v>8</v>
      </c>
      <c r="O153" s="86" t="s">
        <v>8</v>
      </c>
      <c r="P153" s="86" t="s">
        <v>8</v>
      </c>
      <c r="Q153" s="76" t="s">
        <v>512</v>
      </c>
      <c r="R153" s="76" t="s">
        <v>13</v>
      </c>
      <c r="S153" s="76" t="s">
        <v>513</v>
      </c>
      <c r="T153" s="76" t="s">
        <v>514</v>
      </c>
      <c r="U153" s="77">
        <v>0.95</v>
      </c>
      <c r="V153" s="77">
        <v>0.95</v>
      </c>
      <c r="W153" s="77">
        <v>0.95</v>
      </c>
      <c r="X153" s="77">
        <v>0.95</v>
      </c>
      <c r="Y153" s="77">
        <v>0.95</v>
      </c>
      <c r="Z153" s="77">
        <v>0.95</v>
      </c>
      <c r="AA153" s="77">
        <v>0.95</v>
      </c>
      <c r="AB153" s="77">
        <v>0.95</v>
      </c>
      <c r="AC153" s="77">
        <v>0.95</v>
      </c>
      <c r="AD153" s="77">
        <v>0.95</v>
      </c>
      <c r="AE153" s="77">
        <v>0.95</v>
      </c>
      <c r="AF153" s="77">
        <v>0.95</v>
      </c>
      <c r="AG153" s="76" t="s">
        <v>223</v>
      </c>
      <c r="AH153" s="76" t="s">
        <v>208</v>
      </c>
      <c r="AI153" s="82" t="s">
        <v>303</v>
      </c>
      <c r="AJ153" s="83" t="s">
        <v>303</v>
      </c>
      <c r="AK153" s="84">
        <v>46023</v>
      </c>
      <c r="AL153" s="84">
        <v>46387</v>
      </c>
      <c r="AM153" s="83"/>
      <c r="AN153" s="83"/>
      <c r="AO153" s="83"/>
      <c r="AP153" s="85" t="s">
        <v>14</v>
      </c>
      <c r="AQ153" s="84" cm="1">
        <f t="array" ref="AQ153">IFERROR(DATE(2026, _xlfn.AGGREGATE(15, 6, (COLUMN(CC153:CN153)-COLUMN(CC153)+1)/(CC153:CN153&lt;&gt;0), 1), 1),"N/A")</f>
        <v>46113</v>
      </c>
      <c r="AR153" s="84" cm="1">
        <f t="array" ref="AR153">IFERROR(EOMONTH(DATE(2026, _xlfn.AGGREGATE(14, 6, (COLUMN(CC153:CN153)-COLUMN(CC153)+1)/(CC153:CN153&lt;&gt;0), 1), 1), 0),"N/A")</f>
        <v>46387</v>
      </c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76" t="s">
        <v>179</v>
      </c>
      <c r="BG153" s="76"/>
      <c r="BH153" s="76" t="s">
        <v>744</v>
      </c>
      <c r="BI153" s="76" t="s">
        <v>8</v>
      </c>
      <c r="BJ153" s="82">
        <v>630105</v>
      </c>
      <c r="BK153" s="86" t="s">
        <v>191</v>
      </c>
      <c r="BL153" s="87">
        <v>0</v>
      </c>
      <c r="BM153" s="88"/>
      <c r="BN153" s="88"/>
      <c r="BO153" s="88"/>
      <c r="BP153" s="72"/>
      <c r="BQ153" s="88"/>
      <c r="BR153" s="88"/>
      <c r="BS153" s="88"/>
      <c r="BT153" s="88"/>
      <c r="BU153" s="88"/>
      <c r="BV153" s="88"/>
      <c r="BW153" s="88"/>
      <c r="BX153" s="137"/>
      <c r="BY153" s="137"/>
      <c r="BZ153" s="137">
        <v>20</v>
      </c>
      <c r="CA153" s="137"/>
      <c r="CB153" s="138">
        <f t="shared" si="32"/>
        <v>20</v>
      </c>
      <c r="CC153" s="88"/>
      <c r="CD153" s="88"/>
      <c r="CE153" s="88"/>
      <c r="CF153" s="72">
        <v>4</v>
      </c>
      <c r="CG153" s="88">
        <v>2</v>
      </c>
      <c r="CH153" s="88">
        <v>2</v>
      </c>
      <c r="CI153" s="88">
        <v>2</v>
      </c>
      <c r="CJ153" s="88">
        <v>2</v>
      </c>
      <c r="CK153" s="88">
        <v>2</v>
      </c>
      <c r="CL153" s="88">
        <v>2</v>
      </c>
      <c r="CM153" s="88">
        <v>2</v>
      </c>
      <c r="CN153" s="137">
        <v>2</v>
      </c>
      <c r="CO153" s="137"/>
      <c r="CP153" s="137">
        <f t="shared" si="33"/>
        <v>0</v>
      </c>
      <c r="CQ153" s="137">
        <f t="shared" si="34"/>
        <v>4</v>
      </c>
      <c r="CR153" s="137"/>
      <c r="CS153" s="157"/>
      <c r="CT153" s="157">
        <v>0</v>
      </c>
      <c r="CU153" s="157">
        <v>0</v>
      </c>
      <c r="CV153" s="157"/>
      <c r="CW153" s="157">
        <v>0</v>
      </c>
      <c r="CX153" s="73"/>
      <c r="CY153" s="73">
        <v>0</v>
      </c>
      <c r="CZ153" s="73"/>
      <c r="DA153" s="73">
        <v>0</v>
      </c>
      <c r="DB153" s="73">
        <v>0</v>
      </c>
      <c r="DC153" s="73">
        <v>0</v>
      </c>
      <c r="DD153" s="73">
        <v>0</v>
      </c>
      <c r="DE153" s="73">
        <v>0</v>
      </c>
      <c r="DF153" s="73">
        <v>0</v>
      </c>
      <c r="DG153" s="73">
        <v>20</v>
      </c>
      <c r="DH153" s="73">
        <v>0</v>
      </c>
      <c r="DI153" s="157">
        <f t="shared" si="35"/>
        <v>0</v>
      </c>
      <c r="DJ153" s="157">
        <f t="shared" si="36"/>
        <v>0</v>
      </c>
      <c r="DK153" s="191"/>
      <c r="DL153" s="191"/>
      <c r="DM153" s="142"/>
      <c r="DN153" s="142"/>
      <c r="DO153" s="142"/>
      <c r="DP153" s="125"/>
      <c r="DQ153" s="125"/>
      <c r="DR153" s="125"/>
      <c r="DS153" s="125"/>
      <c r="DT153" s="125"/>
      <c r="DU153" s="125"/>
      <c r="DV153" s="125"/>
      <c r="DW153" s="125"/>
      <c r="DX153" s="177"/>
      <c r="DY153" s="177"/>
      <c r="DZ153" s="177"/>
      <c r="EA153" s="177"/>
      <c r="EB153" s="177"/>
      <c r="EC153" s="177"/>
      <c r="ED153" s="177"/>
      <c r="EE153" s="177"/>
      <c r="EF153" s="177"/>
      <c r="EG153" s="177"/>
      <c r="EH153" s="177"/>
      <c r="EI153" s="177"/>
      <c r="EJ153" s="177"/>
      <c r="EK153" s="177"/>
      <c r="EL153" s="177"/>
      <c r="EM153" s="177"/>
      <c r="EN153" s="177"/>
      <c r="EO153" s="177"/>
      <c r="EP153" s="177"/>
      <c r="EQ153" s="177"/>
      <c r="ER153" s="177"/>
      <c r="ES153" s="177"/>
      <c r="ET153" s="177"/>
      <c r="EU153" s="177"/>
      <c r="EV153" s="177"/>
      <c r="EW153" s="177"/>
      <c r="EX153" s="177"/>
      <c r="EY153" s="177"/>
      <c r="EZ153" s="177"/>
      <c r="FA153" s="177"/>
      <c r="FB153" s="177"/>
      <c r="FC153" s="177"/>
      <c r="FD153" s="177"/>
      <c r="FE153" s="177"/>
      <c r="FF153" s="177"/>
      <c r="FG153" s="177"/>
      <c r="FH153" s="177"/>
      <c r="FI153" s="177"/>
      <c r="FJ153" s="177"/>
      <c r="FK153" s="177"/>
      <c r="FL153" s="177"/>
      <c r="FM153" s="177"/>
      <c r="FN153" s="177"/>
      <c r="FO153" s="177"/>
      <c r="FP153" s="177"/>
      <c r="FQ153" s="177"/>
      <c r="FR153" s="177"/>
      <c r="FS153" s="177"/>
      <c r="FT153" s="177"/>
      <c r="FU153" s="173"/>
      <c r="FV153" s="173"/>
      <c r="FW153" s="173"/>
      <c r="FX153" s="173"/>
      <c r="FY153" s="173"/>
      <c r="FZ153" s="173"/>
      <c r="GA153" s="173"/>
      <c r="GB153" s="173"/>
      <c r="GC153" s="173"/>
      <c r="GD153" s="173"/>
      <c r="GE153" s="173"/>
      <c r="GF153" s="173"/>
      <c r="GG153" s="173"/>
      <c r="GH153" s="173"/>
      <c r="GI153" s="173"/>
      <c r="GJ153" s="173"/>
      <c r="GK153" s="173"/>
      <c r="GL153" s="173"/>
      <c r="GM153" s="173"/>
      <c r="GN153" s="173"/>
      <c r="GO153" s="173"/>
      <c r="GP153" s="173"/>
      <c r="GQ153" s="173"/>
      <c r="GR153" s="173"/>
      <c r="GS153" s="173"/>
      <c r="GT153" s="173"/>
      <c r="GU153" s="173"/>
      <c r="GV153" s="173"/>
      <c r="GW153" s="173"/>
      <c r="GX153" s="173"/>
      <c r="GY153" s="173"/>
      <c r="GZ153" s="173"/>
      <c r="HA153" s="173"/>
      <c r="HB153" s="173"/>
      <c r="HC153" s="173"/>
      <c r="HD153" s="173"/>
      <c r="HE153" s="173"/>
      <c r="HF153" s="173"/>
      <c r="HG153" s="173"/>
      <c r="HH153" s="173"/>
      <c r="HI153" s="173"/>
      <c r="HJ153" s="173"/>
      <c r="HP153" s="284" t="e">
        <v>#NUM!</v>
      </c>
      <c r="HQ153" s="284" t="e">
        <v>#NUM!</v>
      </c>
      <c r="HR153" s="284" t="e">
        <v>#NUM!</v>
      </c>
      <c r="HS153" s="284" t="e">
        <v>#NUM!</v>
      </c>
      <c r="HT153" s="284" t="e">
        <v>#NUM!</v>
      </c>
      <c r="HU153" s="284" t="e">
        <v>#NUM!</v>
      </c>
      <c r="HV153" s="284" t="e">
        <v>#NUM!</v>
      </c>
      <c r="HW153" s="284" t="e">
        <v>#NUM!</v>
      </c>
      <c r="HX153" s="284" t="e">
        <v>#NUM!</v>
      </c>
      <c r="HY153" s="284" t="e">
        <v>#NUM!</v>
      </c>
      <c r="HZ153" s="284" t="e">
        <v>#NUM!</v>
      </c>
      <c r="IA153" s="284" t="e">
        <v>#NUM!</v>
      </c>
      <c r="IB153" s="284" t="e">
        <v>#NUM!</v>
      </c>
      <c r="IC153" s="284" t="e">
        <v>#NUM!</v>
      </c>
      <c r="ID153" s="284" t="e">
        <v>#NUM!</v>
      </c>
      <c r="IE153" s="284" t="e">
        <v>#NUM!</v>
      </c>
      <c r="IF153" s="284" t="e">
        <v>#NUM!</v>
      </c>
      <c r="IG153" s="284" t="e">
        <v>#NUM!</v>
      </c>
      <c r="IH153" s="284" t="e">
        <v>#NUM!</v>
      </c>
      <c r="II153" s="284"/>
      <c r="IJ153" s="284"/>
      <c r="IK153" s="284"/>
      <c r="IL153" s="284"/>
      <c r="IM153" s="284" t="e">
        <v>#NUM!</v>
      </c>
      <c r="IN153" s="284" t="e">
        <v>#NUM!</v>
      </c>
      <c r="IO153" s="284" t="e">
        <v>#NUM!</v>
      </c>
      <c r="IP153" s="284" t="e">
        <v>#NUM!</v>
      </c>
      <c r="IQ153" s="284" t="e">
        <v>#NUM!</v>
      </c>
      <c r="IR153" s="284" t="e">
        <v>#NUM!</v>
      </c>
      <c r="IS153" s="284" t="e">
        <v>#NUM!</v>
      </c>
      <c r="IT153" s="284"/>
      <c r="IU153" s="284">
        <v>18</v>
      </c>
      <c r="IV153" s="284">
        <v>5</v>
      </c>
      <c r="IW153" s="284">
        <v>9</v>
      </c>
      <c r="IX153" s="284">
        <v>13</v>
      </c>
      <c r="IY153" s="284">
        <v>16</v>
      </c>
      <c r="IZ153" s="284">
        <v>17</v>
      </c>
      <c r="JA153" s="284">
        <v>19</v>
      </c>
      <c r="JB153" s="284">
        <v>20</v>
      </c>
      <c r="JC153" s="284">
        <v>20</v>
      </c>
      <c r="JD153" s="284">
        <v>25</v>
      </c>
      <c r="JE153" s="284"/>
      <c r="JF153" s="286"/>
      <c r="JG153" s="286"/>
      <c r="JH153" s="276"/>
      <c r="JI153" s="276"/>
      <c r="JJ153" s="280"/>
    </row>
    <row r="154" spans="1:318" s="68" customFormat="1" ht="14.65" customHeight="1" x14ac:dyDescent="0.25">
      <c r="A154" s="68" t="s">
        <v>54</v>
      </c>
      <c r="B154" s="76" t="s">
        <v>508</v>
      </c>
      <c r="C154" s="76" t="s">
        <v>509</v>
      </c>
      <c r="D154" s="76" t="s">
        <v>510</v>
      </c>
      <c r="E154" s="76" t="s">
        <v>6</v>
      </c>
      <c r="F154" s="76" t="s">
        <v>511</v>
      </c>
      <c r="G154" s="76" t="s">
        <v>8</v>
      </c>
      <c r="H154" s="76" t="s">
        <v>8</v>
      </c>
      <c r="I154" s="76" t="s">
        <v>192</v>
      </c>
      <c r="J154" s="76" t="s">
        <v>7</v>
      </c>
      <c r="K154" s="86" t="s">
        <v>8</v>
      </c>
      <c r="L154" s="86" t="s">
        <v>8</v>
      </c>
      <c r="M154" s="86" t="s">
        <v>8</v>
      </c>
      <c r="N154" s="86" t="s">
        <v>8</v>
      </c>
      <c r="O154" s="86" t="s">
        <v>8</v>
      </c>
      <c r="P154" s="86" t="s">
        <v>8</v>
      </c>
      <c r="Q154" s="76" t="s">
        <v>519</v>
      </c>
      <c r="R154" s="76" t="s">
        <v>10</v>
      </c>
      <c r="S154" s="76" t="s">
        <v>520</v>
      </c>
      <c r="T154" s="76" t="s">
        <v>521</v>
      </c>
      <c r="U154" s="77"/>
      <c r="V154" s="77">
        <v>0.05</v>
      </c>
      <c r="W154" s="77">
        <v>0.08</v>
      </c>
      <c r="X154" s="77">
        <v>0.15</v>
      </c>
      <c r="Y154" s="77">
        <v>0.2</v>
      </c>
      <c r="Z154" s="77">
        <v>0.25</v>
      </c>
      <c r="AA154" s="77">
        <v>0.37</v>
      </c>
      <c r="AB154" s="77">
        <v>0.42</v>
      </c>
      <c r="AC154" s="77">
        <v>0.57999999999999996</v>
      </c>
      <c r="AD154" s="77">
        <v>0.67</v>
      </c>
      <c r="AE154" s="77">
        <v>0.83</v>
      </c>
      <c r="AF154" s="77">
        <v>1</v>
      </c>
      <c r="AG154" s="76" t="s">
        <v>522</v>
      </c>
      <c r="AH154" s="76" t="s">
        <v>208</v>
      </c>
      <c r="AI154" s="82" t="s">
        <v>303</v>
      </c>
      <c r="AJ154" s="83" t="s">
        <v>303</v>
      </c>
      <c r="AK154" s="84">
        <v>46023</v>
      </c>
      <c r="AL154" s="84">
        <v>46387</v>
      </c>
      <c r="AM154" s="83"/>
      <c r="AN154" s="83"/>
      <c r="AO154" s="83"/>
      <c r="AP154" s="85" t="s">
        <v>9</v>
      </c>
      <c r="AQ154" s="84" t="str" cm="1">
        <f t="array" ref="AQ154">IFERROR(DATE(2026, _xlfn.AGGREGATE(15, 6, (COLUMN(CC154:CN154)-COLUMN(CC154)+1)/(CC154:CN154&lt;&gt;0), 1), 1),"N/A")</f>
        <v>N/A</v>
      </c>
      <c r="AR154" s="84" t="str" cm="1">
        <f t="array" ref="AR154">IFERROR(EOMONTH(DATE(2026, _xlfn.AGGREGATE(14, 6, (COLUMN(CC154:CN154)-COLUMN(CC154)+1)/(CC154:CN154&lt;&gt;0), 1), 1), 0),"N/A")</f>
        <v>N/A</v>
      </c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76" t="s">
        <v>745</v>
      </c>
      <c r="BG154" s="76"/>
      <c r="BH154" s="76" t="s">
        <v>746</v>
      </c>
      <c r="BI154" s="76" t="s">
        <v>8</v>
      </c>
      <c r="BJ154" s="82">
        <v>530813</v>
      </c>
      <c r="BK154" s="86" t="s">
        <v>191</v>
      </c>
      <c r="BL154" s="87">
        <v>500</v>
      </c>
      <c r="BM154" s="73">
        <v>0</v>
      </c>
      <c r="BN154" s="73">
        <v>0</v>
      </c>
      <c r="BO154" s="73">
        <v>0</v>
      </c>
      <c r="BP154" s="73">
        <v>0</v>
      </c>
      <c r="BQ154" s="73">
        <v>0</v>
      </c>
      <c r="BR154" s="73">
        <v>0</v>
      </c>
      <c r="BS154" s="73">
        <v>0</v>
      </c>
      <c r="BT154" s="73">
        <v>0</v>
      </c>
      <c r="BU154" s="73">
        <v>0</v>
      </c>
      <c r="BV154" s="88">
        <v>500</v>
      </c>
      <c r="BW154" s="73">
        <v>0</v>
      </c>
      <c r="BX154" s="138">
        <v>0</v>
      </c>
      <c r="BY154" s="138">
        <v>-500</v>
      </c>
      <c r="BZ154" s="138"/>
      <c r="CA154" s="138"/>
      <c r="CB154" s="138">
        <f t="shared" si="32"/>
        <v>0</v>
      </c>
      <c r="CC154" s="73"/>
      <c r="CD154" s="73"/>
      <c r="CE154" s="72">
        <v>0</v>
      </c>
      <c r="CF154" s="73">
        <v>0</v>
      </c>
      <c r="CG154" s="73">
        <v>0</v>
      </c>
      <c r="CH154" s="73">
        <v>0</v>
      </c>
      <c r="CI154" s="73">
        <v>0</v>
      </c>
      <c r="CJ154" s="73">
        <v>0</v>
      </c>
      <c r="CK154" s="73">
        <v>0</v>
      </c>
      <c r="CL154" s="88">
        <v>0</v>
      </c>
      <c r="CM154" s="73">
        <v>0</v>
      </c>
      <c r="CN154" s="138">
        <v>0</v>
      </c>
      <c r="CO154" s="138"/>
      <c r="CP154" s="137">
        <f t="shared" si="33"/>
        <v>0</v>
      </c>
      <c r="CQ154" s="137">
        <f t="shared" si="34"/>
        <v>0</v>
      </c>
      <c r="CR154" s="137">
        <f t="shared" ref="CR154:CR159" si="40">+DI154-CQ154</f>
        <v>0</v>
      </c>
      <c r="CS154" s="157">
        <v>0</v>
      </c>
      <c r="CT154" s="157">
        <v>0</v>
      </c>
      <c r="CU154" s="157">
        <v>0</v>
      </c>
      <c r="CV154" s="157">
        <v>0</v>
      </c>
      <c r="CW154" s="157">
        <v>0</v>
      </c>
      <c r="CX154" s="73">
        <v>0</v>
      </c>
      <c r="CY154" s="73">
        <v>0</v>
      </c>
      <c r="CZ154" s="73">
        <v>0</v>
      </c>
      <c r="DA154" s="73">
        <v>0</v>
      </c>
      <c r="DB154" s="73">
        <v>0</v>
      </c>
      <c r="DC154" s="73">
        <v>0</v>
      </c>
      <c r="DD154" s="73">
        <v>0</v>
      </c>
      <c r="DE154" s="73">
        <v>0</v>
      </c>
      <c r="DF154" s="73">
        <v>0</v>
      </c>
      <c r="DG154" s="73">
        <v>0</v>
      </c>
      <c r="DH154" s="73">
        <v>0</v>
      </c>
      <c r="DI154" s="157">
        <f t="shared" si="35"/>
        <v>0</v>
      </c>
      <c r="DJ154" s="157">
        <f t="shared" si="36"/>
        <v>0</v>
      </c>
      <c r="DK154" s="191" t="str">
        <f t="shared" ref="DK154:DK159" si="41">IF(CZ154&gt;0,"SI","NO")</f>
        <v>NO</v>
      </c>
      <c r="DL154" s="191" t="str">
        <f t="shared" ref="DL154:DL159" si="42">IF(DJ154&gt;0,"SI","NO")</f>
        <v>NO</v>
      </c>
      <c r="DM154" s="143">
        <v>500</v>
      </c>
      <c r="DN154" s="143">
        <v>0</v>
      </c>
      <c r="DO154" s="143"/>
      <c r="DP154" s="125">
        <v>1</v>
      </c>
      <c r="DQ154" s="125">
        <v>0</v>
      </c>
      <c r="DR154" s="125"/>
      <c r="DS154" s="125"/>
      <c r="DT154" s="125"/>
      <c r="DU154" s="125"/>
      <c r="DV154" s="125"/>
      <c r="DW154" s="125"/>
      <c r="DX154" s="126">
        <v>46272</v>
      </c>
      <c r="DY154" s="126">
        <v>46272</v>
      </c>
      <c r="DZ154" s="127">
        <v>3</v>
      </c>
      <c r="EA154" s="126">
        <v>46273</v>
      </c>
      <c r="EB154" s="126">
        <v>46273</v>
      </c>
      <c r="EC154" s="126">
        <v>46273</v>
      </c>
      <c r="ED154" s="126">
        <v>46274</v>
      </c>
      <c r="EE154" s="126">
        <v>46275</v>
      </c>
      <c r="EF154" s="126">
        <v>46276</v>
      </c>
      <c r="EG154" s="126">
        <v>46279</v>
      </c>
      <c r="EH154" s="126">
        <v>46280</v>
      </c>
      <c r="EI154" s="126">
        <v>46281</v>
      </c>
      <c r="EJ154" s="126">
        <v>46281</v>
      </c>
      <c r="EK154" s="127">
        <v>3</v>
      </c>
      <c r="EL154" s="126">
        <v>46282</v>
      </c>
      <c r="EM154" s="126">
        <v>46283</v>
      </c>
      <c r="EN154" s="126">
        <v>46286</v>
      </c>
      <c r="EO154" s="126">
        <v>46287</v>
      </c>
      <c r="EP154" s="126">
        <v>46287</v>
      </c>
      <c r="EQ154" s="126">
        <v>46288</v>
      </c>
      <c r="ER154" s="126">
        <v>46288</v>
      </c>
      <c r="ES154" s="127"/>
      <c r="ET154" s="127"/>
      <c r="EU154" s="127"/>
      <c r="EV154" s="127"/>
      <c r="EW154" s="126">
        <v>46289</v>
      </c>
      <c r="EX154" s="126">
        <v>46290</v>
      </c>
      <c r="EY154" s="126">
        <v>46290</v>
      </c>
      <c r="EZ154" s="126"/>
      <c r="FA154" s="126"/>
      <c r="FB154" s="126"/>
      <c r="FC154" s="126">
        <v>46290</v>
      </c>
      <c r="FD154" s="126">
        <v>46296</v>
      </c>
      <c r="FE154" s="127">
        <v>18</v>
      </c>
      <c r="FF154" s="128"/>
      <c r="FG154" s="128"/>
      <c r="FH154" s="128"/>
      <c r="FI154" s="128"/>
      <c r="FJ154" s="128"/>
      <c r="FK154" s="128"/>
      <c r="FL154" s="128"/>
      <c r="FM154" s="128"/>
      <c r="FN154" s="128"/>
      <c r="FO154" s="129"/>
      <c r="FP154" s="128">
        <v>46296</v>
      </c>
      <c r="FQ154" s="128"/>
      <c r="FR154" s="130" t="s">
        <v>579</v>
      </c>
      <c r="FS154" s="127" t="s">
        <v>401</v>
      </c>
      <c r="FT154" s="131"/>
      <c r="FU154" s="188" t="e">
        <v>#NUM!</v>
      </c>
      <c r="FV154" s="188" t="e">
        <v>#NUM!</v>
      </c>
      <c r="FW154" s="188" t="e">
        <v>#NUM!</v>
      </c>
      <c r="FX154" s="188" t="e">
        <v>#NUM!</v>
      </c>
      <c r="FY154" s="188" t="e">
        <v>#NUM!</v>
      </c>
      <c r="FZ154" s="188" t="e">
        <v>#NUM!</v>
      </c>
      <c r="GA154" s="188" t="e">
        <v>#NUM!</v>
      </c>
      <c r="GB154" s="188" t="e">
        <v>#NUM!</v>
      </c>
      <c r="GC154" s="188" t="e">
        <v>#NUM!</v>
      </c>
      <c r="GD154" s="188" t="e">
        <v>#NUM!</v>
      </c>
      <c r="GE154" s="188" t="e">
        <v>#NUM!</v>
      </c>
      <c r="GF154" s="188" t="e">
        <v>#NUM!</v>
      </c>
      <c r="GG154" s="188" t="e">
        <v>#NUM!</v>
      </c>
      <c r="GH154" s="188" t="e">
        <v>#NUM!</v>
      </c>
      <c r="GI154" s="188" t="e">
        <v>#NUM!</v>
      </c>
      <c r="GJ154" s="188" t="e">
        <v>#NUM!</v>
      </c>
      <c r="GK154" s="188" t="e">
        <v>#NUM!</v>
      </c>
      <c r="GL154" s="188" t="e">
        <v>#NUM!</v>
      </c>
      <c r="GM154" s="188" t="e">
        <v>#NUM!</v>
      </c>
      <c r="GN154" s="188"/>
      <c r="GO154" s="188"/>
      <c r="GP154" s="188"/>
      <c r="GQ154" s="188"/>
      <c r="GR154" s="188" t="e">
        <v>#NUM!</v>
      </c>
      <c r="GS154" s="188" t="e">
        <v>#NUM!</v>
      </c>
      <c r="GT154" s="188" t="e">
        <v>#NUM!</v>
      </c>
      <c r="GU154" s="188"/>
      <c r="GV154" s="188"/>
      <c r="GW154" s="188"/>
      <c r="GX154" s="188" t="e">
        <v>#NUM!</v>
      </c>
      <c r="GY154" s="188"/>
      <c r="GZ154" s="188">
        <v>18</v>
      </c>
      <c r="HA154" s="188"/>
      <c r="HB154" s="188"/>
      <c r="HC154" s="188"/>
      <c r="HD154" s="188"/>
      <c r="HE154" s="188"/>
      <c r="HF154" s="188"/>
      <c r="HG154" s="188"/>
      <c r="HH154" s="188"/>
      <c r="HI154" s="188"/>
      <c r="HJ154" s="188"/>
      <c r="HK154" s="189"/>
      <c r="HL154" s="189"/>
      <c r="HM154" s="189"/>
      <c r="HN154" s="189"/>
      <c r="HO154" s="189" t="s">
        <v>597</v>
      </c>
      <c r="HP154" s="284" t="e">
        <v>#NUM!</v>
      </c>
      <c r="HQ154" s="284" t="e">
        <v>#NUM!</v>
      </c>
      <c r="HR154" s="284" t="e">
        <v>#NUM!</v>
      </c>
      <c r="HS154" s="284" t="e">
        <v>#NUM!</v>
      </c>
      <c r="HT154" s="284" t="e">
        <v>#NUM!</v>
      </c>
      <c r="HU154" s="284" t="e">
        <v>#NUM!</v>
      </c>
      <c r="HV154" s="284" t="e">
        <v>#NUM!</v>
      </c>
      <c r="HW154" s="284" t="e">
        <v>#NUM!</v>
      </c>
      <c r="HX154" s="284" t="e">
        <v>#NUM!</v>
      </c>
      <c r="HY154" s="284" t="e">
        <v>#NUM!</v>
      </c>
      <c r="HZ154" s="284" t="e">
        <v>#NUM!</v>
      </c>
      <c r="IA154" s="284" t="e">
        <v>#NUM!</v>
      </c>
      <c r="IB154" s="284" t="e">
        <v>#NUM!</v>
      </c>
      <c r="IC154" s="284" t="e">
        <v>#NUM!</v>
      </c>
      <c r="ID154" s="284" t="e">
        <v>#NUM!</v>
      </c>
      <c r="IE154" s="284" t="e">
        <v>#NUM!</v>
      </c>
      <c r="IF154" s="284" t="e">
        <v>#NUM!</v>
      </c>
      <c r="IG154" s="284" t="e">
        <v>#NUM!</v>
      </c>
      <c r="IH154" s="284" t="e">
        <v>#NUM!</v>
      </c>
      <c r="II154" s="284" t="e">
        <v>#NUM!</v>
      </c>
      <c r="IJ154" s="284" t="e">
        <v>#NUM!</v>
      </c>
      <c r="IK154" s="284" t="e">
        <v>#NUM!</v>
      </c>
      <c r="IL154" s="284" t="e">
        <v>#NUM!</v>
      </c>
      <c r="IM154" s="284" t="e">
        <v>#NUM!</v>
      </c>
      <c r="IN154" s="284" t="e">
        <v>#NUM!</v>
      </c>
      <c r="IO154" s="284" t="e">
        <v>#NUM!</v>
      </c>
      <c r="IP154" s="284" t="e">
        <v>#NUM!</v>
      </c>
      <c r="IQ154" s="284" t="e">
        <v>#NUM!</v>
      </c>
      <c r="IR154" s="284" t="e">
        <v>#NUM!</v>
      </c>
      <c r="IS154" s="284" t="e">
        <v>#NUM!</v>
      </c>
      <c r="IT154" s="284" t="e">
        <v>#NUM!</v>
      </c>
      <c r="IU154" s="284" t="e">
        <v>#NUM!</v>
      </c>
      <c r="IV154" s="284" t="e">
        <v>#NUM!</v>
      </c>
      <c r="IW154" s="284" t="e">
        <v>#NUM!</v>
      </c>
      <c r="IX154" s="284" t="e">
        <v>#NUM!</v>
      </c>
      <c r="IY154" s="284" t="e">
        <v>#NUM!</v>
      </c>
      <c r="IZ154" s="284" t="e">
        <v>#NUM!</v>
      </c>
      <c r="JA154" s="284" t="e">
        <v>#NUM!</v>
      </c>
      <c r="JB154" s="284" t="e">
        <v>#NUM!</v>
      </c>
      <c r="JC154" s="284" t="e">
        <v>#NUM!</v>
      </c>
      <c r="JD154" s="284" t="e">
        <v>#NUM!</v>
      </c>
      <c r="JE154" s="284" t="e">
        <v>#NUM!</v>
      </c>
      <c r="JF154" s="284" t="e">
        <v>#NUM!</v>
      </c>
      <c r="JG154" s="284" t="e">
        <v>#NUM!</v>
      </c>
      <c r="JH154" s="278" t="e">
        <v>#NUM!</v>
      </c>
      <c r="JI154" s="278" t="e">
        <v>#NUM!</v>
      </c>
      <c r="JJ154" s="276" t="s">
        <v>597</v>
      </c>
    </row>
    <row r="155" spans="1:318" s="68" customFormat="1" ht="14.65" customHeight="1" x14ac:dyDescent="0.25">
      <c r="A155" s="68" t="s">
        <v>54</v>
      </c>
      <c r="B155" s="76" t="s">
        <v>508</v>
      </c>
      <c r="C155" s="76" t="s">
        <v>509</v>
      </c>
      <c r="D155" s="76" t="s">
        <v>510</v>
      </c>
      <c r="E155" s="76" t="s">
        <v>6</v>
      </c>
      <c r="F155" s="76" t="s">
        <v>511</v>
      </c>
      <c r="G155" s="76" t="s">
        <v>8</v>
      </c>
      <c r="H155" s="76" t="s">
        <v>8</v>
      </c>
      <c r="I155" s="76" t="s">
        <v>192</v>
      </c>
      <c r="J155" s="76" t="s">
        <v>7</v>
      </c>
      <c r="K155" s="86" t="s">
        <v>8</v>
      </c>
      <c r="L155" s="86" t="s">
        <v>8</v>
      </c>
      <c r="M155" s="86" t="s">
        <v>8</v>
      </c>
      <c r="N155" s="86" t="s">
        <v>8</v>
      </c>
      <c r="O155" s="86" t="s">
        <v>8</v>
      </c>
      <c r="P155" s="86" t="s">
        <v>8</v>
      </c>
      <c r="Q155" s="76" t="s">
        <v>519</v>
      </c>
      <c r="R155" s="76" t="s">
        <v>10</v>
      </c>
      <c r="S155" s="76" t="s">
        <v>520</v>
      </c>
      <c r="T155" s="76" t="s">
        <v>521</v>
      </c>
      <c r="U155" s="77"/>
      <c r="V155" s="77">
        <v>0.05</v>
      </c>
      <c r="W155" s="77">
        <v>0.08</v>
      </c>
      <c r="X155" s="77">
        <v>0.15</v>
      </c>
      <c r="Y155" s="77">
        <v>0.2</v>
      </c>
      <c r="Z155" s="77">
        <v>0.25</v>
      </c>
      <c r="AA155" s="77">
        <v>0.37</v>
      </c>
      <c r="AB155" s="77">
        <v>0.42</v>
      </c>
      <c r="AC155" s="77">
        <v>0.57999999999999996</v>
      </c>
      <c r="AD155" s="77">
        <v>0.67</v>
      </c>
      <c r="AE155" s="77">
        <v>0.83</v>
      </c>
      <c r="AF155" s="77">
        <v>1</v>
      </c>
      <c r="AG155" s="76" t="s">
        <v>522</v>
      </c>
      <c r="AH155" s="76" t="s">
        <v>208</v>
      </c>
      <c r="AI155" s="82" t="s">
        <v>303</v>
      </c>
      <c r="AJ155" s="83" t="s">
        <v>303</v>
      </c>
      <c r="AK155" s="84">
        <v>46023</v>
      </c>
      <c r="AL155" s="84">
        <v>46387</v>
      </c>
      <c r="AM155" s="83"/>
      <c r="AN155" s="83"/>
      <c r="AO155" s="83"/>
      <c r="AP155" s="85" t="s">
        <v>9</v>
      </c>
      <c r="AQ155" s="84" t="str" cm="1">
        <f t="array" ref="AQ155">IFERROR(DATE(2026, _xlfn.AGGREGATE(15, 6, (COLUMN(CC155:CN155)-COLUMN(CC155)+1)/(CC155:CN155&lt;&gt;0), 1), 1),"N/A")</f>
        <v>N/A</v>
      </c>
      <c r="AR155" s="84" t="str" cm="1">
        <f t="array" ref="AR155">IFERROR(EOMONTH(DATE(2026, _xlfn.AGGREGATE(14, 6, (COLUMN(CC155:CN155)-COLUMN(CC155)+1)/(CC155:CN155&lt;&gt;0), 1), 1), 0),"N/A")</f>
        <v>N/A</v>
      </c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76" t="s">
        <v>97</v>
      </c>
      <c r="BG155" s="76"/>
      <c r="BH155" s="76" t="s">
        <v>334</v>
      </c>
      <c r="BI155" s="76" t="s">
        <v>8</v>
      </c>
      <c r="BJ155" s="82">
        <v>530807</v>
      </c>
      <c r="BK155" s="86" t="s">
        <v>191</v>
      </c>
      <c r="BL155" s="87">
        <v>10000</v>
      </c>
      <c r="BM155" s="73">
        <v>0</v>
      </c>
      <c r="BN155" s="73">
        <v>0</v>
      </c>
      <c r="BO155" s="73">
        <v>0</v>
      </c>
      <c r="BP155" s="73">
        <v>0</v>
      </c>
      <c r="BQ155" s="73">
        <v>0</v>
      </c>
      <c r="BR155" s="73">
        <v>0</v>
      </c>
      <c r="BS155" s="73">
        <v>0</v>
      </c>
      <c r="BT155" s="73">
        <v>0</v>
      </c>
      <c r="BU155" s="73">
        <v>0</v>
      </c>
      <c r="BV155" s="88">
        <v>10000</v>
      </c>
      <c r="BW155" s="73">
        <v>0</v>
      </c>
      <c r="BX155" s="138">
        <v>0</v>
      </c>
      <c r="BY155" s="138"/>
      <c r="BZ155" s="138"/>
      <c r="CA155" s="138">
        <v>-10000</v>
      </c>
      <c r="CB155" s="138">
        <f t="shared" si="32"/>
        <v>0</v>
      </c>
      <c r="CC155" s="73"/>
      <c r="CD155" s="73"/>
      <c r="CE155" s="72">
        <v>0</v>
      </c>
      <c r="CF155" s="73">
        <v>0</v>
      </c>
      <c r="CG155" s="73">
        <v>0</v>
      </c>
      <c r="CH155" s="73">
        <v>0</v>
      </c>
      <c r="CI155" s="73">
        <v>0</v>
      </c>
      <c r="CJ155" s="73">
        <v>0</v>
      </c>
      <c r="CK155" s="73">
        <v>0</v>
      </c>
      <c r="CL155" s="88">
        <v>0</v>
      </c>
      <c r="CM155" s="73">
        <v>0</v>
      </c>
      <c r="CN155" s="138">
        <v>0</v>
      </c>
      <c r="CO155" s="138"/>
      <c r="CP155" s="137">
        <f t="shared" si="33"/>
        <v>0</v>
      </c>
      <c r="CQ155" s="137">
        <f t="shared" si="34"/>
        <v>0</v>
      </c>
      <c r="CR155" s="137">
        <f t="shared" si="40"/>
        <v>0</v>
      </c>
      <c r="CS155" s="157">
        <v>0</v>
      </c>
      <c r="CT155" s="157">
        <v>0</v>
      </c>
      <c r="CU155" s="157">
        <v>0</v>
      </c>
      <c r="CV155" s="157">
        <v>0</v>
      </c>
      <c r="CW155" s="157">
        <v>0</v>
      </c>
      <c r="CX155" s="73">
        <v>0</v>
      </c>
      <c r="CY155" s="73">
        <v>0</v>
      </c>
      <c r="CZ155" s="73">
        <v>0</v>
      </c>
      <c r="DA155" s="73">
        <v>0</v>
      </c>
      <c r="DB155" s="73">
        <v>0</v>
      </c>
      <c r="DC155" s="73">
        <v>0</v>
      </c>
      <c r="DD155" s="73">
        <v>0</v>
      </c>
      <c r="DE155" s="73">
        <v>0</v>
      </c>
      <c r="DF155" s="73">
        <v>0</v>
      </c>
      <c r="DG155" s="73">
        <v>0</v>
      </c>
      <c r="DH155" s="73">
        <v>0</v>
      </c>
      <c r="DI155" s="157">
        <f t="shared" si="35"/>
        <v>0</v>
      </c>
      <c r="DJ155" s="157">
        <f t="shared" si="36"/>
        <v>0</v>
      </c>
      <c r="DK155" s="191" t="str">
        <f t="shared" si="41"/>
        <v>NO</v>
      </c>
      <c r="DL155" s="191" t="str">
        <f t="shared" si="42"/>
        <v>NO</v>
      </c>
      <c r="DM155" s="142">
        <v>10000</v>
      </c>
      <c r="DN155" s="142">
        <v>10000</v>
      </c>
      <c r="DO155" s="360">
        <v>10000</v>
      </c>
      <c r="DP155" s="125">
        <v>3</v>
      </c>
      <c r="DQ155" s="125">
        <v>3</v>
      </c>
      <c r="DR155" s="359">
        <v>3</v>
      </c>
      <c r="DS155" s="373" t="s">
        <v>307</v>
      </c>
      <c r="DT155" s="366" t="s">
        <v>323</v>
      </c>
      <c r="DU155" s="366" t="s">
        <v>305</v>
      </c>
      <c r="DV155" s="366" t="s">
        <v>315</v>
      </c>
      <c r="DW155" s="125"/>
      <c r="DX155" s="126">
        <v>46219</v>
      </c>
      <c r="DY155" s="126">
        <v>46219</v>
      </c>
      <c r="DZ155" s="127">
        <v>2</v>
      </c>
      <c r="EA155" s="126">
        <v>46220</v>
      </c>
      <c r="EB155" s="126">
        <v>46220</v>
      </c>
      <c r="EC155" s="126">
        <v>46220</v>
      </c>
      <c r="ED155" s="126">
        <v>46223</v>
      </c>
      <c r="EE155" s="126">
        <v>46224</v>
      </c>
      <c r="EF155" s="126">
        <v>46225</v>
      </c>
      <c r="EG155" s="126">
        <v>46226</v>
      </c>
      <c r="EH155" s="126">
        <v>46227</v>
      </c>
      <c r="EI155" s="126">
        <v>46230</v>
      </c>
      <c r="EJ155" s="126">
        <v>46230</v>
      </c>
      <c r="EK155" s="127">
        <v>2</v>
      </c>
      <c r="EL155" s="126">
        <v>46231</v>
      </c>
      <c r="EM155" s="126">
        <v>46232</v>
      </c>
      <c r="EN155" s="126">
        <v>46233</v>
      </c>
      <c r="EO155" s="126">
        <v>46234</v>
      </c>
      <c r="EP155" s="126">
        <v>46234</v>
      </c>
      <c r="EQ155" s="126">
        <v>46237</v>
      </c>
      <c r="ER155" s="126">
        <v>46237</v>
      </c>
      <c r="ES155" s="126"/>
      <c r="ET155" s="126"/>
      <c r="EU155" s="126"/>
      <c r="EV155" s="126"/>
      <c r="EW155" s="126">
        <v>46238</v>
      </c>
      <c r="EX155" s="126">
        <v>46239</v>
      </c>
      <c r="EY155" s="126">
        <v>46239</v>
      </c>
      <c r="EZ155" s="126">
        <v>46240</v>
      </c>
      <c r="FA155" s="126">
        <v>46241</v>
      </c>
      <c r="FB155" s="126">
        <v>46244</v>
      </c>
      <c r="FC155" s="126">
        <v>46245</v>
      </c>
      <c r="FD155" s="126">
        <v>46245</v>
      </c>
      <c r="FE155" s="127">
        <v>18</v>
      </c>
      <c r="FF155" s="128"/>
      <c r="FG155" s="128"/>
      <c r="FH155" s="128"/>
      <c r="FI155" s="128"/>
      <c r="FJ155" s="128"/>
      <c r="FK155" s="128"/>
      <c r="FL155" s="128"/>
      <c r="FM155" s="128"/>
      <c r="FN155" s="128">
        <v>46247</v>
      </c>
      <c r="FO155" s="129">
        <v>2</v>
      </c>
      <c r="FP155" s="128"/>
      <c r="FQ155" s="128"/>
      <c r="FR155" s="147" t="s">
        <v>410</v>
      </c>
      <c r="FS155" s="127" t="s">
        <v>565</v>
      </c>
      <c r="FT155" s="131"/>
      <c r="FU155" s="173">
        <v>46218</v>
      </c>
      <c r="FV155" s="173">
        <v>46218</v>
      </c>
      <c r="FW155" s="173">
        <v>46219</v>
      </c>
      <c r="FX155" s="173">
        <v>46219</v>
      </c>
      <c r="FY155" s="173">
        <v>46219</v>
      </c>
      <c r="FZ155" s="173">
        <v>46220</v>
      </c>
      <c r="GA155" s="173">
        <v>46223</v>
      </c>
      <c r="GB155" s="173">
        <v>46224</v>
      </c>
      <c r="GC155" s="173">
        <v>46225</v>
      </c>
      <c r="GD155" s="173">
        <v>46226</v>
      </c>
      <c r="GE155" s="173">
        <v>46227</v>
      </c>
      <c r="GF155" s="173">
        <v>46227</v>
      </c>
      <c r="GG155" s="173">
        <v>46230</v>
      </c>
      <c r="GH155" s="173">
        <v>46231</v>
      </c>
      <c r="GI155" s="173">
        <v>46232</v>
      </c>
      <c r="GJ155" s="173">
        <v>46233</v>
      </c>
      <c r="GK155" s="173">
        <v>46233</v>
      </c>
      <c r="GL155" s="173">
        <v>46234</v>
      </c>
      <c r="GM155" s="173">
        <v>46234</v>
      </c>
      <c r="GN155" s="173"/>
      <c r="GO155" s="173"/>
      <c r="GP155" s="173"/>
      <c r="GQ155" s="173"/>
      <c r="GR155" s="173">
        <v>46237</v>
      </c>
      <c r="GS155" s="173">
        <v>46238</v>
      </c>
      <c r="GT155" s="173">
        <v>46238</v>
      </c>
      <c r="GU155" s="173">
        <v>46239</v>
      </c>
      <c r="GV155" s="173">
        <v>46240</v>
      </c>
      <c r="GW155" s="173">
        <v>46241</v>
      </c>
      <c r="GX155" s="173">
        <v>46245</v>
      </c>
      <c r="GY155" s="173">
        <v>46245</v>
      </c>
      <c r="GZ155" s="173">
        <v>18</v>
      </c>
      <c r="HA155" s="173"/>
      <c r="HB155" s="173"/>
      <c r="HC155" s="173"/>
      <c r="HD155" s="173"/>
      <c r="HE155" s="173"/>
      <c r="HF155" s="173"/>
      <c r="HG155" s="173"/>
      <c r="HH155" s="173"/>
      <c r="HI155" s="173">
        <v>46247</v>
      </c>
      <c r="HJ155" s="173"/>
      <c r="HK155" s="169"/>
      <c r="HL155" s="169" t="s">
        <v>95</v>
      </c>
      <c r="HM155" s="169" t="s">
        <v>410</v>
      </c>
      <c r="HN155" s="169" t="s">
        <v>565</v>
      </c>
      <c r="HO155" s="169"/>
      <c r="HP155" s="284" t="e">
        <v>#NUM!</v>
      </c>
      <c r="HQ155" s="284" t="e">
        <v>#NUM!</v>
      </c>
      <c r="HR155" s="284" t="e">
        <v>#NUM!</v>
      </c>
      <c r="HS155" s="284" t="e">
        <v>#NUM!</v>
      </c>
      <c r="HT155" s="284" t="e">
        <v>#NUM!</v>
      </c>
      <c r="HU155" s="284" t="e">
        <v>#NUM!</v>
      </c>
      <c r="HV155" s="284" t="e">
        <v>#NUM!</v>
      </c>
      <c r="HW155" s="284" t="e">
        <v>#NUM!</v>
      </c>
      <c r="HX155" s="284" t="e">
        <v>#NUM!</v>
      </c>
      <c r="HY155" s="284" t="e">
        <v>#NUM!</v>
      </c>
      <c r="HZ155" s="284" t="e">
        <v>#NUM!</v>
      </c>
      <c r="IA155" s="284" t="e">
        <v>#NUM!</v>
      </c>
      <c r="IB155" s="284" t="e">
        <v>#NUM!</v>
      </c>
      <c r="IC155" s="284" t="e">
        <v>#NUM!</v>
      </c>
      <c r="ID155" s="284" t="e">
        <v>#NUM!</v>
      </c>
      <c r="IE155" s="284" t="e">
        <v>#NUM!</v>
      </c>
      <c r="IF155" s="284" t="e">
        <v>#NUM!</v>
      </c>
      <c r="IG155" s="284" t="e">
        <v>#NUM!</v>
      </c>
      <c r="IH155" s="284" t="e">
        <v>#NUM!</v>
      </c>
      <c r="II155" s="284" t="e">
        <v>#NUM!</v>
      </c>
      <c r="IJ155" s="284" t="e">
        <v>#NUM!</v>
      </c>
      <c r="IK155" s="284" t="e">
        <v>#NUM!</v>
      </c>
      <c r="IL155" s="284" t="e">
        <v>#NUM!</v>
      </c>
      <c r="IM155" s="284" t="e">
        <v>#NUM!</v>
      </c>
      <c r="IN155" s="284" t="e">
        <v>#NUM!</v>
      </c>
      <c r="IO155" s="284" t="e">
        <v>#NUM!</v>
      </c>
      <c r="IP155" s="284" t="e">
        <v>#NUM!</v>
      </c>
      <c r="IQ155" s="284" t="e">
        <v>#NUM!</v>
      </c>
      <c r="IR155" s="284" t="e">
        <v>#NUM!</v>
      </c>
      <c r="IS155" s="284" t="e">
        <v>#NUM!</v>
      </c>
      <c r="IT155" s="284" t="e">
        <v>#NUM!</v>
      </c>
      <c r="IU155" s="284" t="e">
        <v>#NUM!</v>
      </c>
      <c r="IV155" s="284" t="e">
        <v>#NUM!</v>
      </c>
      <c r="IW155" s="284" t="e">
        <v>#NUM!</v>
      </c>
      <c r="IX155" s="284" t="e">
        <v>#NUM!</v>
      </c>
      <c r="IY155" s="284" t="e">
        <v>#NUM!</v>
      </c>
      <c r="IZ155" s="284" t="e">
        <v>#NUM!</v>
      </c>
      <c r="JA155" s="284" t="e">
        <v>#NUM!</v>
      </c>
      <c r="JB155" s="284" t="e">
        <v>#NUM!</v>
      </c>
      <c r="JC155" s="284" t="e">
        <v>#NUM!</v>
      </c>
      <c r="JD155" s="284" t="e">
        <v>#NUM!</v>
      </c>
      <c r="JE155" s="284" t="e">
        <v>#NUM!</v>
      </c>
      <c r="JF155" s="284" t="e">
        <v>#NUM!</v>
      </c>
      <c r="JG155" s="291" t="s">
        <v>95</v>
      </c>
      <c r="JH155" s="293" t="s">
        <v>317</v>
      </c>
      <c r="JI155" s="278" t="s">
        <v>402</v>
      </c>
      <c r="JJ155" s="346" t="s">
        <v>384</v>
      </c>
      <c r="LF155" s="76" t="s">
        <v>530</v>
      </c>
    </row>
    <row r="156" spans="1:318" s="68" customFormat="1" ht="14.65" customHeight="1" x14ac:dyDescent="0.25">
      <c r="A156" s="68" t="s">
        <v>54</v>
      </c>
      <c r="B156" s="76" t="s">
        <v>508</v>
      </c>
      <c r="C156" s="76" t="s">
        <v>509</v>
      </c>
      <c r="D156" s="76" t="s">
        <v>510</v>
      </c>
      <c r="E156" s="76" t="s">
        <v>6</v>
      </c>
      <c r="F156" s="76" t="s">
        <v>511</v>
      </c>
      <c r="G156" s="76" t="s">
        <v>8</v>
      </c>
      <c r="H156" s="76" t="s">
        <v>8</v>
      </c>
      <c r="I156" s="76" t="s">
        <v>192</v>
      </c>
      <c r="J156" s="76" t="s">
        <v>7</v>
      </c>
      <c r="K156" s="86" t="s">
        <v>8</v>
      </c>
      <c r="L156" s="86" t="s">
        <v>8</v>
      </c>
      <c r="M156" s="86" t="s">
        <v>8</v>
      </c>
      <c r="N156" s="86" t="s">
        <v>8</v>
      </c>
      <c r="O156" s="86" t="s">
        <v>8</v>
      </c>
      <c r="P156" s="86" t="s">
        <v>8</v>
      </c>
      <c r="Q156" s="76" t="s">
        <v>519</v>
      </c>
      <c r="R156" s="76" t="s">
        <v>10</v>
      </c>
      <c r="S156" s="76" t="s">
        <v>520</v>
      </c>
      <c r="T156" s="76" t="s">
        <v>521</v>
      </c>
      <c r="U156" s="77"/>
      <c r="V156" s="77">
        <v>0.05</v>
      </c>
      <c r="W156" s="77">
        <v>0.08</v>
      </c>
      <c r="X156" s="77">
        <v>0.15</v>
      </c>
      <c r="Y156" s="77">
        <v>0.2</v>
      </c>
      <c r="Z156" s="77">
        <v>0.25</v>
      </c>
      <c r="AA156" s="77">
        <v>0.37</v>
      </c>
      <c r="AB156" s="77">
        <v>0.42</v>
      </c>
      <c r="AC156" s="77">
        <v>0.57999999999999996</v>
      </c>
      <c r="AD156" s="77">
        <v>0.67</v>
      </c>
      <c r="AE156" s="77">
        <v>0.83</v>
      </c>
      <c r="AF156" s="77">
        <v>1</v>
      </c>
      <c r="AG156" s="76" t="s">
        <v>522</v>
      </c>
      <c r="AH156" s="76" t="s">
        <v>208</v>
      </c>
      <c r="AI156" s="82" t="s">
        <v>303</v>
      </c>
      <c r="AJ156" s="83" t="s">
        <v>303</v>
      </c>
      <c r="AK156" s="84">
        <v>46023</v>
      </c>
      <c r="AL156" s="84">
        <v>46387</v>
      </c>
      <c r="AM156" s="83"/>
      <c r="AN156" s="83"/>
      <c r="AO156" s="83"/>
      <c r="AP156" s="85" t="s">
        <v>9</v>
      </c>
      <c r="AQ156" s="84" t="str" cm="1">
        <f t="array" ref="AQ156">IFERROR(DATE(2026, _xlfn.AGGREGATE(15, 6, (COLUMN(CC156:CN156)-COLUMN(CC156)+1)/(CC156:CN156&lt;&gt;0), 1), 1),"N/A")</f>
        <v>N/A</v>
      </c>
      <c r="AR156" s="84" t="str" cm="1">
        <f t="array" ref="AR156">IFERROR(EOMONTH(DATE(2026, _xlfn.AGGREGATE(14, 6, (COLUMN(CC156:CN156)-COLUMN(CC156)+1)/(CC156:CN156&lt;&gt;0), 1), 1), 0),"N/A")</f>
        <v>N/A</v>
      </c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76" t="s">
        <v>747</v>
      </c>
      <c r="BG156" s="76"/>
      <c r="BH156" s="76" t="s">
        <v>748</v>
      </c>
      <c r="BI156" s="76" t="s">
        <v>8</v>
      </c>
      <c r="BJ156" s="82">
        <v>530811</v>
      </c>
      <c r="BK156" s="86" t="s">
        <v>191</v>
      </c>
      <c r="BL156" s="87">
        <v>15000</v>
      </c>
      <c r="BM156" s="73">
        <v>0</v>
      </c>
      <c r="BN156" s="73">
        <v>0</v>
      </c>
      <c r="BO156" s="73">
        <v>0</v>
      </c>
      <c r="BP156" s="73">
        <v>0</v>
      </c>
      <c r="BQ156" s="73">
        <v>0</v>
      </c>
      <c r="BR156" s="73">
        <v>0</v>
      </c>
      <c r="BS156" s="88">
        <v>15000</v>
      </c>
      <c r="BT156" s="73">
        <v>0</v>
      </c>
      <c r="BU156" s="73">
        <v>0</v>
      </c>
      <c r="BV156" s="73">
        <v>0</v>
      </c>
      <c r="BW156" s="73">
        <v>0</v>
      </c>
      <c r="BX156" s="138">
        <v>0</v>
      </c>
      <c r="BY156" s="138"/>
      <c r="BZ156" s="138"/>
      <c r="CA156" s="138">
        <v>-15000</v>
      </c>
      <c r="CB156" s="138">
        <f t="shared" si="32"/>
        <v>0</v>
      </c>
      <c r="CC156" s="73"/>
      <c r="CD156" s="73"/>
      <c r="CE156" s="72">
        <v>0</v>
      </c>
      <c r="CF156" s="73">
        <v>0</v>
      </c>
      <c r="CG156" s="73">
        <v>0</v>
      </c>
      <c r="CH156" s="73">
        <v>0</v>
      </c>
      <c r="CI156" s="88">
        <v>0</v>
      </c>
      <c r="CJ156" s="73">
        <v>0</v>
      </c>
      <c r="CK156" s="73">
        <v>0</v>
      </c>
      <c r="CL156" s="73">
        <v>0</v>
      </c>
      <c r="CM156" s="73">
        <v>0</v>
      </c>
      <c r="CN156" s="138">
        <v>0</v>
      </c>
      <c r="CO156" s="138"/>
      <c r="CP156" s="137">
        <f t="shared" si="33"/>
        <v>0</v>
      </c>
      <c r="CQ156" s="137">
        <f t="shared" si="34"/>
        <v>0</v>
      </c>
      <c r="CR156" s="137">
        <f t="shared" si="40"/>
        <v>0</v>
      </c>
      <c r="CS156" s="157">
        <v>0</v>
      </c>
      <c r="CT156" s="157">
        <v>0</v>
      </c>
      <c r="CU156" s="157">
        <v>0</v>
      </c>
      <c r="CV156" s="157">
        <v>0</v>
      </c>
      <c r="CW156" s="157">
        <v>0</v>
      </c>
      <c r="CX156" s="73">
        <v>0</v>
      </c>
      <c r="CY156" s="73">
        <v>0</v>
      </c>
      <c r="CZ156" s="73">
        <v>0</v>
      </c>
      <c r="DA156" s="73">
        <v>0</v>
      </c>
      <c r="DB156" s="73">
        <v>0</v>
      </c>
      <c r="DC156" s="73">
        <v>0</v>
      </c>
      <c r="DD156" s="73">
        <v>0</v>
      </c>
      <c r="DE156" s="73">
        <v>0</v>
      </c>
      <c r="DF156" s="73">
        <v>0</v>
      </c>
      <c r="DG156" s="73">
        <v>0</v>
      </c>
      <c r="DH156" s="73">
        <v>0</v>
      </c>
      <c r="DI156" s="157">
        <f t="shared" si="35"/>
        <v>0</v>
      </c>
      <c r="DJ156" s="157">
        <f t="shared" si="36"/>
        <v>0</v>
      </c>
      <c r="DK156" s="191" t="str">
        <f t="shared" si="41"/>
        <v>NO</v>
      </c>
      <c r="DL156" s="191" t="str">
        <f t="shared" si="42"/>
        <v>NO</v>
      </c>
      <c r="DM156" s="142"/>
      <c r="DN156" s="142"/>
      <c r="DO156" s="142"/>
      <c r="DP156" s="125"/>
      <c r="DQ156" s="125"/>
      <c r="DR156" s="125"/>
      <c r="DS156" s="125"/>
      <c r="DT156" s="125"/>
      <c r="DU156" s="125"/>
      <c r="DV156" s="125"/>
      <c r="DW156" s="125"/>
      <c r="DX156" s="125"/>
      <c r="DY156" s="125"/>
      <c r="DZ156" s="125"/>
      <c r="EA156" s="125"/>
      <c r="EB156" s="125"/>
      <c r="EC156" s="125"/>
      <c r="ED156" s="125"/>
      <c r="EE156" s="125"/>
      <c r="EF156" s="125"/>
      <c r="EG156" s="125"/>
      <c r="EH156" s="125"/>
      <c r="EI156" s="125"/>
      <c r="EJ156" s="125"/>
      <c r="EK156" s="125"/>
      <c r="EL156" s="125"/>
      <c r="EM156" s="125"/>
      <c r="EN156" s="125"/>
      <c r="EO156" s="125"/>
      <c r="EP156" s="125"/>
      <c r="EQ156" s="125"/>
      <c r="ER156" s="125"/>
      <c r="ES156" s="125"/>
      <c r="ET156" s="125"/>
      <c r="EU156" s="125"/>
      <c r="EV156" s="125"/>
      <c r="EW156" s="125"/>
      <c r="EX156" s="125"/>
      <c r="EY156" s="125"/>
      <c r="EZ156" s="125"/>
      <c r="FA156" s="125"/>
      <c r="FB156" s="125"/>
      <c r="FC156" s="125"/>
      <c r="FD156" s="125"/>
      <c r="FE156" s="125"/>
      <c r="FF156" s="125"/>
      <c r="FG156" s="125"/>
      <c r="FH156" s="125"/>
      <c r="FI156" s="125"/>
      <c r="FJ156" s="125"/>
      <c r="FK156" s="125"/>
      <c r="FL156" s="125"/>
      <c r="FM156" s="125"/>
      <c r="FN156" s="125"/>
      <c r="FO156" s="125"/>
      <c r="FP156" s="125"/>
      <c r="FQ156" s="125"/>
      <c r="FR156" s="125"/>
      <c r="FS156" s="125"/>
      <c r="FT156" s="125"/>
      <c r="FU156" s="173"/>
      <c r="FV156" s="173"/>
      <c r="FW156" s="173"/>
      <c r="FX156" s="173"/>
      <c r="FY156" s="173"/>
      <c r="FZ156" s="173"/>
      <c r="GA156" s="173"/>
      <c r="GB156" s="173"/>
      <c r="GC156" s="173"/>
      <c r="GD156" s="173"/>
      <c r="GE156" s="173"/>
      <c r="GF156" s="173"/>
      <c r="GG156" s="173"/>
      <c r="GH156" s="173"/>
      <c r="GI156" s="173"/>
      <c r="GJ156" s="173"/>
      <c r="GK156" s="173"/>
      <c r="GL156" s="173"/>
      <c r="GM156" s="173"/>
      <c r="GN156" s="173"/>
      <c r="GO156" s="173"/>
      <c r="GP156" s="173"/>
      <c r="GQ156" s="173"/>
      <c r="GR156" s="173"/>
      <c r="GS156" s="173"/>
      <c r="GT156" s="173"/>
      <c r="GU156" s="173"/>
      <c r="GV156" s="173"/>
      <c r="GW156" s="173"/>
      <c r="GX156" s="173"/>
      <c r="GY156" s="173"/>
      <c r="GZ156" s="173"/>
      <c r="HA156" s="173"/>
      <c r="HB156" s="173"/>
      <c r="HC156" s="173"/>
      <c r="HD156" s="173"/>
      <c r="HE156" s="173"/>
      <c r="HF156" s="173"/>
      <c r="HG156" s="173"/>
      <c r="HH156" s="173"/>
      <c r="HI156" s="173"/>
      <c r="HJ156" s="173"/>
      <c r="HP156" s="284" t="e">
        <v>#NUM!</v>
      </c>
      <c r="HQ156" s="284" t="e">
        <v>#NUM!</v>
      </c>
      <c r="HR156" s="284" t="e">
        <v>#NUM!</v>
      </c>
      <c r="HS156" s="284" t="e">
        <v>#NUM!</v>
      </c>
      <c r="HT156" s="284" t="e">
        <v>#NUM!</v>
      </c>
      <c r="HU156" s="284" t="e">
        <v>#NUM!</v>
      </c>
      <c r="HV156" s="284" t="e">
        <v>#NUM!</v>
      </c>
      <c r="HW156" s="284" t="e">
        <v>#NUM!</v>
      </c>
      <c r="HX156" s="284" t="e">
        <v>#NUM!</v>
      </c>
      <c r="HY156" s="284" t="e">
        <v>#NUM!</v>
      </c>
      <c r="HZ156" s="284" t="e">
        <v>#NUM!</v>
      </c>
      <c r="IA156" s="284" t="e">
        <v>#NUM!</v>
      </c>
      <c r="IB156" s="284" t="e">
        <v>#NUM!</v>
      </c>
      <c r="IC156" s="284" t="e">
        <v>#NUM!</v>
      </c>
      <c r="ID156" s="284" t="e">
        <v>#NUM!</v>
      </c>
      <c r="IE156" s="284" t="e">
        <v>#NUM!</v>
      </c>
      <c r="IF156" s="284" t="e">
        <v>#NUM!</v>
      </c>
      <c r="IG156" s="284" t="e">
        <v>#NUM!</v>
      </c>
      <c r="IH156" s="284" t="e">
        <v>#NUM!</v>
      </c>
      <c r="II156" s="284" t="e">
        <v>#NUM!</v>
      </c>
      <c r="IJ156" s="284" t="e">
        <v>#NUM!</v>
      </c>
      <c r="IK156" s="284" t="e">
        <v>#NUM!</v>
      </c>
      <c r="IL156" s="284" t="e">
        <v>#NUM!</v>
      </c>
      <c r="IM156" s="284" t="e">
        <v>#NUM!</v>
      </c>
      <c r="IN156" s="284" t="e">
        <v>#NUM!</v>
      </c>
      <c r="IO156" s="284" t="e">
        <v>#NUM!</v>
      </c>
      <c r="IP156" s="284" t="e">
        <v>#NUM!</v>
      </c>
      <c r="IQ156" s="284" t="e">
        <v>#NUM!</v>
      </c>
      <c r="IR156" s="284" t="e">
        <v>#NUM!</v>
      </c>
      <c r="IS156" s="284" t="e">
        <v>#NUM!</v>
      </c>
      <c r="IT156" s="284" t="e">
        <v>#NUM!</v>
      </c>
      <c r="IU156" s="284" t="e">
        <v>#NUM!</v>
      </c>
      <c r="IV156" s="284" t="e">
        <v>#NUM!</v>
      </c>
      <c r="IW156" s="284" t="e">
        <v>#NUM!</v>
      </c>
      <c r="IX156" s="284" t="e">
        <v>#NUM!</v>
      </c>
      <c r="IY156" s="284" t="e">
        <v>#NUM!</v>
      </c>
      <c r="IZ156" s="284" t="e">
        <v>#NUM!</v>
      </c>
      <c r="JA156" s="284" t="e">
        <v>#NUM!</v>
      </c>
      <c r="JB156" s="284" t="e">
        <v>#NUM!</v>
      </c>
      <c r="JC156" s="284" t="e">
        <v>#NUM!</v>
      </c>
      <c r="JD156" s="284" t="e">
        <v>#NUM!</v>
      </c>
      <c r="JE156" s="284" t="e">
        <v>#NUM!</v>
      </c>
      <c r="JF156" s="284" t="e">
        <v>#NUM!</v>
      </c>
      <c r="JG156" s="284" t="e">
        <v>#NUM!</v>
      </c>
      <c r="JH156" s="344" t="e">
        <v>#NUM!</v>
      </c>
      <c r="JI156" s="278" t="e">
        <v>#NUM!</v>
      </c>
      <c r="JJ156" s="279" t="s">
        <v>546</v>
      </c>
    </row>
    <row r="157" spans="1:318" s="68" customFormat="1" ht="14.65" customHeight="1" x14ac:dyDescent="0.25">
      <c r="A157" s="68" t="s">
        <v>54</v>
      </c>
      <c r="B157" s="76" t="s">
        <v>508</v>
      </c>
      <c r="C157" s="76" t="s">
        <v>509</v>
      </c>
      <c r="D157" s="76" t="s">
        <v>510</v>
      </c>
      <c r="E157" s="76" t="s">
        <v>6</v>
      </c>
      <c r="F157" s="76" t="s">
        <v>511</v>
      </c>
      <c r="G157" s="76" t="s">
        <v>8</v>
      </c>
      <c r="H157" s="76" t="s">
        <v>8</v>
      </c>
      <c r="I157" s="76" t="s">
        <v>192</v>
      </c>
      <c r="J157" s="76" t="s">
        <v>7</v>
      </c>
      <c r="K157" s="86" t="s">
        <v>8</v>
      </c>
      <c r="L157" s="86" t="s">
        <v>8</v>
      </c>
      <c r="M157" s="86" t="s">
        <v>8</v>
      </c>
      <c r="N157" s="86" t="s">
        <v>8</v>
      </c>
      <c r="O157" s="86" t="s">
        <v>8</v>
      </c>
      <c r="P157" s="86" t="s">
        <v>8</v>
      </c>
      <c r="Q157" s="76" t="s">
        <v>519</v>
      </c>
      <c r="R157" s="76" t="s">
        <v>10</v>
      </c>
      <c r="S157" s="76" t="s">
        <v>520</v>
      </c>
      <c r="T157" s="76" t="s">
        <v>521</v>
      </c>
      <c r="U157" s="77"/>
      <c r="V157" s="77">
        <v>0.05</v>
      </c>
      <c r="W157" s="77">
        <v>0.08</v>
      </c>
      <c r="X157" s="77">
        <v>0.15</v>
      </c>
      <c r="Y157" s="77">
        <v>0.2</v>
      </c>
      <c r="Z157" s="77">
        <v>0.25</v>
      </c>
      <c r="AA157" s="77">
        <v>0.37</v>
      </c>
      <c r="AB157" s="77">
        <v>0.42</v>
      </c>
      <c r="AC157" s="77">
        <v>0.57999999999999996</v>
      </c>
      <c r="AD157" s="77">
        <v>0.67</v>
      </c>
      <c r="AE157" s="77">
        <v>0.83</v>
      </c>
      <c r="AF157" s="77">
        <v>1</v>
      </c>
      <c r="AG157" s="76" t="s">
        <v>522</v>
      </c>
      <c r="AH157" s="76" t="s">
        <v>208</v>
      </c>
      <c r="AI157" s="82" t="s">
        <v>303</v>
      </c>
      <c r="AJ157" s="83" t="s">
        <v>303</v>
      </c>
      <c r="AK157" s="84">
        <v>46023</v>
      </c>
      <c r="AL157" s="84">
        <v>46387</v>
      </c>
      <c r="AM157" s="83"/>
      <c r="AN157" s="83"/>
      <c r="AO157" s="83"/>
      <c r="AP157" s="85" t="s">
        <v>9</v>
      </c>
      <c r="AQ157" s="84" t="str" cm="1">
        <f t="array" ref="AQ157">IFERROR(DATE(2026, _xlfn.AGGREGATE(15, 6, (COLUMN(CC157:CN157)-COLUMN(CC157)+1)/(CC157:CN157&lt;&gt;0), 1), 1),"N/A")</f>
        <v>N/A</v>
      </c>
      <c r="AR157" s="84" t="str" cm="1">
        <f t="array" ref="AR157">IFERROR(EOMONTH(DATE(2026, _xlfn.AGGREGATE(14, 6, (COLUMN(CC157:CN157)-COLUMN(CC157)+1)/(CC157:CN157&lt;&gt;0), 1), 1), 0),"N/A")</f>
        <v>N/A</v>
      </c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76" t="s">
        <v>749</v>
      </c>
      <c r="BG157" s="76"/>
      <c r="BH157" s="76" t="s">
        <v>750</v>
      </c>
      <c r="BI157" s="76" t="s">
        <v>8</v>
      </c>
      <c r="BJ157" s="82">
        <v>530403</v>
      </c>
      <c r="BK157" s="86" t="s">
        <v>191</v>
      </c>
      <c r="BL157" s="87">
        <v>6600</v>
      </c>
      <c r="BM157" s="73">
        <v>0</v>
      </c>
      <c r="BN157" s="73">
        <v>0</v>
      </c>
      <c r="BO157" s="73">
        <v>0</v>
      </c>
      <c r="BP157" s="73">
        <v>0</v>
      </c>
      <c r="BQ157" s="73">
        <v>0</v>
      </c>
      <c r="BR157" s="73">
        <v>0</v>
      </c>
      <c r="BS157" s="73">
        <v>0</v>
      </c>
      <c r="BT157" s="73">
        <v>0</v>
      </c>
      <c r="BU157" s="73">
        <v>0</v>
      </c>
      <c r="BV157" s="73">
        <v>0</v>
      </c>
      <c r="BW157" s="88">
        <v>6600</v>
      </c>
      <c r="BX157" s="138">
        <v>0</v>
      </c>
      <c r="BY157" s="138">
        <v>-6600</v>
      </c>
      <c r="BZ157" s="138"/>
      <c r="CA157" s="138"/>
      <c r="CB157" s="138">
        <f t="shared" si="32"/>
        <v>0</v>
      </c>
      <c r="CC157" s="73"/>
      <c r="CD157" s="73"/>
      <c r="CE157" s="72">
        <v>0</v>
      </c>
      <c r="CF157" s="73">
        <v>0</v>
      </c>
      <c r="CG157" s="73">
        <v>0</v>
      </c>
      <c r="CH157" s="73">
        <v>0</v>
      </c>
      <c r="CI157" s="73">
        <v>0</v>
      </c>
      <c r="CJ157" s="73">
        <v>0</v>
      </c>
      <c r="CK157" s="73">
        <v>0</v>
      </c>
      <c r="CL157" s="73">
        <v>0</v>
      </c>
      <c r="CM157" s="88">
        <v>0</v>
      </c>
      <c r="CN157" s="138">
        <v>0</v>
      </c>
      <c r="CO157" s="138"/>
      <c r="CP157" s="137">
        <f t="shared" si="33"/>
        <v>0</v>
      </c>
      <c r="CQ157" s="137">
        <f t="shared" si="34"/>
        <v>0</v>
      </c>
      <c r="CR157" s="137">
        <f t="shared" si="40"/>
        <v>0</v>
      </c>
      <c r="CS157" s="157">
        <v>0</v>
      </c>
      <c r="CT157" s="157">
        <v>0</v>
      </c>
      <c r="CU157" s="157">
        <v>0</v>
      </c>
      <c r="CV157" s="157">
        <v>0</v>
      </c>
      <c r="CW157" s="157">
        <v>0</v>
      </c>
      <c r="CX157" s="73">
        <v>0</v>
      </c>
      <c r="CY157" s="73">
        <v>0</v>
      </c>
      <c r="CZ157" s="73">
        <v>0</v>
      </c>
      <c r="DA157" s="73">
        <v>0</v>
      </c>
      <c r="DB157" s="73">
        <v>0</v>
      </c>
      <c r="DC157" s="73">
        <v>0</v>
      </c>
      <c r="DD157" s="73">
        <v>0</v>
      </c>
      <c r="DE157" s="73">
        <v>0</v>
      </c>
      <c r="DF157" s="73">
        <v>0</v>
      </c>
      <c r="DG157" s="73">
        <v>0</v>
      </c>
      <c r="DH157" s="73">
        <v>0</v>
      </c>
      <c r="DI157" s="157">
        <f t="shared" si="35"/>
        <v>0</v>
      </c>
      <c r="DJ157" s="157">
        <f t="shared" si="36"/>
        <v>0</v>
      </c>
      <c r="DK157" s="191" t="str">
        <f t="shared" si="41"/>
        <v>NO</v>
      </c>
      <c r="DL157" s="191" t="str">
        <f t="shared" si="42"/>
        <v>NO</v>
      </c>
      <c r="DM157" s="143">
        <v>6600</v>
      </c>
      <c r="DN157" s="143">
        <v>0</v>
      </c>
      <c r="DO157" s="143"/>
      <c r="DP157" s="125">
        <v>1</v>
      </c>
      <c r="DQ157" s="125">
        <v>0</v>
      </c>
      <c r="DR157" s="125"/>
      <c r="DS157" s="125"/>
      <c r="DT157" s="125"/>
      <c r="DU157" s="125"/>
      <c r="DV157" s="125"/>
      <c r="DW157" s="125"/>
      <c r="DX157" s="126">
        <v>46274</v>
      </c>
      <c r="DY157" s="126">
        <v>46274</v>
      </c>
      <c r="DZ157" s="127">
        <v>3</v>
      </c>
      <c r="EA157" s="126">
        <v>46275</v>
      </c>
      <c r="EB157" s="126">
        <v>46275</v>
      </c>
      <c r="EC157" s="126">
        <v>46275</v>
      </c>
      <c r="ED157" s="126">
        <v>46276</v>
      </c>
      <c r="EE157" s="126">
        <v>46279</v>
      </c>
      <c r="EF157" s="126">
        <v>46280</v>
      </c>
      <c r="EG157" s="126">
        <v>46281</v>
      </c>
      <c r="EH157" s="126">
        <v>46282</v>
      </c>
      <c r="EI157" s="126">
        <v>46283</v>
      </c>
      <c r="EJ157" s="126">
        <v>46283</v>
      </c>
      <c r="EK157" s="127">
        <v>3</v>
      </c>
      <c r="EL157" s="126">
        <v>46286</v>
      </c>
      <c r="EM157" s="126">
        <v>46287</v>
      </c>
      <c r="EN157" s="126">
        <v>46288</v>
      </c>
      <c r="EO157" s="126">
        <v>46289</v>
      </c>
      <c r="EP157" s="126">
        <v>46289</v>
      </c>
      <c r="EQ157" s="126">
        <v>46290</v>
      </c>
      <c r="ER157" s="126">
        <v>46290</v>
      </c>
      <c r="ES157" s="127"/>
      <c r="ET157" s="127"/>
      <c r="EU157" s="127"/>
      <c r="EV157" s="127"/>
      <c r="EW157" s="126">
        <v>46293</v>
      </c>
      <c r="EX157" s="126">
        <v>46294</v>
      </c>
      <c r="EY157" s="126">
        <v>46294</v>
      </c>
      <c r="EZ157" s="126"/>
      <c r="FA157" s="126"/>
      <c r="FB157" s="126"/>
      <c r="FC157" s="126">
        <v>46294</v>
      </c>
      <c r="FD157" s="126">
        <v>46299</v>
      </c>
      <c r="FE157" s="127">
        <v>18</v>
      </c>
      <c r="FF157" s="128"/>
      <c r="FG157" s="128"/>
      <c r="FH157" s="128"/>
      <c r="FI157" s="128"/>
      <c r="FJ157" s="128"/>
      <c r="FK157" s="128"/>
      <c r="FL157" s="128"/>
      <c r="FM157" s="128"/>
      <c r="FN157" s="128"/>
      <c r="FO157" s="129"/>
      <c r="FP157" s="128">
        <v>46299</v>
      </c>
      <c r="FQ157" s="128"/>
      <c r="FR157" s="130" t="s">
        <v>579</v>
      </c>
      <c r="FS157" s="127" t="s">
        <v>580</v>
      </c>
      <c r="FT157" s="125"/>
      <c r="FU157" s="188" t="e">
        <v>#NUM!</v>
      </c>
      <c r="FV157" s="188" t="e">
        <v>#NUM!</v>
      </c>
      <c r="FW157" s="188" t="e">
        <v>#NUM!</v>
      </c>
      <c r="FX157" s="188" t="e">
        <v>#NUM!</v>
      </c>
      <c r="FY157" s="188" t="e">
        <v>#NUM!</v>
      </c>
      <c r="FZ157" s="188" t="e">
        <v>#NUM!</v>
      </c>
      <c r="GA157" s="188" t="e">
        <v>#NUM!</v>
      </c>
      <c r="GB157" s="188" t="e">
        <v>#NUM!</v>
      </c>
      <c r="GC157" s="188" t="e">
        <v>#NUM!</v>
      </c>
      <c r="GD157" s="188" t="e">
        <v>#NUM!</v>
      </c>
      <c r="GE157" s="188" t="e">
        <v>#NUM!</v>
      </c>
      <c r="GF157" s="188" t="e">
        <v>#NUM!</v>
      </c>
      <c r="GG157" s="188" t="e">
        <v>#NUM!</v>
      </c>
      <c r="GH157" s="188" t="e">
        <v>#NUM!</v>
      </c>
      <c r="GI157" s="188" t="e">
        <v>#NUM!</v>
      </c>
      <c r="GJ157" s="188" t="e">
        <v>#NUM!</v>
      </c>
      <c r="GK157" s="188" t="e">
        <v>#NUM!</v>
      </c>
      <c r="GL157" s="188" t="e">
        <v>#NUM!</v>
      </c>
      <c r="GM157" s="188" t="e">
        <v>#NUM!</v>
      </c>
      <c r="GN157" s="188"/>
      <c r="GO157" s="188"/>
      <c r="GP157" s="188"/>
      <c r="GQ157" s="188"/>
      <c r="GR157" s="188" t="e">
        <v>#NUM!</v>
      </c>
      <c r="GS157" s="188" t="e">
        <v>#NUM!</v>
      </c>
      <c r="GT157" s="188" t="e">
        <v>#NUM!</v>
      </c>
      <c r="GU157" s="188"/>
      <c r="GV157" s="188"/>
      <c r="GW157" s="188"/>
      <c r="GX157" s="188" t="e">
        <v>#NUM!</v>
      </c>
      <c r="GY157" s="188"/>
      <c r="GZ157" s="188">
        <v>18</v>
      </c>
      <c r="HA157" s="188"/>
      <c r="HB157" s="188"/>
      <c r="HC157" s="188"/>
      <c r="HD157" s="188"/>
      <c r="HE157" s="188"/>
      <c r="HF157" s="188"/>
      <c r="HG157" s="188"/>
      <c r="HH157" s="188"/>
      <c r="HI157" s="188"/>
      <c r="HJ157" s="188"/>
      <c r="HK157" s="189"/>
      <c r="HL157" s="189"/>
      <c r="HM157" s="189"/>
      <c r="HN157" s="189"/>
      <c r="HO157" s="225" t="s">
        <v>597</v>
      </c>
      <c r="HP157" s="284" t="e">
        <v>#NUM!</v>
      </c>
      <c r="HQ157" s="284" t="e">
        <v>#NUM!</v>
      </c>
      <c r="HR157" s="284" t="e">
        <v>#NUM!</v>
      </c>
      <c r="HS157" s="284" t="e">
        <v>#NUM!</v>
      </c>
      <c r="HT157" s="284" t="e">
        <v>#NUM!</v>
      </c>
      <c r="HU157" s="284" t="e">
        <v>#NUM!</v>
      </c>
      <c r="HV157" s="284" t="e">
        <v>#NUM!</v>
      </c>
      <c r="HW157" s="284" t="e">
        <v>#NUM!</v>
      </c>
      <c r="HX157" s="284" t="e">
        <v>#NUM!</v>
      </c>
      <c r="HY157" s="284" t="e">
        <v>#NUM!</v>
      </c>
      <c r="HZ157" s="284" t="e">
        <v>#NUM!</v>
      </c>
      <c r="IA157" s="284" t="e">
        <v>#NUM!</v>
      </c>
      <c r="IB157" s="284" t="e">
        <v>#NUM!</v>
      </c>
      <c r="IC157" s="284" t="e">
        <v>#NUM!</v>
      </c>
      <c r="ID157" s="284" t="e">
        <v>#NUM!</v>
      </c>
      <c r="IE157" s="284" t="e">
        <v>#NUM!</v>
      </c>
      <c r="IF157" s="284" t="e">
        <v>#NUM!</v>
      </c>
      <c r="IG157" s="284" t="e">
        <v>#NUM!</v>
      </c>
      <c r="IH157" s="284" t="e">
        <v>#NUM!</v>
      </c>
      <c r="II157" s="284" t="e">
        <v>#NUM!</v>
      </c>
      <c r="IJ157" s="284" t="e">
        <v>#NUM!</v>
      </c>
      <c r="IK157" s="284" t="e">
        <v>#NUM!</v>
      </c>
      <c r="IL157" s="284" t="e">
        <v>#NUM!</v>
      </c>
      <c r="IM157" s="284" t="e">
        <v>#NUM!</v>
      </c>
      <c r="IN157" s="284" t="e">
        <v>#NUM!</v>
      </c>
      <c r="IO157" s="284" t="e">
        <v>#NUM!</v>
      </c>
      <c r="IP157" s="284" t="e">
        <v>#NUM!</v>
      </c>
      <c r="IQ157" s="284" t="e">
        <v>#NUM!</v>
      </c>
      <c r="IR157" s="284" t="e">
        <v>#NUM!</v>
      </c>
      <c r="IS157" s="284" t="e">
        <v>#NUM!</v>
      </c>
      <c r="IT157" s="284" t="e">
        <v>#NUM!</v>
      </c>
      <c r="IU157" s="284" t="e">
        <v>#NUM!</v>
      </c>
      <c r="IV157" s="284" t="e">
        <v>#NUM!</v>
      </c>
      <c r="IW157" s="284" t="e">
        <v>#NUM!</v>
      </c>
      <c r="IX157" s="284" t="e">
        <v>#NUM!</v>
      </c>
      <c r="IY157" s="284" t="e">
        <v>#NUM!</v>
      </c>
      <c r="IZ157" s="284" t="e">
        <v>#NUM!</v>
      </c>
      <c r="JA157" s="284" t="e">
        <v>#NUM!</v>
      </c>
      <c r="JB157" s="284" t="e">
        <v>#NUM!</v>
      </c>
      <c r="JC157" s="284" t="e">
        <v>#NUM!</v>
      </c>
      <c r="JD157" s="284" t="e">
        <v>#NUM!</v>
      </c>
      <c r="JE157" s="284" t="e">
        <v>#NUM!</v>
      </c>
      <c r="JF157" s="284" t="e">
        <v>#NUM!</v>
      </c>
      <c r="JG157" s="284" t="e">
        <v>#NUM!</v>
      </c>
      <c r="JH157" s="344" t="e">
        <v>#NUM!</v>
      </c>
      <c r="JI157" s="278" t="e">
        <v>#NUM!</v>
      </c>
      <c r="JJ157" s="279" t="s">
        <v>597</v>
      </c>
    </row>
    <row r="158" spans="1:318" s="68" customFormat="1" ht="14.65" customHeight="1" x14ac:dyDescent="0.25">
      <c r="A158" s="68" t="s">
        <v>54</v>
      </c>
      <c r="B158" s="76" t="s">
        <v>508</v>
      </c>
      <c r="C158" s="76" t="s">
        <v>509</v>
      </c>
      <c r="D158" s="76" t="s">
        <v>510</v>
      </c>
      <c r="E158" s="76" t="s">
        <v>6</v>
      </c>
      <c r="F158" s="76" t="s">
        <v>511</v>
      </c>
      <c r="G158" s="76" t="s">
        <v>8</v>
      </c>
      <c r="H158" s="76" t="s">
        <v>8</v>
      </c>
      <c r="I158" s="76" t="s">
        <v>192</v>
      </c>
      <c r="J158" s="76" t="s">
        <v>7</v>
      </c>
      <c r="K158" s="86" t="s">
        <v>8</v>
      </c>
      <c r="L158" s="86" t="s">
        <v>8</v>
      </c>
      <c r="M158" s="86" t="s">
        <v>8</v>
      </c>
      <c r="N158" s="86" t="s">
        <v>8</v>
      </c>
      <c r="O158" s="86" t="s">
        <v>8</v>
      </c>
      <c r="P158" s="86" t="s">
        <v>8</v>
      </c>
      <c r="Q158" s="76" t="s">
        <v>519</v>
      </c>
      <c r="R158" s="76" t="s">
        <v>10</v>
      </c>
      <c r="S158" s="76" t="s">
        <v>520</v>
      </c>
      <c r="T158" s="76" t="s">
        <v>521</v>
      </c>
      <c r="U158" s="77"/>
      <c r="V158" s="77">
        <v>0.05</v>
      </c>
      <c r="W158" s="77">
        <v>0.08</v>
      </c>
      <c r="X158" s="77">
        <v>0.15</v>
      </c>
      <c r="Y158" s="77">
        <v>0.2</v>
      </c>
      <c r="Z158" s="77">
        <v>0.25</v>
      </c>
      <c r="AA158" s="77">
        <v>0.37</v>
      </c>
      <c r="AB158" s="77">
        <v>0.42</v>
      </c>
      <c r="AC158" s="77">
        <v>0.57999999999999996</v>
      </c>
      <c r="AD158" s="77">
        <v>0.67</v>
      </c>
      <c r="AE158" s="77">
        <v>0.83</v>
      </c>
      <c r="AF158" s="77">
        <v>1</v>
      </c>
      <c r="AG158" s="76" t="s">
        <v>522</v>
      </c>
      <c r="AH158" s="76" t="s">
        <v>208</v>
      </c>
      <c r="AI158" s="82" t="s">
        <v>303</v>
      </c>
      <c r="AJ158" s="83" t="s">
        <v>303</v>
      </c>
      <c r="AK158" s="84">
        <v>46023</v>
      </c>
      <c r="AL158" s="84">
        <v>46387</v>
      </c>
      <c r="AM158" s="83"/>
      <c r="AN158" s="83"/>
      <c r="AO158" s="83"/>
      <c r="AP158" s="85" t="s">
        <v>9</v>
      </c>
      <c r="AQ158" s="84" t="str" cm="1">
        <f t="array" ref="AQ158">IFERROR(DATE(2026, _xlfn.AGGREGATE(15, 6, (COLUMN(CC158:CN158)-COLUMN(CC158)+1)/(CC158:CN158&lt;&gt;0), 1), 1),"N/A")</f>
        <v>N/A</v>
      </c>
      <c r="AR158" s="84" t="str" cm="1">
        <f t="array" ref="AR158">IFERROR(EOMONTH(DATE(2026, _xlfn.AGGREGATE(14, 6, (COLUMN(CC158:CN158)-COLUMN(CC158)+1)/(CC158:CN158&lt;&gt;0), 1), 1), 0),"N/A")</f>
        <v>N/A</v>
      </c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76" t="s">
        <v>751</v>
      </c>
      <c r="BG158" s="76"/>
      <c r="BH158" s="76" t="s">
        <v>752</v>
      </c>
      <c r="BI158" s="76" t="s">
        <v>8</v>
      </c>
      <c r="BJ158" s="82">
        <v>530404</v>
      </c>
      <c r="BK158" s="86" t="s">
        <v>191</v>
      </c>
      <c r="BL158" s="87">
        <v>6600</v>
      </c>
      <c r="BM158" s="73">
        <v>0</v>
      </c>
      <c r="BN158" s="73">
        <v>0</v>
      </c>
      <c r="BO158" s="73">
        <v>0</v>
      </c>
      <c r="BP158" s="73">
        <v>0</v>
      </c>
      <c r="BQ158" s="73">
        <v>0</v>
      </c>
      <c r="BR158" s="73">
        <v>0</v>
      </c>
      <c r="BS158" s="73">
        <v>0</v>
      </c>
      <c r="BT158" s="73">
        <v>0</v>
      </c>
      <c r="BU158" s="73">
        <v>0</v>
      </c>
      <c r="BV158" s="73">
        <v>0</v>
      </c>
      <c r="BW158" s="88">
        <v>6600</v>
      </c>
      <c r="BX158" s="138">
        <v>0</v>
      </c>
      <c r="BY158" s="138"/>
      <c r="BZ158" s="138"/>
      <c r="CA158" s="138">
        <v>-6600</v>
      </c>
      <c r="CB158" s="138">
        <f t="shared" si="32"/>
        <v>0</v>
      </c>
      <c r="CC158" s="73"/>
      <c r="CD158" s="73"/>
      <c r="CE158" s="72">
        <v>0</v>
      </c>
      <c r="CF158" s="73">
        <v>0</v>
      </c>
      <c r="CG158" s="73">
        <v>0</v>
      </c>
      <c r="CH158" s="73">
        <v>0</v>
      </c>
      <c r="CI158" s="73">
        <v>0</v>
      </c>
      <c r="CJ158" s="73">
        <v>0</v>
      </c>
      <c r="CK158" s="73">
        <v>0</v>
      </c>
      <c r="CL158" s="73">
        <v>0</v>
      </c>
      <c r="CM158" s="88">
        <v>0</v>
      </c>
      <c r="CN158" s="138">
        <v>0</v>
      </c>
      <c r="CO158" s="138"/>
      <c r="CP158" s="137">
        <f t="shared" si="33"/>
        <v>0</v>
      </c>
      <c r="CQ158" s="137">
        <f t="shared" si="34"/>
        <v>0</v>
      </c>
      <c r="CR158" s="137">
        <f t="shared" si="40"/>
        <v>0</v>
      </c>
      <c r="CS158" s="157">
        <v>0</v>
      </c>
      <c r="CT158" s="157">
        <v>0</v>
      </c>
      <c r="CU158" s="157">
        <v>0</v>
      </c>
      <c r="CV158" s="157">
        <v>0</v>
      </c>
      <c r="CW158" s="157">
        <v>0</v>
      </c>
      <c r="CX158" s="73">
        <v>0</v>
      </c>
      <c r="CY158" s="73">
        <v>0</v>
      </c>
      <c r="CZ158" s="73">
        <v>0</v>
      </c>
      <c r="DA158" s="73">
        <v>0</v>
      </c>
      <c r="DB158" s="73">
        <v>0</v>
      </c>
      <c r="DC158" s="73">
        <v>0</v>
      </c>
      <c r="DD158" s="73">
        <v>0</v>
      </c>
      <c r="DE158" s="73">
        <v>0</v>
      </c>
      <c r="DF158" s="73">
        <v>0</v>
      </c>
      <c r="DG158" s="73">
        <v>0</v>
      </c>
      <c r="DH158" s="73">
        <v>0</v>
      </c>
      <c r="DI158" s="157">
        <f t="shared" si="35"/>
        <v>0</v>
      </c>
      <c r="DJ158" s="157">
        <f t="shared" si="36"/>
        <v>0</v>
      </c>
      <c r="DK158" s="191" t="str">
        <f t="shared" si="41"/>
        <v>NO</v>
      </c>
      <c r="DL158" s="191" t="str">
        <f t="shared" si="42"/>
        <v>NO</v>
      </c>
      <c r="DM158" s="142"/>
      <c r="DN158" s="142"/>
      <c r="DO158" s="142"/>
      <c r="DP158" s="125"/>
      <c r="DQ158" s="125"/>
      <c r="DR158" s="125"/>
      <c r="DS158" s="125"/>
      <c r="DT158" s="125"/>
      <c r="DU158" s="125"/>
      <c r="DV158" s="125"/>
      <c r="DW158" s="125"/>
      <c r="DX158" s="125"/>
      <c r="DY158" s="125"/>
      <c r="DZ158" s="125"/>
      <c r="EA158" s="125"/>
      <c r="EB158" s="125"/>
      <c r="EC158" s="125"/>
      <c r="ED158" s="125"/>
      <c r="EE158" s="125"/>
      <c r="EF158" s="125"/>
      <c r="EG158" s="125"/>
      <c r="EH158" s="125"/>
      <c r="EI158" s="125"/>
      <c r="EJ158" s="125"/>
      <c r="EK158" s="125"/>
      <c r="EL158" s="125"/>
      <c r="EM158" s="125"/>
      <c r="EN158" s="125"/>
      <c r="EO158" s="125"/>
      <c r="EP158" s="125"/>
      <c r="EQ158" s="125"/>
      <c r="ER158" s="125"/>
      <c r="ES158" s="125"/>
      <c r="ET158" s="125"/>
      <c r="EU158" s="125"/>
      <c r="EV158" s="125"/>
      <c r="EW158" s="125"/>
      <c r="EX158" s="125"/>
      <c r="EY158" s="125"/>
      <c r="EZ158" s="125"/>
      <c r="FA158" s="125"/>
      <c r="FB158" s="125"/>
      <c r="FC158" s="125"/>
      <c r="FD158" s="125"/>
      <c r="FE158" s="125"/>
      <c r="FF158" s="125"/>
      <c r="FG158" s="125"/>
      <c r="FH158" s="125"/>
      <c r="FI158" s="125"/>
      <c r="FJ158" s="125"/>
      <c r="FK158" s="125"/>
      <c r="FL158" s="125"/>
      <c r="FM158" s="125"/>
      <c r="FN158" s="125"/>
      <c r="FO158" s="125"/>
      <c r="FP158" s="125"/>
      <c r="FQ158" s="125"/>
      <c r="FR158" s="125"/>
      <c r="FS158" s="125"/>
      <c r="FT158" s="125"/>
      <c r="FU158" s="173"/>
      <c r="FV158" s="173"/>
      <c r="FW158" s="173"/>
      <c r="FX158" s="173"/>
      <c r="FY158" s="173"/>
      <c r="FZ158" s="173"/>
      <c r="GA158" s="173"/>
      <c r="GB158" s="173"/>
      <c r="GC158" s="173"/>
      <c r="GD158" s="173"/>
      <c r="GE158" s="173"/>
      <c r="GF158" s="173"/>
      <c r="GG158" s="173"/>
      <c r="GH158" s="173"/>
      <c r="GI158" s="173"/>
      <c r="GJ158" s="173"/>
      <c r="GK158" s="173"/>
      <c r="GL158" s="173"/>
      <c r="GM158" s="173"/>
      <c r="GN158" s="173"/>
      <c r="GO158" s="173"/>
      <c r="GP158" s="173"/>
      <c r="GQ158" s="173"/>
      <c r="GR158" s="173"/>
      <c r="GS158" s="173"/>
      <c r="GT158" s="173"/>
      <c r="GU158" s="173"/>
      <c r="GV158" s="173"/>
      <c r="GW158" s="173"/>
      <c r="GX158" s="173"/>
      <c r="GY158" s="173"/>
      <c r="GZ158" s="173"/>
      <c r="HA158" s="173"/>
      <c r="HB158" s="173"/>
      <c r="HC158" s="173"/>
      <c r="HD158" s="173"/>
      <c r="HE158" s="173"/>
      <c r="HF158" s="173"/>
      <c r="HG158" s="173"/>
      <c r="HH158" s="173"/>
      <c r="HI158" s="173"/>
      <c r="HJ158" s="173"/>
      <c r="HP158" s="284" t="e">
        <v>#NUM!</v>
      </c>
      <c r="HQ158" s="284" t="e">
        <v>#NUM!</v>
      </c>
      <c r="HR158" s="284" t="e">
        <v>#NUM!</v>
      </c>
      <c r="HS158" s="284" t="e">
        <v>#NUM!</v>
      </c>
      <c r="HT158" s="284" t="e">
        <v>#NUM!</v>
      </c>
      <c r="HU158" s="284" t="e">
        <v>#NUM!</v>
      </c>
      <c r="HV158" s="284" t="e">
        <v>#NUM!</v>
      </c>
      <c r="HW158" s="284" t="e">
        <v>#NUM!</v>
      </c>
      <c r="HX158" s="284" t="e">
        <v>#NUM!</v>
      </c>
      <c r="HY158" s="284" t="e">
        <v>#NUM!</v>
      </c>
      <c r="HZ158" s="284" t="e">
        <v>#NUM!</v>
      </c>
      <c r="IA158" s="284" t="e">
        <v>#NUM!</v>
      </c>
      <c r="IB158" s="284" t="e">
        <v>#NUM!</v>
      </c>
      <c r="IC158" s="284" t="e">
        <v>#NUM!</v>
      </c>
      <c r="ID158" s="284" t="e">
        <v>#NUM!</v>
      </c>
      <c r="IE158" s="284" t="e">
        <v>#NUM!</v>
      </c>
      <c r="IF158" s="284" t="e">
        <v>#NUM!</v>
      </c>
      <c r="IG158" s="284" t="e">
        <v>#NUM!</v>
      </c>
      <c r="IH158" s="284" t="e">
        <v>#NUM!</v>
      </c>
      <c r="II158" s="284" t="e">
        <v>#NUM!</v>
      </c>
      <c r="IJ158" s="284" t="e">
        <v>#NUM!</v>
      </c>
      <c r="IK158" s="284" t="e">
        <v>#NUM!</v>
      </c>
      <c r="IL158" s="284" t="e">
        <v>#NUM!</v>
      </c>
      <c r="IM158" s="284" t="e">
        <v>#NUM!</v>
      </c>
      <c r="IN158" s="284" t="e">
        <v>#NUM!</v>
      </c>
      <c r="IO158" s="284" t="e">
        <v>#NUM!</v>
      </c>
      <c r="IP158" s="284" t="e">
        <v>#NUM!</v>
      </c>
      <c r="IQ158" s="284" t="e">
        <v>#NUM!</v>
      </c>
      <c r="IR158" s="284" t="e">
        <v>#NUM!</v>
      </c>
      <c r="IS158" s="284" t="e">
        <v>#NUM!</v>
      </c>
      <c r="IT158" s="284" t="e">
        <v>#NUM!</v>
      </c>
      <c r="IU158" s="284" t="e">
        <v>#NUM!</v>
      </c>
      <c r="IV158" s="284" t="e">
        <v>#NUM!</v>
      </c>
      <c r="IW158" s="284" t="e">
        <v>#NUM!</v>
      </c>
      <c r="IX158" s="284" t="e">
        <v>#NUM!</v>
      </c>
      <c r="IY158" s="284" t="e">
        <v>#NUM!</v>
      </c>
      <c r="IZ158" s="284" t="e">
        <v>#NUM!</v>
      </c>
      <c r="JA158" s="284" t="e">
        <v>#NUM!</v>
      </c>
      <c r="JB158" s="284" t="e">
        <v>#NUM!</v>
      </c>
      <c r="JC158" s="284" t="e">
        <v>#NUM!</v>
      </c>
      <c r="JD158" s="284" t="e">
        <v>#NUM!</v>
      </c>
      <c r="JE158" s="284" t="e">
        <v>#NUM!</v>
      </c>
      <c r="JF158" s="284" t="e">
        <v>#NUM!</v>
      </c>
      <c r="JG158" s="284" t="e">
        <v>#NUM!</v>
      </c>
      <c r="JH158" s="344" t="e">
        <v>#NUM!</v>
      </c>
      <c r="JI158" s="278" t="e">
        <v>#NUM!</v>
      </c>
      <c r="JJ158" s="347" t="s">
        <v>546</v>
      </c>
    </row>
    <row r="159" spans="1:318" s="68" customFormat="1" ht="14.65" customHeight="1" x14ac:dyDescent="0.25">
      <c r="A159" s="68" t="s">
        <v>54</v>
      </c>
      <c r="B159" s="76" t="s">
        <v>508</v>
      </c>
      <c r="C159" s="76" t="s">
        <v>509</v>
      </c>
      <c r="D159" s="76" t="s">
        <v>510</v>
      </c>
      <c r="E159" s="76" t="s">
        <v>6</v>
      </c>
      <c r="F159" s="76" t="s">
        <v>511</v>
      </c>
      <c r="G159" s="76" t="s">
        <v>8</v>
      </c>
      <c r="H159" s="76" t="s">
        <v>8</v>
      </c>
      <c r="I159" s="76" t="s">
        <v>192</v>
      </c>
      <c r="J159" s="76" t="s">
        <v>7</v>
      </c>
      <c r="K159" s="86" t="s">
        <v>8</v>
      </c>
      <c r="L159" s="86" t="s">
        <v>8</v>
      </c>
      <c r="M159" s="86" t="s">
        <v>8</v>
      </c>
      <c r="N159" s="86" t="s">
        <v>8</v>
      </c>
      <c r="O159" s="86" t="s">
        <v>8</v>
      </c>
      <c r="P159" s="86" t="s">
        <v>8</v>
      </c>
      <c r="Q159" s="76" t="s">
        <v>519</v>
      </c>
      <c r="R159" s="76" t="s">
        <v>10</v>
      </c>
      <c r="S159" s="76" t="s">
        <v>520</v>
      </c>
      <c r="T159" s="76" t="s">
        <v>521</v>
      </c>
      <c r="U159" s="77"/>
      <c r="V159" s="77">
        <v>0.05</v>
      </c>
      <c r="W159" s="77">
        <v>0.08</v>
      </c>
      <c r="X159" s="77">
        <v>0.15</v>
      </c>
      <c r="Y159" s="77">
        <v>0.2</v>
      </c>
      <c r="Z159" s="77">
        <v>0.25</v>
      </c>
      <c r="AA159" s="77">
        <v>0.37</v>
      </c>
      <c r="AB159" s="77">
        <v>0.42</v>
      </c>
      <c r="AC159" s="77">
        <v>0.57999999999999996</v>
      </c>
      <c r="AD159" s="77">
        <v>0.67</v>
      </c>
      <c r="AE159" s="77">
        <v>0.83</v>
      </c>
      <c r="AF159" s="77">
        <v>1</v>
      </c>
      <c r="AG159" s="76" t="s">
        <v>522</v>
      </c>
      <c r="AH159" s="76" t="s">
        <v>208</v>
      </c>
      <c r="AI159" s="82" t="s">
        <v>303</v>
      </c>
      <c r="AJ159" s="83" t="s">
        <v>303</v>
      </c>
      <c r="AK159" s="84">
        <v>46023</v>
      </c>
      <c r="AL159" s="84">
        <v>46387</v>
      </c>
      <c r="AM159" s="83"/>
      <c r="AN159" s="83"/>
      <c r="AO159" s="83"/>
      <c r="AP159" s="85" t="s">
        <v>9</v>
      </c>
      <c r="AQ159" s="84" t="str" cm="1">
        <f t="array" ref="AQ159">IFERROR(DATE(2026, _xlfn.AGGREGATE(15, 6, (COLUMN(CC159:CN159)-COLUMN(CC159)+1)/(CC159:CN159&lt;&gt;0), 1), 1),"N/A")</f>
        <v>N/A</v>
      </c>
      <c r="AR159" s="84" t="str" cm="1">
        <f t="array" ref="AR159">IFERROR(EOMONTH(DATE(2026, _xlfn.AGGREGATE(14, 6, (COLUMN(CC159:CN159)-COLUMN(CC159)+1)/(CC159:CN159&lt;&gt;0), 1), 1), 0),"N/A")</f>
        <v>N/A</v>
      </c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76" t="s">
        <v>753</v>
      </c>
      <c r="BG159" s="76"/>
      <c r="BH159" s="76" t="s">
        <v>754</v>
      </c>
      <c r="BI159" s="76" t="s">
        <v>8</v>
      </c>
      <c r="BJ159" s="82">
        <v>530404</v>
      </c>
      <c r="BK159" s="86" t="s">
        <v>191</v>
      </c>
      <c r="BL159" s="87">
        <v>1000</v>
      </c>
      <c r="BM159" s="73">
        <v>0</v>
      </c>
      <c r="BN159" s="73">
        <v>0</v>
      </c>
      <c r="BO159" s="73">
        <v>0</v>
      </c>
      <c r="BP159" s="73">
        <v>0</v>
      </c>
      <c r="BQ159" s="73">
        <v>0</v>
      </c>
      <c r="BR159" s="73">
        <v>0</v>
      </c>
      <c r="BS159" s="73">
        <v>0</v>
      </c>
      <c r="BT159" s="73">
        <v>0</v>
      </c>
      <c r="BU159" s="73">
        <v>0</v>
      </c>
      <c r="BV159" s="88">
        <v>1000</v>
      </c>
      <c r="BW159" s="73">
        <v>0</v>
      </c>
      <c r="BX159" s="138">
        <v>0</v>
      </c>
      <c r="BY159" s="138"/>
      <c r="BZ159" s="138"/>
      <c r="CA159" s="138">
        <v>-1000</v>
      </c>
      <c r="CB159" s="138">
        <f t="shared" si="32"/>
        <v>0</v>
      </c>
      <c r="CC159" s="73"/>
      <c r="CD159" s="73"/>
      <c r="CE159" s="72">
        <v>0</v>
      </c>
      <c r="CF159" s="73">
        <v>0</v>
      </c>
      <c r="CG159" s="73">
        <v>0</v>
      </c>
      <c r="CH159" s="73">
        <v>0</v>
      </c>
      <c r="CI159" s="73">
        <v>0</v>
      </c>
      <c r="CJ159" s="73">
        <v>0</v>
      </c>
      <c r="CK159" s="73">
        <v>0</v>
      </c>
      <c r="CL159" s="88">
        <v>0</v>
      </c>
      <c r="CM159" s="73">
        <v>0</v>
      </c>
      <c r="CN159" s="138">
        <v>0</v>
      </c>
      <c r="CO159" s="138"/>
      <c r="CP159" s="137">
        <f t="shared" si="33"/>
        <v>0</v>
      </c>
      <c r="CQ159" s="137">
        <f t="shared" si="34"/>
        <v>0</v>
      </c>
      <c r="CR159" s="137">
        <f t="shared" si="40"/>
        <v>0</v>
      </c>
      <c r="CS159" s="157">
        <v>0</v>
      </c>
      <c r="CT159" s="157">
        <v>0</v>
      </c>
      <c r="CU159" s="157">
        <v>0</v>
      </c>
      <c r="CV159" s="157">
        <v>0</v>
      </c>
      <c r="CW159" s="157">
        <v>0</v>
      </c>
      <c r="CX159" s="73">
        <v>0</v>
      </c>
      <c r="CY159" s="73">
        <v>0</v>
      </c>
      <c r="CZ159" s="73">
        <v>0</v>
      </c>
      <c r="DA159" s="73">
        <v>0</v>
      </c>
      <c r="DB159" s="73">
        <v>0</v>
      </c>
      <c r="DC159" s="73">
        <v>0</v>
      </c>
      <c r="DD159" s="73">
        <v>0</v>
      </c>
      <c r="DE159" s="73">
        <v>0</v>
      </c>
      <c r="DF159" s="73">
        <v>0</v>
      </c>
      <c r="DG159" s="73">
        <v>0</v>
      </c>
      <c r="DH159" s="73">
        <v>0</v>
      </c>
      <c r="DI159" s="157">
        <f t="shared" si="35"/>
        <v>0</v>
      </c>
      <c r="DJ159" s="157">
        <f t="shared" si="36"/>
        <v>0</v>
      </c>
      <c r="DK159" s="191" t="str">
        <f t="shared" si="41"/>
        <v>NO</v>
      </c>
      <c r="DL159" s="191" t="str">
        <f t="shared" si="42"/>
        <v>NO</v>
      </c>
      <c r="DM159" s="142"/>
      <c r="DN159" s="142"/>
      <c r="DO159" s="142"/>
      <c r="DP159" s="125"/>
      <c r="DQ159" s="125"/>
      <c r="DR159" s="125"/>
      <c r="DS159" s="125"/>
      <c r="DT159" s="125"/>
      <c r="DU159" s="125"/>
      <c r="DV159" s="125"/>
      <c r="DW159" s="125"/>
      <c r="DX159" s="125"/>
      <c r="DY159" s="125"/>
      <c r="DZ159" s="125"/>
      <c r="EA159" s="125"/>
      <c r="EB159" s="125"/>
      <c r="EC159" s="125"/>
      <c r="ED159" s="125"/>
      <c r="EE159" s="125"/>
      <c r="EF159" s="125"/>
      <c r="EG159" s="125"/>
      <c r="EH159" s="125"/>
      <c r="EI159" s="125"/>
      <c r="EJ159" s="125"/>
      <c r="EK159" s="125"/>
      <c r="EL159" s="125"/>
      <c r="EM159" s="125"/>
      <c r="EN159" s="125"/>
      <c r="EO159" s="125"/>
      <c r="EP159" s="125"/>
      <c r="EQ159" s="125"/>
      <c r="ER159" s="125"/>
      <c r="ES159" s="125"/>
      <c r="ET159" s="125"/>
      <c r="EU159" s="125"/>
      <c r="EV159" s="125"/>
      <c r="EW159" s="125"/>
      <c r="EX159" s="125"/>
      <c r="EY159" s="125"/>
      <c r="EZ159" s="125"/>
      <c r="FA159" s="125"/>
      <c r="FB159" s="125"/>
      <c r="FC159" s="125"/>
      <c r="FD159" s="125"/>
      <c r="FE159" s="125"/>
      <c r="FF159" s="125"/>
      <c r="FG159" s="125"/>
      <c r="FH159" s="125"/>
      <c r="FI159" s="125"/>
      <c r="FJ159" s="125"/>
      <c r="FK159" s="125"/>
      <c r="FL159" s="125"/>
      <c r="FM159" s="125"/>
      <c r="FN159" s="125"/>
      <c r="FO159" s="125"/>
      <c r="FP159" s="125"/>
      <c r="FQ159" s="125"/>
      <c r="FR159" s="125"/>
      <c r="FS159" s="125"/>
      <c r="FT159" s="125"/>
      <c r="FU159" s="173"/>
      <c r="FV159" s="173"/>
      <c r="FW159" s="173"/>
      <c r="FX159" s="173"/>
      <c r="FY159" s="173"/>
      <c r="FZ159" s="173"/>
      <c r="GA159" s="173"/>
      <c r="GB159" s="173"/>
      <c r="GC159" s="173"/>
      <c r="GD159" s="173"/>
      <c r="GE159" s="173"/>
      <c r="GF159" s="173"/>
      <c r="GG159" s="173"/>
      <c r="GH159" s="173"/>
      <c r="GI159" s="173"/>
      <c r="GJ159" s="173"/>
      <c r="GK159" s="173"/>
      <c r="GL159" s="173"/>
      <c r="GM159" s="173"/>
      <c r="GN159" s="173"/>
      <c r="GO159" s="173"/>
      <c r="GP159" s="173"/>
      <c r="GQ159" s="173"/>
      <c r="GR159" s="173"/>
      <c r="GS159" s="173"/>
      <c r="GT159" s="173"/>
      <c r="GU159" s="173"/>
      <c r="GV159" s="173"/>
      <c r="GW159" s="173"/>
      <c r="GX159" s="173"/>
      <c r="GY159" s="173"/>
      <c r="GZ159" s="173"/>
      <c r="HA159" s="173"/>
      <c r="HB159" s="173"/>
      <c r="HC159" s="173"/>
      <c r="HD159" s="173"/>
      <c r="HE159" s="173"/>
      <c r="HF159" s="173"/>
      <c r="HG159" s="173"/>
      <c r="HH159" s="173"/>
      <c r="HI159" s="173"/>
      <c r="HJ159" s="173"/>
      <c r="HP159" s="284" t="e">
        <v>#NUM!</v>
      </c>
      <c r="HQ159" s="284" t="e">
        <v>#NUM!</v>
      </c>
      <c r="HR159" s="284" t="e">
        <v>#NUM!</v>
      </c>
      <c r="HS159" s="284" t="e">
        <v>#NUM!</v>
      </c>
      <c r="HT159" s="284" t="e">
        <v>#NUM!</v>
      </c>
      <c r="HU159" s="284" t="e">
        <v>#NUM!</v>
      </c>
      <c r="HV159" s="284" t="e">
        <v>#NUM!</v>
      </c>
      <c r="HW159" s="284" t="e">
        <v>#NUM!</v>
      </c>
      <c r="HX159" s="284" t="e">
        <v>#NUM!</v>
      </c>
      <c r="HY159" s="284" t="e">
        <v>#NUM!</v>
      </c>
      <c r="HZ159" s="284" t="e">
        <v>#NUM!</v>
      </c>
      <c r="IA159" s="284" t="e">
        <v>#NUM!</v>
      </c>
      <c r="IB159" s="284" t="e">
        <v>#NUM!</v>
      </c>
      <c r="IC159" s="284" t="e">
        <v>#NUM!</v>
      </c>
      <c r="ID159" s="284" t="e">
        <v>#NUM!</v>
      </c>
      <c r="IE159" s="284" t="e">
        <v>#NUM!</v>
      </c>
      <c r="IF159" s="284" t="e">
        <v>#NUM!</v>
      </c>
      <c r="IG159" s="284" t="e">
        <v>#NUM!</v>
      </c>
      <c r="IH159" s="284" t="e">
        <v>#NUM!</v>
      </c>
      <c r="II159" s="284" t="e">
        <v>#NUM!</v>
      </c>
      <c r="IJ159" s="284" t="e">
        <v>#NUM!</v>
      </c>
      <c r="IK159" s="284" t="e">
        <v>#NUM!</v>
      </c>
      <c r="IL159" s="284" t="e">
        <v>#NUM!</v>
      </c>
      <c r="IM159" s="284" t="e">
        <v>#NUM!</v>
      </c>
      <c r="IN159" s="284" t="e">
        <v>#NUM!</v>
      </c>
      <c r="IO159" s="284" t="e">
        <v>#NUM!</v>
      </c>
      <c r="IP159" s="284" t="e">
        <v>#NUM!</v>
      </c>
      <c r="IQ159" s="284" t="e">
        <v>#NUM!</v>
      </c>
      <c r="IR159" s="284" t="e">
        <v>#NUM!</v>
      </c>
      <c r="IS159" s="284" t="e">
        <v>#NUM!</v>
      </c>
      <c r="IT159" s="284" t="e">
        <v>#NUM!</v>
      </c>
      <c r="IU159" s="284" t="e">
        <v>#NUM!</v>
      </c>
      <c r="IV159" s="284" t="e">
        <v>#NUM!</v>
      </c>
      <c r="IW159" s="284" t="e">
        <v>#NUM!</v>
      </c>
      <c r="IX159" s="284" t="e">
        <v>#NUM!</v>
      </c>
      <c r="IY159" s="284" t="e">
        <v>#NUM!</v>
      </c>
      <c r="IZ159" s="284" t="e">
        <v>#NUM!</v>
      </c>
      <c r="JA159" s="284" t="e">
        <v>#NUM!</v>
      </c>
      <c r="JB159" s="284" t="e">
        <v>#NUM!</v>
      </c>
      <c r="JC159" s="284" t="e">
        <v>#NUM!</v>
      </c>
      <c r="JD159" s="284" t="e">
        <v>#NUM!</v>
      </c>
      <c r="JE159" s="284" t="e">
        <v>#NUM!</v>
      </c>
      <c r="JF159" s="284" t="e">
        <v>#NUM!</v>
      </c>
      <c r="JG159" s="284" t="e">
        <v>#NUM!</v>
      </c>
      <c r="JH159" s="278" t="e">
        <v>#NUM!</v>
      </c>
      <c r="JI159" s="278" t="e">
        <v>#NUM!</v>
      </c>
      <c r="JJ159" s="279" t="s">
        <v>546</v>
      </c>
    </row>
    <row r="160" spans="1:318" s="68" customFormat="1" ht="14.65" customHeight="1" x14ac:dyDescent="0.25">
      <c r="A160" s="68" t="s">
        <v>54</v>
      </c>
      <c r="B160" s="76" t="s">
        <v>508</v>
      </c>
      <c r="C160" s="76" t="s">
        <v>509</v>
      </c>
      <c r="D160" s="76" t="s">
        <v>510</v>
      </c>
      <c r="E160" s="76" t="s">
        <v>6</v>
      </c>
      <c r="F160" s="76" t="s">
        <v>511</v>
      </c>
      <c r="G160" s="76" t="s">
        <v>8</v>
      </c>
      <c r="H160" s="76" t="s">
        <v>8</v>
      </c>
      <c r="I160" s="76" t="s">
        <v>192</v>
      </c>
      <c r="J160" s="76" t="s">
        <v>7</v>
      </c>
      <c r="K160" s="86" t="s">
        <v>8</v>
      </c>
      <c r="L160" s="86" t="s">
        <v>8</v>
      </c>
      <c r="M160" s="86" t="s">
        <v>8</v>
      </c>
      <c r="N160" s="86" t="s">
        <v>8</v>
      </c>
      <c r="O160" s="86" t="s">
        <v>8</v>
      </c>
      <c r="P160" s="86" t="s">
        <v>8</v>
      </c>
      <c r="Q160" s="76" t="s">
        <v>519</v>
      </c>
      <c r="R160" s="76" t="s">
        <v>10</v>
      </c>
      <c r="S160" s="76" t="s">
        <v>520</v>
      </c>
      <c r="T160" s="76" t="s">
        <v>521</v>
      </c>
      <c r="U160" s="77"/>
      <c r="V160" s="77">
        <v>0.05</v>
      </c>
      <c r="W160" s="77">
        <v>0.08</v>
      </c>
      <c r="X160" s="77">
        <v>0.15</v>
      </c>
      <c r="Y160" s="77">
        <v>0.2</v>
      </c>
      <c r="Z160" s="77">
        <v>0.25</v>
      </c>
      <c r="AA160" s="77">
        <v>0.37</v>
      </c>
      <c r="AB160" s="77">
        <v>0.42</v>
      </c>
      <c r="AC160" s="77">
        <v>0.57999999999999996</v>
      </c>
      <c r="AD160" s="77">
        <v>0.67</v>
      </c>
      <c r="AE160" s="77">
        <v>0.83</v>
      </c>
      <c r="AF160" s="77">
        <v>1</v>
      </c>
      <c r="AG160" s="76" t="s">
        <v>522</v>
      </c>
      <c r="AH160" s="76" t="s">
        <v>208</v>
      </c>
      <c r="AI160" s="82" t="s">
        <v>303</v>
      </c>
      <c r="AJ160" s="83" t="s">
        <v>303</v>
      </c>
      <c r="AK160" s="84">
        <v>46023</v>
      </c>
      <c r="AL160" s="84">
        <v>46387</v>
      </c>
      <c r="AM160" s="83"/>
      <c r="AN160" s="83"/>
      <c r="AO160" s="83"/>
      <c r="AP160" s="85" t="s">
        <v>9</v>
      </c>
      <c r="AQ160" s="84" t="str" cm="1">
        <f t="array" ref="AQ160">IFERROR(DATE(2026, _xlfn.AGGREGATE(15, 6, (COLUMN(CC160:CN160)-COLUMN(CC160)+1)/(CC160:CN160&lt;&gt;0), 1), 1),"N/A")</f>
        <v>N/A</v>
      </c>
      <c r="AR160" s="84" t="str" cm="1">
        <f t="array" ref="AR160">IFERROR(EOMONTH(DATE(2026, _xlfn.AGGREGATE(14, 6, (COLUMN(CC160:CN160)-COLUMN(CC160)+1)/(CC160:CN160&lt;&gt;0), 1), 1), 0),"N/A")</f>
        <v>N/A</v>
      </c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76" t="s">
        <v>755</v>
      </c>
      <c r="BG160" s="76"/>
      <c r="BH160" s="76" t="s">
        <v>756</v>
      </c>
      <c r="BI160" s="76" t="s">
        <v>8</v>
      </c>
      <c r="BJ160" s="82">
        <v>530701</v>
      </c>
      <c r="BK160" s="86" t="s">
        <v>191</v>
      </c>
      <c r="BL160" s="87">
        <v>0</v>
      </c>
      <c r="BM160" s="73"/>
      <c r="BN160" s="73"/>
      <c r="BO160" s="73"/>
      <c r="BP160" s="73"/>
      <c r="BQ160" s="73"/>
      <c r="BR160" s="73"/>
      <c r="BS160" s="73"/>
      <c r="BT160" s="73"/>
      <c r="BU160" s="88"/>
      <c r="BV160" s="73"/>
      <c r="BW160" s="73"/>
      <c r="BX160" s="138"/>
      <c r="BY160" s="138"/>
      <c r="BZ160" s="138"/>
      <c r="CA160" s="138"/>
      <c r="CB160" s="138">
        <f t="shared" si="32"/>
        <v>0</v>
      </c>
      <c r="CC160" s="73"/>
      <c r="CD160" s="73"/>
      <c r="CE160" s="72"/>
      <c r="CF160" s="73"/>
      <c r="CG160" s="73"/>
      <c r="CH160" s="73"/>
      <c r="CI160" s="73"/>
      <c r="CJ160" s="73"/>
      <c r="CK160" s="88"/>
      <c r="CL160" s="73"/>
      <c r="CM160" s="73"/>
      <c r="CN160" s="138"/>
      <c r="CO160" s="138"/>
      <c r="CP160" s="137">
        <f t="shared" si="33"/>
        <v>0</v>
      </c>
      <c r="CQ160" s="137">
        <f t="shared" si="34"/>
        <v>0</v>
      </c>
      <c r="CR160" s="137"/>
      <c r="CS160" s="157"/>
      <c r="CT160" s="157"/>
      <c r="CU160" s="157">
        <v>0</v>
      </c>
      <c r="CV160" s="157"/>
      <c r="CW160" s="157"/>
      <c r="CX160" s="73"/>
      <c r="CY160" s="73"/>
      <c r="CZ160" s="73"/>
      <c r="DA160" s="73"/>
      <c r="DB160" s="73"/>
      <c r="DC160" s="73">
        <v>0</v>
      </c>
      <c r="DD160" s="73"/>
      <c r="DE160" s="73"/>
      <c r="DF160" s="73">
        <v>0</v>
      </c>
      <c r="DG160" s="73">
        <v>0</v>
      </c>
      <c r="DH160" s="73">
        <v>0</v>
      </c>
      <c r="DI160" s="157">
        <f t="shared" si="35"/>
        <v>0</v>
      </c>
      <c r="DJ160" s="157">
        <f t="shared" si="36"/>
        <v>0</v>
      </c>
      <c r="DK160" s="191"/>
      <c r="DL160" s="191"/>
      <c r="DM160" s="142"/>
      <c r="DN160" s="142"/>
      <c r="DO160" s="142"/>
      <c r="DP160" s="125"/>
      <c r="DQ160" s="125"/>
      <c r="DR160" s="125"/>
      <c r="DS160" s="125"/>
      <c r="DT160" s="125"/>
      <c r="DU160" s="125"/>
      <c r="DV160" s="125"/>
      <c r="DW160" s="125"/>
      <c r="DX160" s="125"/>
      <c r="DY160" s="125"/>
      <c r="DZ160" s="125"/>
      <c r="EA160" s="125"/>
      <c r="EB160" s="125"/>
      <c r="EC160" s="125"/>
      <c r="ED160" s="125"/>
      <c r="EE160" s="125"/>
      <c r="EF160" s="125"/>
      <c r="EG160" s="125"/>
      <c r="EH160" s="125"/>
      <c r="EI160" s="125"/>
      <c r="EJ160" s="125"/>
      <c r="EK160" s="125"/>
      <c r="EL160" s="125"/>
      <c r="EM160" s="125"/>
      <c r="EN160" s="125"/>
      <c r="EO160" s="125"/>
      <c r="EP160" s="125"/>
      <c r="EQ160" s="125"/>
      <c r="ER160" s="125"/>
      <c r="ES160" s="125"/>
      <c r="ET160" s="125"/>
      <c r="EU160" s="125"/>
      <c r="EV160" s="125"/>
      <c r="EW160" s="125"/>
      <c r="EX160" s="125"/>
      <c r="EY160" s="125"/>
      <c r="EZ160" s="125"/>
      <c r="FA160" s="125"/>
      <c r="FB160" s="125"/>
      <c r="FC160" s="125"/>
      <c r="FD160" s="125"/>
      <c r="FE160" s="125"/>
      <c r="FF160" s="125"/>
      <c r="FG160" s="125"/>
      <c r="FH160" s="125"/>
      <c r="FI160" s="125"/>
      <c r="FJ160" s="125"/>
      <c r="FK160" s="125"/>
      <c r="FL160" s="125"/>
      <c r="FM160" s="125"/>
      <c r="FN160" s="125"/>
      <c r="FO160" s="125"/>
      <c r="FP160" s="125"/>
      <c r="FQ160" s="125"/>
      <c r="FR160" s="125"/>
      <c r="FS160" s="125"/>
      <c r="FT160" s="125"/>
      <c r="FU160" s="173"/>
      <c r="FV160" s="173"/>
      <c r="FW160" s="173"/>
      <c r="FX160" s="173"/>
      <c r="FY160" s="173"/>
      <c r="FZ160" s="173"/>
      <c r="GA160" s="173"/>
      <c r="GB160" s="173"/>
      <c r="GC160" s="173"/>
      <c r="GD160" s="173"/>
      <c r="GE160" s="173"/>
      <c r="GF160" s="173"/>
      <c r="GG160" s="173"/>
      <c r="GH160" s="173"/>
      <c r="GI160" s="173"/>
      <c r="GJ160" s="173"/>
      <c r="GK160" s="173"/>
      <c r="GL160" s="173"/>
      <c r="GM160" s="173"/>
      <c r="GN160" s="173"/>
      <c r="GO160" s="173"/>
      <c r="GP160" s="173"/>
      <c r="GQ160" s="173"/>
      <c r="GR160" s="173"/>
      <c r="GS160" s="173"/>
      <c r="GT160" s="173"/>
      <c r="GU160" s="173"/>
      <c r="GV160" s="173"/>
      <c r="GW160" s="173"/>
      <c r="GX160" s="173"/>
      <c r="GY160" s="173"/>
      <c r="GZ160" s="173"/>
      <c r="HA160" s="173"/>
      <c r="HB160" s="173"/>
      <c r="HC160" s="173"/>
      <c r="HD160" s="173"/>
      <c r="HE160" s="173"/>
      <c r="HF160" s="173"/>
      <c r="HG160" s="173"/>
      <c r="HH160" s="173"/>
      <c r="HI160" s="173"/>
      <c r="HJ160" s="173"/>
      <c r="HP160" s="284" t="e">
        <v>#NUM!</v>
      </c>
      <c r="HQ160" s="284" t="e">
        <v>#NUM!</v>
      </c>
      <c r="HR160" s="284" t="e">
        <v>#NUM!</v>
      </c>
      <c r="HS160" s="284" t="e">
        <v>#NUM!</v>
      </c>
      <c r="HT160" s="284" t="e">
        <v>#NUM!</v>
      </c>
      <c r="HU160" s="284" t="e">
        <v>#NUM!</v>
      </c>
      <c r="HV160" s="284" t="e">
        <v>#NUM!</v>
      </c>
      <c r="HW160" s="284" t="e">
        <v>#NUM!</v>
      </c>
      <c r="HX160" s="284" t="e">
        <v>#NUM!</v>
      </c>
      <c r="HY160" s="284" t="e">
        <v>#NUM!</v>
      </c>
      <c r="HZ160" s="284" t="e">
        <v>#NUM!</v>
      </c>
      <c r="IA160" s="284" t="e">
        <v>#NUM!</v>
      </c>
      <c r="IB160" s="284" t="e">
        <v>#NUM!</v>
      </c>
      <c r="IC160" s="284" t="e">
        <v>#NUM!</v>
      </c>
      <c r="ID160" s="284" t="e">
        <v>#NUM!</v>
      </c>
      <c r="IE160" s="284" t="e">
        <v>#NUM!</v>
      </c>
      <c r="IF160" s="284" t="e">
        <v>#NUM!</v>
      </c>
      <c r="IG160" s="284" t="e">
        <v>#NUM!</v>
      </c>
      <c r="IH160" s="284" t="e">
        <v>#NUM!</v>
      </c>
      <c r="II160" s="284" t="e">
        <v>#NUM!</v>
      </c>
      <c r="IJ160" s="284" t="e">
        <v>#NUM!</v>
      </c>
      <c r="IK160" s="284" t="e">
        <v>#NUM!</v>
      </c>
      <c r="IL160" s="284" t="e">
        <v>#NUM!</v>
      </c>
      <c r="IM160" s="284" t="e">
        <v>#NUM!</v>
      </c>
      <c r="IN160" s="284" t="e">
        <v>#NUM!</v>
      </c>
      <c r="IO160" s="284" t="e">
        <v>#NUM!</v>
      </c>
      <c r="IP160" s="284" t="e">
        <v>#NUM!</v>
      </c>
      <c r="IQ160" s="284" t="e">
        <v>#NUM!</v>
      </c>
      <c r="IR160" s="284" t="e">
        <v>#NUM!</v>
      </c>
      <c r="IS160" s="284" t="e">
        <v>#NUM!</v>
      </c>
      <c r="IT160" s="284" t="e">
        <v>#NUM!</v>
      </c>
      <c r="IU160" s="284" t="e">
        <v>#NUM!</v>
      </c>
      <c r="IV160" s="284" t="e">
        <v>#NUM!</v>
      </c>
      <c r="IW160" s="284" t="e">
        <v>#NUM!</v>
      </c>
      <c r="IX160" s="284" t="e">
        <v>#NUM!</v>
      </c>
      <c r="IY160" s="284" t="e">
        <v>#NUM!</v>
      </c>
      <c r="IZ160" s="284" t="e">
        <v>#NUM!</v>
      </c>
      <c r="JA160" s="284" t="e">
        <v>#NUM!</v>
      </c>
      <c r="JB160" s="284" t="e">
        <v>#NUM!</v>
      </c>
      <c r="JC160" s="284" t="e">
        <v>#NUM!</v>
      </c>
      <c r="JD160" s="284" t="e">
        <v>#NUM!</v>
      </c>
      <c r="JE160" s="284" t="e">
        <v>#NUM!</v>
      </c>
      <c r="JF160" s="284" t="e">
        <v>#NUM!</v>
      </c>
      <c r="JG160" s="284" t="e">
        <v>#NUM!</v>
      </c>
      <c r="JH160" s="278" t="e">
        <v>#NUM!</v>
      </c>
      <c r="JI160" s="278" t="e">
        <v>#NUM!</v>
      </c>
      <c r="JJ160" s="279" t="s">
        <v>546</v>
      </c>
    </row>
    <row r="161" spans="1:270" s="68" customFormat="1" ht="14.65" customHeight="1" x14ac:dyDescent="0.25">
      <c r="A161" s="68" t="s">
        <v>54</v>
      </c>
      <c r="B161" s="76" t="s">
        <v>508</v>
      </c>
      <c r="C161" s="76" t="s">
        <v>509</v>
      </c>
      <c r="D161" s="76" t="s">
        <v>510</v>
      </c>
      <c r="E161" s="76" t="s">
        <v>6</v>
      </c>
      <c r="F161" s="76" t="s">
        <v>511</v>
      </c>
      <c r="G161" s="76" t="s">
        <v>8</v>
      </c>
      <c r="H161" s="76" t="s">
        <v>8</v>
      </c>
      <c r="I161" s="76" t="s">
        <v>192</v>
      </c>
      <c r="J161" s="76" t="s">
        <v>7</v>
      </c>
      <c r="K161" s="86" t="s">
        <v>8</v>
      </c>
      <c r="L161" s="86" t="s">
        <v>8</v>
      </c>
      <c r="M161" s="86" t="s">
        <v>8</v>
      </c>
      <c r="N161" s="86" t="s">
        <v>8</v>
      </c>
      <c r="O161" s="86" t="s">
        <v>8</v>
      </c>
      <c r="P161" s="86" t="s">
        <v>8</v>
      </c>
      <c r="Q161" s="76" t="s">
        <v>519</v>
      </c>
      <c r="R161" s="76" t="s">
        <v>10</v>
      </c>
      <c r="S161" s="76" t="s">
        <v>520</v>
      </c>
      <c r="T161" s="76" t="s">
        <v>521</v>
      </c>
      <c r="U161" s="77"/>
      <c r="V161" s="77">
        <v>0.05</v>
      </c>
      <c r="W161" s="77">
        <v>0.08</v>
      </c>
      <c r="X161" s="77">
        <v>0.15</v>
      </c>
      <c r="Y161" s="77">
        <v>0.2</v>
      </c>
      <c r="Z161" s="77">
        <v>0.25</v>
      </c>
      <c r="AA161" s="77">
        <v>0.37</v>
      </c>
      <c r="AB161" s="77">
        <v>0.42</v>
      </c>
      <c r="AC161" s="77">
        <v>0.57999999999999996</v>
      </c>
      <c r="AD161" s="77">
        <v>0.67</v>
      </c>
      <c r="AE161" s="77">
        <v>0.83</v>
      </c>
      <c r="AF161" s="77">
        <v>1</v>
      </c>
      <c r="AG161" s="76" t="s">
        <v>522</v>
      </c>
      <c r="AH161" s="76" t="s">
        <v>208</v>
      </c>
      <c r="AI161" s="82" t="s">
        <v>303</v>
      </c>
      <c r="AJ161" s="83" t="s">
        <v>303</v>
      </c>
      <c r="AK161" s="84">
        <v>46023</v>
      </c>
      <c r="AL161" s="84">
        <v>46387</v>
      </c>
      <c r="AM161" s="83"/>
      <c r="AN161" s="83"/>
      <c r="AO161" s="83"/>
      <c r="AP161" s="85" t="s">
        <v>9</v>
      </c>
      <c r="AQ161" s="84" t="str" cm="1">
        <f t="array" ref="AQ161">IFERROR(DATE(2026, _xlfn.AGGREGATE(15, 6, (COLUMN(CC161:CN161)-COLUMN(CC161)+1)/(CC161:CN161&lt;&gt;0), 1), 1),"N/A")</f>
        <v>N/A</v>
      </c>
      <c r="AR161" s="84" t="str" cm="1">
        <f t="array" ref="AR161">IFERROR(EOMONTH(DATE(2026, _xlfn.AGGREGATE(14, 6, (COLUMN(CC161:CN161)-COLUMN(CC161)+1)/(CC161:CN161&lt;&gt;0), 1), 1), 0),"N/A")</f>
        <v>N/A</v>
      </c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76" t="s">
        <v>755</v>
      </c>
      <c r="BG161" s="76"/>
      <c r="BH161" s="76" t="s">
        <v>757</v>
      </c>
      <c r="BI161" s="76" t="s">
        <v>8</v>
      </c>
      <c r="BJ161" s="82">
        <v>530702</v>
      </c>
      <c r="BK161" s="86" t="s">
        <v>191</v>
      </c>
      <c r="BL161" s="87">
        <v>0</v>
      </c>
      <c r="BM161" s="73"/>
      <c r="BN161" s="73"/>
      <c r="BO161" s="73"/>
      <c r="BP161" s="73"/>
      <c r="BQ161" s="73"/>
      <c r="BR161" s="73"/>
      <c r="BS161" s="73"/>
      <c r="BT161" s="73"/>
      <c r="BU161" s="88"/>
      <c r="BV161" s="73"/>
      <c r="BW161" s="73"/>
      <c r="BX161" s="138"/>
      <c r="BY161" s="138"/>
      <c r="BZ161" s="138"/>
      <c r="CA161" s="138"/>
      <c r="CB161" s="138">
        <f t="shared" si="32"/>
        <v>0</v>
      </c>
      <c r="CC161" s="73"/>
      <c r="CD161" s="73"/>
      <c r="CE161" s="72"/>
      <c r="CF161" s="73"/>
      <c r="CG161" s="73"/>
      <c r="CH161" s="73"/>
      <c r="CI161" s="73"/>
      <c r="CJ161" s="73"/>
      <c r="CK161" s="88"/>
      <c r="CL161" s="73"/>
      <c r="CM161" s="73"/>
      <c r="CN161" s="138"/>
      <c r="CO161" s="138"/>
      <c r="CP161" s="137">
        <f t="shared" si="33"/>
        <v>0</v>
      </c>
      <c r="CQ161" s="137">
        <f t="shared" si="34"/>
        <v>0</v>
      </c>
      <c r="CR161" s="137"/>
      <c r="CS161" s="157"/>
      <c r="CT161" s="157"/>
      <c r="CU161" s="157">
        <v>0</v>
      </c>
      <c r="CV161" s="157"/>
      <c r="CW161" s="157"/>
      <c r="CX161" s="73"/>
      <c r="CY161" s="73"/>
      <c r="CZ161" s="73"/>
      <c r="DA161" s="73"/>
      <c r="DB161" s="73"/>
      <c r="DC161" s="73">
        <v>0</v>
      </c>
      <c r="DD161" s="73"/>
      <c r="DE161" s="73"/>
      <c r="DF161" s="73">
        <v>0</v>
      </c>
      <c r="DG161" s="73">
        <v>0</v>
      </c>
      <c r="DH161" s="73">
        <v>0</v>
      </c>
      <c r="DI161" s="157">
        <f t="shared" si="35"/>
        <v>0</v>
      </c>
      <c r="DJ161" s="157">
        <f t="shared" si="36"/>
        <v>0</v>
      </c>
      <c r="DK161" s="191"/>
      <c r="DL161" s="191"/>
      <c r="DM161" s="142"/>
      <c r="DN161" s="142"/>
      <c r="DO161" s="142"/>
      <c r="DP161" s="125"/>
      <c r="DQ161" s="125"/>
      <c r="DR161" s="125"/>
      <c r="DS161" s="125"/>
      <c r="DT161" s="125"/>
      <c r="DU161" s="125"/>
      <c r="DV161" s="125"/>
      <c r="DW161" s="125"/>
      <c r="DX161" s="125"/>
      <c r="DY161" s="125"/>
      <c r="DZ161" s="125"/>
      <c r="EA161" s="125"/>
      <c r="EB161" s="125"/>
      <c r="EC161" s="125"/>
      <c r="ED161" s="125"/>
      <c r="EE161" s="125"/>
      <c r="EF161" s="125"/>
      <c r="EG161" s="125"/>
      <c r="EH161" s="125"/>
      <c r="EI161" s="125"/>
      <c r="EJ161" s="125"/>
      <c r="EK161" s="125"/>
      <c r="EL161" s="125"/>
      <c r="EM161" s="125"/>
      <c r="EN161" s="125"/>
      <c r="EO161" s="125"/>
      <c r="EP161" s="125"/>
      <c r="EQ161" s="125"/>
      <c r="ER161" s="125"/>
      <c r="ES161" s="125"/>
      <c r="ET161" s="125"/>
      <c r="EU161" s="125"/>
      <c r="EV161" s="125"/>
      <c r="EW161" s="125"/>
      <c r="EX161" s="125"/>
      <c r="EY161" s="125"/>
      <c r="EZ161" s="125"/>
      <c r="FA161" s="125"/>
      <c r="FB161" s="125"/>
      <c r="FC161" s="125"/>
      <c r="FD161" s="125"/>
      <c r="FE161" s="125"/>
      <c r="FF161" s="125"/>
      <c r="FG161" s="125"/>
      <c r="FH161" s="125"/>
      <c r="FI161" s="125"/>
      <c r="FJ161" s="125"/>
      <c r="FK161" s="125"/>
      <c r="FL161" s="125"/>
      <c r="FM161" s="125"/>
      <c r="FN161" s="125"/>
      <c r="FO161" s="125"/>
      <c r="FP161" s="125"/>
      <c r="FQ161" s="125"/>
      <c r="FR161" s="125"/>
      <c r="FS161" s="125"/>
      <c r="FT161" s="125"/>
      <c r="FU161" s="173"/>
      <c r="FV161" s="173"/>
      <c r="FW161" s="173"/>
      <c r="FX161" s="173"/>
      <c r="FY161" s="173"/>
      <c r="FZ161" s="173"/>
      <c r="GA161" s="173"/>
      <c r="GB161" s="173"/>
      <c r="GC161" s="173"/>
      <c r="GD161" s="173"/>
      <c r="GE161" s="173"/>
      <c r="GF161" s="173"/>
      <c r="GG161" s="173"/>
      <c r="GH161" s="173"/>
      <c r="GI161" s="173"/>
      <c r="GJ161" s="173"/>
      <c r="GK161" s="173"/>
      <c r="GL161" s="173"/>
      <c r="GM161" s="173"/>
      <c r="GN161" s="173"/>
      <c r="GO161" s="173"/>
      <c r="GP161" s="173"/>
      <c r="GQ161" s="173"/>
      <c r="GR161" s="173"/>
      <c r="GS161" s="173"/>
      <c r="GT161" s="173"/>
      <c r="GU161" s="173"/>
      <c r="GV161" s="173"/>
      <c r="GW161" s="173"/>
      <c r="GX161" s="173"/>
      <c r="GY161" s="173"/>
      <c r="GZ161" s="173"/>
      <c r="HA161" s="173"/>
      <c r="HB161" s="173"/>
      <c r="HC161" s="173"/>
      <c r="HD161" s="173"/>
      <c r="HE161" s="173"/>
      <c r="HF161" s="173"/>
      <c r="HG161" s="173"/>
      <c r="HH161" s="173"/>
      <c r="HI161" s="173"/>
      <c r="HJ161" s="173"/>
      <c r="HP161" s="284" t="e">
        <v>#NUM!</v>
      </c>
      <c r="HQ161" s="284" t="e">
        <v>#NUM!</v>
      </c>
      <c r="HR161" s="284" t="e">
        <v>#NUM!</v>
      </c>
      <c r="HS161" s="284" t="e">
        <v>#NUM!</v>
      </c>
      <c r="HT161" s="284" t="e">
        <v>#NUM!</v>
      </c>
      <c r="HU161" s="284" t="e">
        <v>#NUM!</v>
      </c>
      <c r="HV161" s="284" t="e">
        <v>#NUM!</v>
      </c>
      <c r="HW161" s="284" t="e">
        <v>#NUM!</v>
      </c>
      <c r="HX161" s="284" t="e">
        <v>#NUM!</v>
      </c>
      <c r="HY161" s="284" t="e">
        <v>#NUM!</v>
      </c>
      <c r="HZ161" s="284" t="e">
        <v>#NUM!</v>
      </c>
      <c r="IA161" s="284" t="e">
        <v>#NUM!</v>
      </c>
      <c r="IB161" s="284" t="e">
        <v>#NUM!</v>
      </c>
      <c r="IC161" s="284" t="e">
        <v>#NUM!</v>
      </c>
      <c r="ID161" s="284" t="e">
        <v>#NUM!</v>
      </c>
      <c r="IE161" s="284" t="e">
        <v>#NUM!</v>
      </c>
      <c r="IF161" s="284" t="e">
        <v>#NUM!</v>
      </c>
      <c r="IG161" s="284" t="e">
        <v>#NUM!</v>
      </c>
      <c r="IH161" s="284" t="e">
        <v>#NUM!</v>
      </c>
      <c r="II161" s="284" t="e">
        <v>#NUM!</v>
      </c>
      <c r="IJ161" s="284" t="e">
        <v>#NUM!</v>
      </c>
      <c r="IK161" s="284" t="e">
        <v>#NUM!</v>
      </c>
      <c r="IL161" s="284" t="e">
        <v>#NUM!</v>
      </c>
      <c r="IM161" s="284" t="e">
        <v>#NUM!</v>
      </c>
      <c r="IN161" s="284" t="e">
        <v>#NUM!</v>
      </c>
      <c r="IO161" s="284" t="e">
        <v>#NUM!</v>
      </c>
      <c r="IP161" s="284" t="e">
        <v>#NUM!</v>
      </c>
      <c r="IQ161" s="284" t="e">
        <v>#NUM!</v>
      </c>
      <c r="IR161" s="284" t="e">
        <v>#NUM!</v>
      </c>
      <c r="IS161" s="284" t="e">
        <v>#NUM!</v>
      </c>
      <c r="IT161" s="284" t="e">
        <v>#NUM!</v>
      </c>
      <c r="IU161" s="284" t="e">
        <v>#NUM!</v>
      </c>
      <c r="IV161" s="284" t="e">
        <v>#NUM!</v>
      </c>
      <c r="IW161" s="284" t="e">
        <v>#NUM!</v>
      </c>
      <c r="IX161" s="284" t="e">
        <v>#NUM!</v>
      </c>
      <c r="IY161" s="284" t="e">
        <v>#NUM!</v>
      </c>
      <c r="IZ161" s="284" t="e">
        <v>#NUM!</v>
      </c>
      <c r="JA161" s="284" t="e">
        <v>#NUM!</v>
      </c>
      <c r="JB161" s="284" t="e">
        <v>#NUM!</v>
      </c>
      <c r="JC161" s="284" t="e">
        <v>#NUM!</v>
      </c>
      <c r="JD161" s="284" t="e">
        <v>#NUM!</v>
      </c>
      <c r="JE161" s="284" t="e">
        <v>#NUM!</v>
      </c>
      <c r="JF161" s="284" t="e">
        <v>#NUM!</v>
      </c>
      <c r="JG161" s="284" t="e">
        <v>#NUM!</v>
      </c>
      <c r="JH161" s="278" t="e">
        <v>#NUM!</v>
      </c>
      <c r="JI161" s="278" t="e">
        <v>#NUM!</v>
      </c>
      <c r="JJ161" s="279" t="s">
        <v>546</v>
      </c>
    </row>
    <row r="162" spans="1:270" s="68" customFormat="1" ht="14.65" customHeight="1" x14ac:dyDescent="0.25">
      <c r="A162" s="76" t="s">
        <v>54</v>
      </c>
      <c r="B162" s="190" t="s">
        <v>508</v>
      </c>
      <c r="C162" s="76" t="s">
        <v>509</v>
      </c>
      <c r="D162" s="76" t="s">
        <v>510</v>
      </c>
      <c r="E162" s="76" t="s">
        <v>6</v>
      </c>
      <c r="F162" s="76" t="s">
        <v>511</v>
      </c>
      <c r="G162" s="76" t="s">
        <v>8</v>
      </c>
      <c r="H162" s="76" t="s">
        <v>8</v>
      </c>
      <c r="I162" s="76" t="s">
        <v>192</v>
      </c>
      <c r="J162" s="76" t="s">
        <v>7</v>
      </c>
      <c r="K162" s="86" t="s">
        <v>8</v>
      </c>
      <c r="L162" s="86" t="s">
        <v>8</v>
      </c>
      <c r="M162" s="86" t="s">
        <v>8</v>
      </c>
      <c r="N162" s="86" t="s">
        <v>8</v>
      </c>
      <c r="O162" s="86" t="s">
        <v>8</v>
      </c>
      <c r="P162" s="86" t="s">
        <v>8</v>
      </c>
      <c r="Q162" s="76" t="s">
        <v>519</v>
      </c>
      <c r="R162" s="76" t="s">
        <v>10</v>
      </c>
      <c r="S162" s="76" t="s">
        <v>520</v>
      </c>
      <c r="T162" s="76" t="s">
        <v>521</v>
      </c>
      <c r="U162" s="77"/>
      <c r="V162" s="77">
        <v>0.05</v>
      </c>
      <c r="W162" s="77">
        <v>0.08</v>
      </c>
      <c r="X162" s="77">
        <v>0.15</v>
      </c>
      <c r="Y162" s="77">
        <v>0.2</v>
      </c>
      <c r="Z162" s="77">
        <v>0.25</v>
      </c>
      <c r="AA162" s="77">
        <v>0.37</v>
      </c>
      <c r="AB162" s="77">
        <v>0.42</v>
      </c>
      <c r="AC162" s="77">
        <v>0.57999999999999996</v>
      </c>
      <c r="AD162" s="77">
        <v>0.67</v>
      </c>
      <c r="AE162" s="77">
        <v>0.83</v>
      </c>
      <c r="AF162" s="77">
        <v>1</v>
      </c>
      <c r="AG162" s="76" t="s">
        <v>522</v>
      </c>
      <c r="AH162" s="76" t="s">
        <v>208</v>
      </c>
      <c r="AI162" s="82" t="s">
        <v>303</v>
      </c>
      <c r="AJ162" s="83" t="s">
        <v>303</v>
      </c>
      <c r="AK162" s="84">
        <v>46023</v>
      </c>
      <c r="AL162" s="84">
        <v>46387</v>
      </c>
      <c r="AM162" s="83"/>
      <c r="AN162" s="83"/>
      <c r="AO162" s="83"/>
      <c r="AP162" s="85" t="s">
        <v>9</v>
      </c>
      <c r="AQ162" s="84" t="str" cm="1">
        <f t="array" ref="AQ162">IFERROR(DATE(2026, _xlfn.AGGREGATE(15, 6, (COLUMN(CC162:CN162)-COLUMN(CC162)+1)/(CC162:CN162&lt;&gt;0), 1), 1),"N/A")</f>
        <v>N/A</v>
      </c>
      <c r="AR162" s="84" t="str" cm="1">
        <f t="array" ref="AR162">IFERROR(EOMONTH(DATE(2026, _xlfn.AGGREGATE(14, 6, (COLUMN(CC162:CN162)-COLUMN(CC162)+1)/(CC162:CN162&lt;&gt;0), 1), 1), 0),"N/A")</f>
        <v>N/A</v>
      </c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76" t="s">
        <v>758</v>
      </c>
      <c r="BG162" s="76"/>
      <c r="BH162" s="76" t="s">
        <v>759</v>
      </c>
      <c r="BI162" s="76" t="s">
        <v>8</v>
      </c>
      <c r="BJ162" s="82">
        <v>530404</v>
      </c>
      <c r="BK162" s="86" t="s">
        <v>191</v>
      </c>
      <c r="BL162" s="87">
        <v>1000</v>
      </c>
      <c r="BM162" s="73">
        <v>0</v>
      </c>
      <c r="BN162" s="73">
        <v>0</v>
      </c>
      <c r="BO162" s="73">
        <v>0</v>
      </c>
      <c r="BP162" s="73">
        <v>0</v>
      </c>
      <c r="BQ162" s="73">
        <v>0</v>
      </c>
      <c r="BR162" s="73">
        <v>0</v>
      </c>
      <c r="BS162" s="73">
        <v>0</v>
      </c>
      <c r="BT162" s="73">
        <v>0</v>
      </c>
      <c r="BU162" s="88">
        <v>1000</v>
      </c>
      <c r="BV162" s="73">
        <v>0</v>
      </c>
      <c r="BW162" s="73">
        <v>0</v>
      </c>
      <c r="BX162" s="138">
        <v>0</v>
      </c>
      <c r="BY162" s="138"/>
      <c r="BZ162" s="138"/>
      <c r="CA162" s="138">
        <v>-1000</v>
      </c>
      <c r="CB162" s="138">
        <f t="shared" si="32"/>
        <v>0</v>
      </c>
      <c r="CC162" s="73"/>
      <c r="CD162" s="73"/>
      <c r="CE162" s="72">
        <v>0</v>
      </c>
      <c r="CF162" s="73">
        <v>0</v>
      </c>
      <c r="CG162" s="73">
        <v>0</v>
      </c>
      <c r="CH162" s="73">
        <v>0</v>
      </c>
      <c r="CI162" s="73">
        <v>0</v>
      </c>
      <c r="CJ162" s="73">
        <v>0</v>
      </c>
      <c r="CK162" s="88">
        <v>0</v>
      </c>
      <c r="CL162" s="73">
        <v>0</v>
      </c>
      <c r="CM162" s="73">
        <v>0</v>
      </c>
      <c r="CN162" s="138">
        <v>0</v>
      </c>
      <c r="CO162" s="138"/>
      <c r="CP162" s="137">
        <f t="shared" si="33"/>
        <v>0</v>
      </c>
      <c r="CQ162" s="137">
        <f t="shared" si="34"/>
        <v>0</v>
      </c>
      <c r="CR162" s="137">
        <f t="shared" ref="CR162:CR193" si="43">+DI162-CQ162</f>
        <v>0</v>
      </c>
      <c r="CS162" s="157">
        <v>0</v>
      </c>
      <c r="CT162" s="157">
        <v>0</v>
      </c>
      <c r="CU162" s="157">
        <v>0</v>
      </c>
      <c r="CV162" s="157">
        <v>0</v>
      </c>
      <c r="CW162" s="157">
        <v>0</v>
      </c>
      <c r="CX162" s="73">
        <v>0</v>
      </c>
      <c r="CY162" s="73">
        <v>0</v>
      </c>
      <c r="CZ162" s="73">
        <v>0</v>
      </c>
      <c r="DA162" s="73">
        <v>0</v>
      </c>
      <c r="DB162" s="73">
        <v>0</v>
      </c>
      <c r="DC162" s="73">
        <v>0</v>
      </c>
      <c r="DD162" s="73">
        <v>0</v>
      </c>
      <c r="DE162" s="73">
        <v>0</v>
      </c>
      <c r="DF162" s="73">
        <v>0</v>
      </c>
      <c r="DG162" s="73">
        <v>0</v>
      </c>
      <c r="DH162" s="73">
        <v>0</v>
      </c>
      <c r="DI162" s="157">
        <f t="shared" si="35"/>
        <v>0</v>
      </c>
      <c r="DJ162" s="157">
        <f t="shared" si="36"/>
        <v>0</v>
      </c>
      <c r="DK162" s="191" t="str">
        <f t="shared" ref="DK162:DK202" si="44">IF(CZ162&gt;0,"SI","NO")</f>
        <v>NO</v>
      </c>
      <c r="DL162" s="191" t="str">
        <f t="shared" ref="DL162:DL202" si="45">IF(DJ162&gt;0,"SI","NO")</f>
        <v>NO</v>
      </c>
      <c r="DM162" s="142"/>
      <c r="DN162" s="142"/>
      <c r="DO162" s="142"/>
      <c r="DP162" s="125"/>
      <c r="DQ162" s="125"/>
      <c r="DR162" s="125"/>
      <c r="DS162" s="125"/>
      <c r="DT162" s="125"/>
      <c r="DU162" s="125"/>
      <c r="DV162" s="125"/>
      <c r="DW162" s="125"/>
      <c r="DX162" s="125"/>
      <c r="DY162" s="125"/>
      <c r="DZ162" s="125"/>
      <c r="EA162" s="125"/>
      <c r="EB162" s="125"/>
      <c r="EC162" s="125"/>
      <c r="ED162" s="125"/>
      <c r="EE162" s="125"/>
      <c r="EF162" s="125"/>
      <c r="EG162" s="125"/>
      <c r="EH162" s="125"/>
      <c r="EI162" s="125"/>
      <c r="EJ162" s="125"/>
      <c r="EK162" s="125"/>
      <c r="EL162" s="125"/>
      <c r="EM162" s="125"/>
      <c r="EN162" s="125"/>
      <c r="EO162" s="125"/>
      <c r="EP162" s="125"/>
      <c r="EQ162" s="125"/>
      <c r="ER162" s="125"/>
      <c r="ES162" s="125"/>
      <c r="ET162" s="125"/>
      <c r="EU162" s="125"/>
      <c r="EV162" s="125"/>
      <c r="EW162" s="125"/>
      <c r="EX162" s="125"/>
      <c r="EY162" s="125"/>
      <c r="EZ162" s="125"/>
      <c r="FA162" s="125"/>
      <c r="FB162" s="125"/>
      <c r="FC162" s="125"/>
      <c r="FD162" s="125"/>
      <c r="FE162" s="125"/>
      <c r="FF162" s="125"/>
      <c r="FG162" s="125"/>
      <c r="FH162" s="125"/>
      <c r="FI162" s="125"/>
      <c r="FJ162" s="125"/>
      <c r="FK162" s="125"/>
      <c r="FL162" s="125"/>
      <c r="FM162" s="125"/>
      <c r="FN162" s="125"/>
      <c r="FO162" s="125"/>
      <c r="FP162" s="125"/>
      <c r="FQ162" s="125"/>
      <c r="FR162" s="125"/>
      <c r="FS162" s="125"/>
      <c r="FT162" s="125"/>
      <c r="FU162" s="173"/>
      <c r="FV162" s="173"/>
      <c r="FW162" s="173"/>
      <c r="FX162" s="173"/>
      <c r="FY162" s="173"/>
      <c r="FZ162" s="173"/>
      <c r="GA162" s="173"/>
      <c r="GB162" s="173"/>
      <c r="GC162" s="173"/>
      <c r="GD162" s="173"/>
      <c r="GE162" s="173"/>
      <c r="GF162" s="173"/>
      <c r="GG162" s="173"/>
      <c r="GH162" s="173"/>
      <c r="GI162" s="173"/>
      <c r="GJ162" s="173"/>
      <c r="GK162" s="173"/>
      <c r="GL162" s="173"/>
      <c r="GM162" s="173"/>
      <c r="GN162" s="173"/>
      <c r="GO162" s="173"/>
      <c r="GP162" s="173"/>
      <c r="GQ162" s="173"/>
      <c r="GR162" s="173"/>
      <c r="GS162" s="173"/>
      <c r="GT162" s="173"/>
      <c r="GU162" s="173"/>
      <c r="GV162" s="173"/>
      <c r="GW162" s="173"/>
      <c r="GX162" s="173"/>
      <c r="GY162" s="173"/>
      <c r="GZ162" s="173"/>
      <c r="HA162" s="173"/>
      <c r="HB162" s="173"/>
      <c r="HC162" s="173"/>
      <c r="HD162" s="173"/>
      <c r="HE162" s="173"/>
      <c r="HF162" s="173"/>
      <c r="HG162" s="173"/>
      <c r="HH162" s="173"/>
      <c r="HI162" s="173"/>
      <c r="HJ162" s="173"/>
      <c r="HP162" s="284" t="e">
        <v>#NUM!</v>
      </c>
      <c r="HQ162" s="284" t="e">
        <v>#NUM!</v>
      </c>
      <c r="HR162" s="284" t="e">
        <v>#NUM!</v>
      </c>
      <c r="HS162" s="284" t="e">
        <v>#NUM!</v>
      </c>
      <c r="HT162" s="284" t="e">
        <v>#NUM!</v>
      </c>
      <c r="HU162" s="284" t="e">
        <v>#NUM!</v>
      </c>
      <c r="HV162" s="284" t="e">
        <v>#NUM!</v>
      </c>
      <c r="HW162" s="284" t="e">
        <v>#NUM!</v>
      </c>
      <c r="HX162" s="284" t="e">
        <v>#NUM!</v>
      </c>
      <c r="HY162" s="284" t="e">
        <v>#NUM!</v>
      </c>
      <c r="HZ162" s="284" t="e">
        <v>#NUM!</v>
      </c>
      <c r="IA162" s="284" t="e">
        <v>#NUM!</v>
      </c>
      <c r="IB162" s="284" t="e">
        <v>#NUM!</v>
      </c>
      <c r="IC162" s="284" t="e">
        <v>#NUM!</v>
      </c>
      <c r="ID162" s="284" t="e">
        <v>#NUM!</v>
      </c>
      <c r="IE162" s="284" t="e">
        <v>#NUM!</v>
      </c>
      <c r="IF162" s="284" t="e">
        <v>#NUM!</v>
      </c>
      <c r="IG162" s="284" t="e">
        <v>#NUM!</v>
      </c>
      <c r="IH162" s="284" t="e">
        <v>#NUM!</v>
      </c>
      <c r="II162" s="284" t="e">
        <v>#NUM!</v>
      </c>
      <c r="IJ162" s="284" t="e">
        <v>#NUM!</v>
      </c>
      <c r="IK162" s="284" t="e">
        <v>#NUM!</v>
      </c>
      <c r="IL162" s="284" t="e">
        <v>#NUM!</v>
      </c>
      <c r="IM162" s="284" t="e">
        <v>#NUM!</v>
      </c>
      <c r="IN162" s="284" t="e">
        <v>#NUM!</v>
      </c>
      <c r="IO162" s="284" t="e">
        <v>#NUM!</v>
      </c>
      <c r="IP162" s="284" t="e">
        <v>#NUM!</v>
      </c>
      <c r="IQ162" s="284" t="e">
        <v>#NUM!</v>
      </c>
      <c r="IR162" s="284" t="e">
        <v>#NUM!</v>
      </c>
      <c r="IS162" s="284" t="e">
        <v>#NUM!</v>
      </c>
      <c r="IT162" s="284" t="e">
        <v>#NUM!</v>
      </c>
      <c r="IU162" s="284" t="e">
        <v>#NUM!</v>
      </c>
      <c r="IV162" s="284" t="e">
        <v>#NUM!</v>
      </c>
      <c r="IW162" s="284" t="e">
        <v>#NUM!</v>
      </c>
      <c r="IX162" s="284" t="e">
        <v>#NUM!</v>
      </c>
      <c r="IY162" s="284" t="e">
        <v>#NUM!</v>
      </c>
      <c r="IZ162" s="284" t="e">
        <v>#NUM!</v>
      </c>
      <c r="JA162" s="284" t="e">
        <v>#NUM!</v>
      </c>
      <c r="JB162" s="284" t="e">
        <v>#NUM!</v>
      </c>
      <c r="JC162" s="284" t="e">
        <v>#NUM!</v>
      </c>
      <c r="JD162" s="284" t="e">
        <v>#NUM!</v>
      </c>
      <c r="JE162" s="284" t="e">
        <v>#NUM!</v>
      </c>
      <c r="JF162" s="284" t="e">
        <v>#NUM!</v>
      </c>
      <c r="JG162" s="284" t="e">
        <v>#NUM!</v>
      </c>
      <c r="JH162" s="278" t="e">
        <v>#NUM!</v>
      </c>
      <c r="JI162" s="278" t="e">
        <v>#NUM!</v>
      </c>
      <c r="JJ162" s="279" t="s">
        <v>546</v>
      </c>
    </row>
    <row r="163" spans="1:270" s="68" customFormat="1" ht="14.65" customHeight="1" x14ac:dyDescent="0.25">
      <c r="A163" s="76" t="s">
        <v>54</v>
      </c>
      <c r="B163" s="190" t="s">
        <v>508</v>
      </c>
      <c r="C163" s="76" t="s">
        <v>509</v>
      </c>
      <c r="D163" s="76" t="s">
        <v>510</v>
      </c>
      <c r="E163" s="76" t="s">
        <v>6</v>
      </c>
      <c r="F163" s="76" t="s">
        <v>511</v>
      </c>
      <c r="G163" s="76" t="s">
        <v>8</v>
      </c>
      <c r="H163" s="76" t="s">
        <v>8</v>
      </c>
      <c r="I163" s="76" t="s">
        <v>192</v>
      </c>
      <c r="J163" s="76" t="s">
        <v>7</v>
      </c>
      <c r="K163" s="86" t="s">
        <v>8</v>
      </c>
      <c r="L163" s="86" t="s">
        <v>8</v>
      </c>
      <c r="M163" s="86" t="s">
        <v>8</v>
      </c>
      <c r="N163" s="86" t="s">
        <v>8</v>
      </c>
      <c r="O163" s="86" t="s">
        <v>8</v>
      </c>
      <c r="P163" s="86" t="s">
        <v>8</v>
      </c>
      <c r="Q163" s="76" t="s">
        <v>519</v>
      </c>
      <c r="R163" s="76" t="s">
        <v>10</v>
      </c>
      <c r="S163" s="76" t="s">
        <v>520</v>
      </c>
      <c r="T163" s="76" t="s">
        <v>521</v>
      </c>
      <c r="U163" s="77"/>
      <c r="V163" s="77">
        <v>0.05</v>
      </c>
      <c r="W163" s="77">
        <v>0.08</v>
      </c>
      <c r="X163" s="77">
        <v>0.15</v>
      </c>
      <c r="Y163" s="77">
        <v>0.2</v>
      </c>
      <c r="Z163" s="77">
        <v>0.25</v>
      </c>
      <c r="AA163" s="77">
        <v>0.37</v>
      </c>
      <c r="AB163" s="77">
        <v>0.42</v>
      </c>
      <c r="AC163" s="77">
        <v>0.57999999999999996</v>
      </c>
      <c r="AD163" s="77">
        <v>0.67</v>
      </c>
      <c r="AE163" s="77">
        <v>0.83</v>
      </c>
      <c r="AF163" s="77">
        <v>1</v>
      </c>
      <c r="AG163" s="76" t="s">
        <v>522</v>
      </c>
      <c r="AH163" s="76" t="s">
        <v>208</v>
      </c>
      <c r="AI163" s="82" t="s">
        <v>303</v>
      </c>
      <c r="AJ163" s="83" t="s">
        <v>303</v>
      </c>
      <c r="AK163" s="84">
        <v>46023</v>
      </c>
      <c r="AL163" s="84">
        <v>46387</v>
      </c>
      <c r="AM163" s="83"/>
      <c r="AN163" s="83"/>
      <c r="AO163" s="83"/>
      <c r="AP163" s="85" t="s">
        <v>9</v>
      </c>
      <c r="AQ163" s="84" t="str" cm="1">
        <f t="array" ref="AQ163">IFERROR(DATE(2026, _xlfn.AGGREGATE(15, 6, (COLUMN(CC163:CN163)-COLUMN(CC163)+1)/(CC163:CN163&lt;&gt;0), 1), 1),"N/A")</f>
        <v>N/A</v>
      </c>
      <c r="AR163" s="84" t="str" cm="1">
        <f t="array" ref="AR163">IFERROR(EOMONTH(DATE(2026, _xlfn.AGGREGATE(14, 6, (COLUMN(CC163:CN163)-COLUMN(CC163)+1)/(CC163:CN163&lt;&gt;0), 1), 1), 0),"N/A")</f>
        <v>N/A</v>
      </c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76" t="s">
        <v>760</v>
      </c>
      <c r="BG163" s="76"/>
      <c r="BH163" s="254" t="s">
        <v>761</v>
      </c>
      <c r="BI163" s="76" t="s">
        <v>8</v>
      </c>
      <c r="BJ163" s="82">
        <v>530404</v>
      </c>
      <c r="BK163" s="86" t="s">
        <v>191</v>
      </c>
      <c r="BL163" s="87">
        <v>6600</v>
      </c>
      <c r="BM163" s="73">
        <v>0</v>
      </c>
      <c r="BN163" s="73">
        <v>0</v>
      </c>
      <c r="BO163" s="73">
        <v>0</v>
      </c>
      <c r="BP163" s="73">
        <v>0</v>
      </c>
      <c r="BQ163" s="73">
        <v>0</v>
      </c>
      <c r="BR163" s="73">
        <v>0</v>
      </c>
      <c r="BS163" s="73">
        <v>0</v>
      </c>
      <c r="BT163" s="73">
        <v>0</v>
      </c>
      <c r="BU163" s="73">
        <v>0</v>
      </c>
      <c r="BV163" s="88">
        <v>6600</v>
      </c>
      <c r="BW163" s="73">
        <v>0</v>
      </c>
      <c r="BX163" s="138">
        <v>0</v>
      </c>
      <c r="BY163" s="138"/>
      <c r="BZ163" s="138"/>
      <c r="CA163" s="138">
        <v>-6600</v>
      </c>
      <c r="CB163" s="138">
        <f t="shared" si="32"/>
        <v>0</v>
      </c>
      <c r="CC163" s="73"/>
      <c r="CD163" s="73"/>
      <c r="CE163" s="72">
        <v>0</v>
      </c>
      <c r="CF163" s="73">
        <v>0</v>
      </c>
      <c r="CG163" s="73">
        <v>0</v>
      </c>
      <c r="CH163" s="73">
        <v>0</v>
      </c>
      <c r="CI163" s="73">
        <v>0</v>
      </c>
      <c r="CJ163" s="73">
        <v>0</v>
      </c>
      <c r="CK163" s="73">
        <v>0</v>
      </c>
      <c r="CL163" s="88">
        <v>0</v>
      </c>
      <c r="CM163" s="73">
        <v>0</v>
      </c>
      <c r="CN163" s="138">
        <v>0</v>
      </c>
      <c r="CO163" s="138"/>
      <c r="CP163" s="137">
        <f t="shared" si="33"/>
        <v>0</v>
      </c>
      <c r="CQ163" s="137">
        <f t="shared" si="34"/>
        <v>0</v>
      </c>
      <c r="CR163" s="137">
        <f t="shared" si="43"/>
        <v>0</v>
      </c>
      <c r="CS163" s="157">
        <v>0</v>
      </c>
      <c r="CT163" s="157">
        <v>0</v>
      </c>
      <c r="CU163" s="157">
        <v>0</v>
      </c>
      <c r="CV163" s="157">
        <v>0</v>
      </c>
      <c r="CW163" s="157">
        <v>0</v>
      </c>
      <c r="CX163" s="73">
        <v>0</v>
      </c>
      <c r="CY163" s="73">
        <v>0</v>
      </c>
      <c r="CZ163" s="73">
        <v>0</v>
      </c>
      <c r="DA163" s="73">
        <v>0</v>
      </c>
      <c r="DB163" s="73">
        <v>0</v>
      </c>
      <c r="DC163" s="73">
        <v>0</v>
      </c>
      <c r="DD163" s="73">
        <v>0</v>
      </c>
      <c r="DE163" s="73">
        <v>0</v>
      </c>
      <c r="DF163" s="73">
        <v>0</v>
      </c>
      <c r="DG163" s="73">
        <v>0</v>
      </c>
      <c r="DH163" s="73">
        <v>0</v>
      </c>
      <c r="DI163" s="157">
        <f t="shared" si="35"/>
        <v>0</v>
      </c>
      <c r="DJ163" s="157">
        <f t="shared" si="36"/>
        <v>0</v>
      </c>
      <c r="DK163" s="191" t="str">
        <f t="shared" si="44"/>
        <v>NO</v>
      </c>
      <c r="DL163" s="191" t="str">
        <f t="shared" si="45"/>
        <v>NO</v>
      </c>
      <c r="DM163" s="142"/>
      <c r="DN163" s="142"/>
      <c r="DO163" s="142"/>
      <c r="DP163" s="125"/>
      <c r="DQ163" s="125"/>
      <c r="DR163" s="125"/>
      <c r="DS163" s="125"/>
      <c r="DT163" s="125"/>
      <c r="DU163" s="125"/>
      <c r="DV163" s="125"/>
      <c r="DW163" s="125"/>
      <c r="DX163" s="125"/>
      <c r="DY163" s="125"/>
      <c r="DZ163" s="125"/>
      <c r="EA163" s="125"/>
      <c r="EB163" s="125"/>
      <c r="EC163" s="125"/>
      <c r="ED163" s="125"/>
      <c r="EE163" s="125"/>
      <c r="EF163" s="125"/>
      <c r="EG163" s="125"/>
      <c r="EH163" s="125"/>
      <c r="EI163" s="125"/>
      <c r="EJ163" s="125"/>
      <c r="EK163" s="125"/>
      <c r="EL163" s="125"/>
      <c r="EM163" s="125"/>
      <c r="EN163" s="125"/>
      <c r="EO163" s="125"/>
      <c r="EP163" s="125"/>
      <c r="EQ163" s="125"/>
      <c r="ER163" s="125"/>
      <c r="ES163" s="125"/>
      <c r="ET163" s="125"/>
      <c r="EU163" s="125"/>
      <c r="EV163" s="125"/>
      <c r="EW163" s="125"/>
      <c r="EX163" s="125"/>
      <c r="EY163" s="125"/>
      <c r="EZ163" s="125"/>
      <c r="FA163" s="125"/>
      <c r="FB163" s="125"/>
      <c r="FC163" s="125"/>
      <c r="FD163" s="125"/>
      <c r="FE163" s="125"/>
      <c r="FF163" s="125"/>
      <c r="FG163" s="125"/>
      <c r="FH163" s="125"/>
      <c r="FI163" s="125"/>
      <c r="FJ163" s="125"/>
      <c r="FK163" s="125"/>
      <c r="FL163" s="125"/>
      <c r="FM163" s="125"/>
      <c r="FN163" s="125"/>
      <c r="FO163" s="125"/>
      <c r="FP163" s="125"/>
      <c r="FQ163" s="125"/>
      <c r="FR163" s="125"/>
      <c r="FS163" s="125"/>
      <c r="FT163" s="125"/>
      <c r="FU163" s="175"/>
      <c r="FV163" s="175"/>
      <c r="FW163" s="175"/>
      <c r="FX163" s="175"/>
      <c r="FY163" s="175"/>
      <c r="FZ163" s="175"/>
      <c r="GA163" s="175"/>
      <c r="GB163" s="175"/>
      <c r="GC163" s="175"/>
      <c r="GD163" s="175"/>
      <c r="GE163" s="175"/>
      <c r="GF163" s="175"/>
      <c r="GG163" s="175"/>
      <c r="GH163" s="175"/>
      <c r="GI163" s="175"/>
      <c r="GJ163" s="175"/>
      <c r="GK163" s="175"/>
      <c r="GL163" s="175"/>
      <c r="GM163" s="175"/>
      <c r="GN163" s="175"/>
      <c r="GO163" s="175"/>
      <c r="GP163" s="175"/>
      <c r="GQ163" s="175"/>
      <c r="GR163" s="175"/>
      <c r="GS163" s="175"/>
      <c r="GT163" s="175"/>
      <c r="GU163" s="175"/>
      <c r="GV163" s="175"/>
      <c r="GW163" s="175"/>
      <c r="GX163" s="175"/>
      <c r="GY163" s="175"/>
      <c r="GZ163" s="175"/>
      <c r="HA163" s="175"/>
      <c r="HB163" s="175"/>
      <c r="HC163" s="175"/>
      <c r="HD163" s="175"/>
      <c r="HE163" s="175"/>
      <c r="HF163" s="175"/>
      <c r="HG163" s="175"/>
      <c r="HH163" s="175"/>
      <c r="HI163" s="175"/>
      <c r="HJ163" s="175"/>
      <c r="HK163" s="76"/>
      <c r="HL163" s="76"/>
      <c r="HM163" s="76"/>
      <c r="HN163" s="76"/>
      <c r="HO163" s="271"/>
      <c r="HP163" s="284" t="e">
        <v>#NUM!</v>
      </c>
      <c r="HQ163" s="284" t="e">
        <v>#NUM!</v>
      </c>
      <c r="HR163" s="284" t="e">
        <v>#NUM!</v>
      </c>
      <c r="HS163" s="284" t="e">
        <v>#NUM!</v>
      </c>
      <c r="HT163" s="284" t="e">
        <v>#NUM!</v>
      </c>
      <c r="HU163" s="284" t="e">
        <v>#NUM!</v>
      </c>
      <c r="HV163" s="284" t="e">
        <v>#NUM!</v>
      </c>
      <c r="HW163" s="284" t="e">
        <v>#NUM!</v>
      </c>
      <c r="HX163" s="284" t="e">
        <v>#NUM!</v>
      </c>
      <c r="HY163" s="284" t="e">
        <v>#NUM!</v>
      </c>
      <c r="HZ163" s="284" t="e">
        <v>#NUM!</v>
      </c>
      <c r="IA163" s="284" t="e">
        <v>#NUM!</v>
      </c>
      <c r="IB163" s="284" t="e">
        <v>#NUM!</v>
      </c>
      <c r="IC163" s="284" t="e">
        <v>#NUM!</v>
      </c>
      <c r="ID163" s="284" t="e">
        <v>#NUM!</v>
      </c>
      <c r="IE163" s="284" t="e">
        <v>#NUM!</v>
      </c>
      <c r="IF163" s="284" t="e">
        <v>#NUM!</v>
      </c>
      <c r="IG163" s="284" t="e">
        <v>#NUM!</v>
      </c>
      <c r="IH163" s="284" t="e">
        <v>#NUM!</v>
      </c>
      <c r="II163" s="284" t="e">
        <v>#NUM!</v>
      </c>
      <c r="IJ163" s="284" t="e">
        <v>#NUM!</v>
      </c>
      <c r="IK163" s="284" t="e">
        <v>#NUM!</v>
      </c>
      <c r="IL163" s="284" t="e">
        <v>#NUM!</v>
      </c>
      <c r="IM163" s="284" t="e">
        <v>#NUM!</v>
      </c>
      <c r="IN163" s="284" t="e">
        <v>#NUM!</v>
      </c>
      <c r="IO163" s="284" t="e">
        <v>#NUM!</v>
      </c>
      <c r="IP163" s="284" t="e">
        <v>#NUM!</v>
      </c>
      <c r="IQ163" s="284" t="e">
        <v>#NUM!</v>
      </c>
      <c r="IR163" s="284" t="e">
        <v>#NUM!</v>
      </c>
      <c r="IS163" s="284" t="e">
        <v>#NUM!</v>
      </c>
      <c r="IT163" s="284" t="e">
        <v>#NUM!</v>
      </c>
      <c r="IU163" s="284" t="e">
        <v>#NUM!</v>
      </c>
      <c r="IV163" s="284" t="e">
        <v>#NUM!</v>
      </c>
      <c r="IW163" s="284" t="e">
        <v>#NUM!</v>
      </c>
      <c r="IX163" s="284" t="e">
        <v>#NUM!</v>
      </c>
      <c r="IY163" s="284" t="e">
        <v>#NUM!</v>
      </c>
      <c r="IZ163" s="284" t="e">
        <v>#NUM!</v>
      </c>
      <c r="JA163" s="284" t="e">
        <v>#NUM!</v>
      </c>
      <c r="JB163" s="284" t="e">
        <v>#NUM!</v>
      </c>
      <c r="JC163" s="284" t="e">
        <v>#NUM!</v>
      </c>
      <c r="JD163" s="284" t="e">
        <v>#NUM!</v>
      </c>
      <c r="JE163" s="284" t="e">
        <v>#NUM!</v>
      </c>
      <c r="JF163" s="284" t="e">
        <v>#NUM!</v>
      </c>
      <c r="JG163" s="284" t="e">
        <v>#NUM!</v>
      </c>
      <c r="JH163" s="278" t="e">
        <v>#NUM!</v>
      </c>
      <c r="JI163" s="278" t="e">
        <v>#NUM!</v>
      </c>
      <c r="JJ163" s="279" t="s">
        <v>546</v>
      </c>
    </row>
    <row r="164" spans="1:270" s="68" customFormat="1" ht="14.65" customHeight="1" x14ac:dyDescent="0.25">
      <c r="A164" s="68" t="s">
        <v>54</v>
      </c>
      <c r="B164" s="76" t="s">
        <v>508</v>
      </c>
      <c r="C164" s="76" t="s">
        <v>509</v>
      </c>
      <c r="D164" s="76" t="s">
        <v>510</v>
      </c>
      <c r="E164" s="76" t="s">
        <v>6</v>
      </c>
      <c r="F164" s="76" t="s">
        <v>511</v>
      </c>
      <c r="G164" s="76" t="s">
        <v>8</v>
      </c>
      <c r="H164" s="76" t="s">
        <v>8</v>
      </c>
      <c r="I164" s="76" t="s">
        <v>192</v>
      </c>
      <c r="J164" s="76" t="s">
        <v>7</v>
      </c>
      <c r="K164" s="86" t="s">
        <v>8</v>
      </c>
      <c r="L164" s="86" t="s">
        <v>8</v>
      </c>
      <c r="M164" s="86" t="s">
        <v>8</v>
      </c>
      <c r="N164" s="86" t="s">
        <v>8</v>
      </c>
      <c r="O164" s="86" t="s">
        <v>8</v>
      </c>
      <c r="P164" s="86" t="s">
        <v>8</v>
      </c>
      <c r="Q164" s="76" t="s">
        <v>519</v>
      </c>
      <c r="R164" s="76" t="s">
        <v>10</v>
      </c>
      <c r="S164" s="76" t="s">
        <v>520</v>
      </c>
      <c r="T164" s="76" t="s">
        <v>521</v>
      </c>
      <c r="U164" s="77"/>
      <c r="V164" s="77">
        <v>0.05</v>
      </c>
      <c r="W164" s="77">
        <v>0.08</v>
      </c>
      <c r="X164" s="77">
        <v>0.15</v>
      </c>
      <c r="Y164" s="77">
        <v>0.2</v>
      </c>
      <c r="Z164" s="77">
        <v>0.25</v>
      </c>
      <c r="AA164" s="77">
        <v>0.37</v>
      </c>
      <c r="AB164" s="77">
        <v>0.42</v>
      </c>
      <c r="AC164" s="77">
        <v>0.57999999999999996</v>
      </c>
      <c r="AD164" s="77">
        <v>0.67</v>
      </c>
      <c r="AE164" s="77">
        <v>0.83</v>
      </c>
      <c r="AF164" s="77">
        <v>1</v>
      </c>
      <c r="AG164" s="76" t="s">
        <v>522</v>
      </c>
      <c r="AH164" s="76" t="s">
        <v>208</v>
      </c>
      <c r="AI164" s="82" t="s">
        <v>303</v>
      </c>
      <c r="AJ164" s="83" t="s">
        <v>303</v>
      </c>
      <c r="AK164" s="84">
        <v>46023</v>
      </c>
      <c r="AL164" s="84">
        <v>46387</v>
      </c>
      <c r="AM164" s="83"/>
      <c r="AN164" s="83"/>
      <c r="AO164" s="83"/>
      <c r="AP164" s="85" t="s">
        <v>9</v>
      </c>
      <c r="AQ164" s="84" t="str" cm="1">
        <f t="array" ref="AQ164">IFERROR(DATE(2026, _xlfn.AGGREGATE(15, 6, (COLUMN(CC164:CN164)-COLUMN(CC164)+1)/(CC164:CN164&lt;&gt;0), 1), 1),"N/A")</f>
        <v>N/A</v>
      </c>
      <c r="AR164" s="84" t="str" cm="1">
        <f t="array" ref="AR164">IFERROR(EOMONTH(DATE(2026, _xlfn.AGGREGATE(14, 6, (COLUMN(CC164:CN164)-COLUMN(CC164)+1)/(CC164:CN164&lt;&gt;0), 1), 1), 0),"N/A")</f>
        <v>N/A</v>
      </c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76" t="s">
        <v>762</v>
      </c>
      <c r="BG164" s="76"/>
      <c r="BH164" s="254" t="s">
        <v>763</v>
      </c>
      <c r="BI164" s="76" t="s">
        <v>8</v>
      </c>
      <c r="BJ164" s="82">
        <v>530404</v>
      </c>
      <c r="BK164" s="86" t="s">
        <v>191</v>
      </c>
      <c r="BL164" s="87">
        <v>1000</v>
      </c>
      <c r="BM164" s="73">
        <v>0</v>
      </c>
      <c r="BN164" s="73">
        <v>0</v>
      </c>
      <c r="BO164" s="73">
        <v>0</v>
      </c>
      <c r="BP164" s="73">
        <v>0</v>
      </c>
      <c r="BQ164" s="73">
        <v>0</v>
      </c>
      <c r="BR164" s="73">
        <v>0</v>
      </c>
      <c r="BS164" s="88">
        <v>1000</v>
      </c>
      <c r="BT164" s="73">
        <v>0</v>
      </c>
      <c r="BU164" s="73">
        <v>0</v>
      </c>
      <c r="BV164" s="73">
        <v>0</v>
      </c>
      <c r="BW164" s="73">
        <v>0</v>
      </c>
      <c r="BX164" s="138">
        <v>0</v>
      </c>
      <c r="BY164" s="138"/>
      <c r="BZ164" s="138"/>
      <c r="CA164" s="138">
        <v>-1000</v>
      </c>
      <c r="CB164" s="138">
        <f t="shared" si="32"/>
        <v>0</v>
      </c>
      <c r="CC164" s="73"/>
      <c r="CD164" s="73"/>
      <c r="CE164" s="72">
        <v>0</v>
      </c>
      <c r="CF164" s="73">
        <v>0</v>
      </c>
      <c r="CG164" s="73">
        <v>0</v>
      </c>
      <c r="CH164" s="73">
        <v>0</v>
      </c>
      <c r="CI164" s="88">
        <v>0</v>
      </c>
      <c r="CJ164" s="73">
        <v>0</v>
      </c>
      <c r="CK164" s="73">
        <v>0</v>
      </c>
      <c r="CL164" s="73">
        <v>0</v>
      </c>
      <c r="CM164" s="73">
        <v>0</v>
      </c>
      <c r="CN164" s="138">
        <v>0</v>
      </c>
      <c r="CO164" s="138"/>
      <c r="CP164" s="137">
        <f t="shared" si="33"/>
        <v>0</v>
      </c>
      <c r="CQ164" s="137">
        <f t="shared" si="34"/>
        <v>0</v>
      </c>
      <c r="CR164" s="137">
        <f t="shared" si="43"/>
        <v>0</v>
      </c>
      <c r="CS164" s="157">
        <v>0</v>
      </c>
      <c r="CT164" s="157">
        <v>0</v>
      </c>
      <c r="CU164" s="157">
        <v>0</v>
      </c>
      <c r="CV164" s="157">
        <v>0</v>
      </c>
      <c r="CW164" s="157">
        <v>0</v>
      </c>
      <c r="CX164" s="73">
        <v>0</v>
      </c>
      <c r="CY164" s="73">
        <v>0</v>
      </c>
      <c r="CZ164" s="73">
        <v>0</v>
      </c>
      <c r="DA164" s="73">
        <v>0</v>
      </c>
      <c r="DB164" s="73">
        <v>0</v>
      </c>
      <c r="DC164" s="73">
        <v>0</v>
      </c>
      <c r="DD164" s="73">
        <v>0</v>
      </c>
      <c r="DE164" s="73">
        <v>0</v>
      </c>
      <c r="DF164" s="73">
        <v>0</v>
      </c>
      <c r="DG164" s="73">
        <v>0</v>
      </c>
      <c r="DH164" s="73">
        <v>0</v>
      </c>
      <c r="DI164" s="157">
        <f t="shared" si="35"/>
        <v>0</v>
      </c>
      <c r="DJ164" s="157">
        <f t="shared" si="36"/>
        <v>0</v>
      </c>
      <c r="DK164" s="191" t="str">
        <f t="shared" si="44"/>
        <v>NO</v>
      </c>
      <c r="DL164" s="191" t="str">
        <f t="shared" si="45"/>
        <v>NO</v>
      </c>
      <c r="DM164" s="142"/>
      <c r="DN164" s="142"/>
      <c r="DO164" s="142"/>
      <c r="DP164" s="125"/>
      <c r="DQ164" s="125"/>
      <c r="DR164" s="125"/>
      <c r="DS164" s="125"/>
      <c r="DT164" s="125"/>
      <c r="DU164" s="125"/>
      <c r="DV164" s="125"/>
      <c r="DW164" s="125"/>
      <c r="DX164" s="125"/>
      <c r="DY164" s="125"/>
      <c r="DZ164" s="125"/>
      <c r="EA164" s="125"/>
      <c r="EB164" s="125"/>
      <c r="EC164" s="125"/>
      <c r="ED164" s="125"/>
      <c r="EE164" s="125"/>
      <c r="EF164" s="125"/>
      <c r="EG164" s="125"/>
      <c r="EH164" s="125"/>
      <c r="EI164" s="125"/>
      <c r="EJ164" s="125"/>
      <c r="EK164" s="125"/>
      <c r="EL164" s="125"/>
      <c r="EM164" s="125"/>
      <c r="EN164" s="125"/>
      <c r="EO164" s="125"/>
      <c r="EP164" s="125"/>
      <c r="EQ164" s="125"/>
      <c r="ER164" s="125"/>
      <c r="ES164" s="125"/>
      <c r="ET164" s="125"/>
      <c r="EU164" s="125"/>
      <c r="EV164" s="125"/>
      <c r="EW164" s="125"/>
      <c r="EX164" s="125"/>
      <c r="EY164" s="125"/>
      <c r="EZ164" s="125"/>
      <c r="FA164" s="125"/>
      <c r="FB164" s="125"/>
      <c r="FC164" s="125"/>
      <c r="FD164" s="125"/>
      <c r="FE164" s="125"/>
      <c r="FF164" s="125"/>
      <c r="FG164" s="125"/>
      <c r="FH164" s="125"/>
      <c r="FI164" s="125"/>
      <c r="FJ164" s="125"/>
      <c r="FK164" s="125"/>
      <c r="FL164" s="125"/>
      <c r="FM164" s="125"/>
      <c r="FN164" s="125"/>
      <c r="FO164" s="125"/>
      <c r="FP164" s="125"/>
      <c r="FQ164" s="125"/>
      <c r="FR164" s="125"/>
      <c r="FS164" s="125"/>
      <c r="FT164" s="125"/>
      <c r="FU164" s="175"/>
      <c r="FV164" s="175"/>
      <c r="FW164" s="175"/>
      <c r="FX164" s="175"/>
      <c r="FY164" s="175"/>
      <c r="FZ164" s="175"/>
      <c r="GA164" s="175"/>
      <c r="GB164" s="175"/>
      <c r="GC164" s="175"/>
      <c r="GD164" s="175"/>
      <c r="GE164" s="175"/>
      <c r="GF164" s="175"/>
      <c r="GG164" s="175"/>
      <c r="GH164" s="175"/>
      <c r="GI164" s="175"/>
      <c r="GJ164" s="175"/>
      <c r="GK164" s="175"/>
      <c r="GL164" s="175"/>
      <c r="GM164" s="175"/>
      <c r="GN164" s="175"/>
      <c r="GO164" s="175"/>
      <c r="GP164" s="175"/>
      <c r="GQ164" s="175"/>
      <c r="GR164" s="175"/>
      <c r="GS164" s="175"/>
      <c r="GT164" s="175"/>
      <c r="GU164" s="175"/>
      <c r="GV164" s="175"/>
      <c r="GW164" s="175"/>
      <c r="GX164" s="175"/>
      <c r="GY164" s="175"/>
      <c r="GZ164" s="175"/>
      <c r="HA164" s="175"/>
      <c r="HB164" s="175"/>
      <c r="HC164" s="175"/>
      <c r="HD164" s="175"/>
      <c r="HE164" s="175"/>
      <c r="HF164" s="175"/>
      <c r="HG164" s="175"/>
      <c r="HH164" s="175"/>
      <c r="HI164" s="175"/>
      <c r="HJ164" s="175"/>
      <c r="HK164" s="76"/>
      <c r="HL164" s="76"/>
      <c r="HM164" s="76"/>
      <c r="HN164" s="76"/>
      <c r="HO164" s="271"/>
      <c r="HP164" s="284" t="e">
        <v>#NUM!</v>
      </c>
      <c r="HQ164" s="284" t="e">
        <v>#NUM!</v>
      </c>
      <c r="HR164" s="284" t="e">
        <v>#NUM!</v>
      </c>
      <c r="HS164" s="284" t="e">
        <v>#NUM!</v>
      </c>
      <c r="HT164" s="284" t="e">
        <v>#NUM!</v>
      </c>
      <c r="HU164" s="284" t="e">
        <v>#NUM!</v>
      </c>
      <c r="HV164" s="284" t="e">
        <v>#NUM!</v>
      </c>
      <c r="HW164" s="284" t="e">
        <v>#NUM!</v>
      </c>
      <c r="HX164" s="284" t="e">
        <v>#NUM!</v>
      </c>
      <c r="HY164" s="284" t="e">
        <v>#NUM!</v>
      </c>
      <c r="HZ164" s="284" t="e">
        <v>#NUM!</v>
      </c>
      <c r="IA164" s="284" t="e">
        <v>#NUM!</v>
      </c>
      <c r="IB164" s="284" t="e">
        <v>#NUM!</v>
      </c>
      <c r="IC164" s="284" t="e">
        <v>#NUM!</v>
      </c>
      <c r="ID164" s="284" t="e">
        <v>#NUM!</v>
      </c>
      <c r="IE164" s="284" t="e">
        <v>#NUM!</v>
      </c>
      <c r="IF164" s="284" t="e">
        <v>#NUM!</v>
      </c>
      <c r="IG164" s="284" t="e">
        <v>#NUM!</v>
      </c>
      <c r="IH164" s="284" t="e">
        <v>#NUM!</v>
      </c>
      <c r="II164" s="284" t="e">
        <v>#NUM!</v>
      </c>
      <c r="IJ164" s="284" t="e">
        <v>#NUM!</v>
      </c>
      <c r="IK164" s="284" t="e">
        <v>#NUM!</v>
      </c>
      <c r="IL164" s="284" t="e">
        <v>#NUM!</v>
      </c>
      <c r="IM164" s="284" t="e">
        <v>#NUM!</v>
      </c>
      <c r="IN164" s="284" t="e">
        <v>#NUM!</v>
      </c>
      <c r="IO164" s="284" t="e">
        <v>#NUM!</v>
      </c>
      <c r="IP164" s="284" t="e">
        <v>#NUM!</v>
      </c>
      <c r="IQ164" s="284" t="e">
        <v>#NUM!</v>
      </c>
      <c r="IR164" s="284" t="e">
        <v>#NUM!</v>
      </c>
      <c r="IS164" s="284" t="e">
        <v>#NUM!</v>
      </c>
      <c r="IT164" s="284" t="e">
        <v>#NUM!</v>
      </c>
      <c r="IU164" s="284" t="e">
        <v>#NUM!</v>
      </c>
      <c r="IV164" s="284" t="e">
        <v>#NUM!</v>
      </c>
      <c r="IW164" s="284" t="e">
        <v>#NUM!</v>
      </c>
      <c r="IX164" s="284" t="e">
        <v>#NUM!</v>
      </c>
      <c r="IY164" s="284" t="e">
        <v>#NUM!</v>
      </c>
      <c r="IZ164" s="284" t="e">
        <v>#NUM!</v>
      </c>
      <c r="JA164" s="284" t="e">
        <v>#NUM!</v>
      </c>
      <c r="JB164" s="284" t="e">
        <v>#NUM!</v>
      </c>
      <c r="JC164" s="284" t="e">
        <v>#NUM!</v>
      </c>
      <c r="JD164" s="284" t="e">
        <v>#NUM!</v>
      </c>
      <c r="JE164" s="284" t="e">
        <v>#NUM!</v>
      </c>
      <c r="JF164" s="284" t="e">
        <v>#NUM!</v>
      </c>
      <c r="JG164" s="284" t="e">
        <v>#NUM!</v>
      </c>
      <c r="JH164" s="278" t="e">
        <v>#NUM!</v>
      </c>
      <c r="JI164" s="278" t="e">
        <v>#NUM!</v>
      </c>
      <c r="JJ164" s="279" t="s">
        <v>546</v>
      </c>
    </row>
    <row r="165" spans="1:270" s="68" customFormat="1" ht="14.65" customHeight="1" x14ac:dyDescent="0.25">
      <c r="A165" s="68" t="s">
        <v>54</v>
      </c>
      <c r="B165" s="76" t="s">
        <v>508</v>
      </c>
      <c r="C165" s="76" t="s">
        <v>509</v>
      </c>
      <c r="D165" s="76" t="s">
        <v>510</v>
      </c>
      <c r="E165" s="76" t="s">
        <v>6</v>
      </c>
      <c r="F165" s="76" t="s">
        <v>511</v>
      </c>
      <c r="G165" s="76" t="s">
        <v>8</v>
      </c>
      <c r="H165" s="76" t="s">
        <v>8</v>
      </c>
      <c r="I165" s="76" t="s">
        <v>192</v>
      </c>
      <c r="J165" s="76" t="s">
        <v>7</v>
      </c>
      <c r="K165" s="86" t="s">
        <v>8</v>
      </c>
      <c r="L165" s="86" t="s">
        <v>8</v>
      </c>
      <c r="M165" s="86" t="s">
        <v>8</v>
      </c>
      <c r="N165" s="86" t="s">
        <v>8</v>
      </c>
      <c r="O165" s="86" t="s">
        <v>8</v>
      </c>
      <c r="P165" s="86" t="s">
        <v>8</v>
      </c>
      <c r="Q165" s="76" t="s">
        <v>519</v>
      </c>
      <c r="R165" s="76" t="s">
        <v>10</v>
      </c>
      <c r="S165" s="76" t="s">
        <v>520</v>
      </c>
      <c r="T165" s="76" t="s">
        <v>521</v>
      </c>
      <c r="U165" s="77"/>
      <c r="V165" s="77">
        <v>0.05</v>
      </c>
      <c r="W165" s="77">
        <v>0.08</v>
      </c>
      <c r="X165" s="77">
        <v>0.15</v>
      </c>
      <c r="Y165" s="77">
        <v>0.2</v>
      </c>
      <c r="Z165" s="77">
        <v>0.25</v>
      </c>
      <c r="AA165" s="77">
        <v>0.37</v>
      </c>
      <c r="AB165" s="77">
        <v>0.42</v>
      </c>
      <c r="AC165" s="77">
        <v>0.57999999999999996</v>
      </c>
      <c r="AD165" s="77">
        <v>0.67</v>
      </c>
      <c r="AE165" s="77">
        <v>0.83</v>
      </c>
      <c r="AF165" s="77">
        <v>1</v>
      </c>
      <c r="AG165" s="76" t="s">
        <v>522</v>
      </c>
      <c r="AH165" s="76" t="s">
        <v>208</v>
      </c>
      <c r="AI165" s="82" t="s">
        <v>303</v>
      </c>
      <c r="AJ165" s="83" t="s">
        <v>303</v>
      </c>
      <c r="AK165" s="84">
        <v>46023</v>
      </c>
      <c r="AL165" s="84">
        <v>46387</v>
      </c>
      <c r="AM165" s="83"/>
      <c r="AN165" s="83"/>
      <c r="AO165" s="83"/>
      <c r="AP165" s="85" t="s">
        <v>9</v>
      </c>
      <c r="AQ165" s="84" t="str" cm="1">
        <f t="array" ref="AQ165">IFERROR(DATE(2026, _xlfn.AGGREGATE(15, 6, (COLUMN(CC165:CN165)-COLUMN(CC165)+1)/(CC165:CN165&lt;&gt;0), 1), 1),"N/A")</f>
        <v>N/A</v>
      </c>
      <c r="AR165" s="84" t="str" cm="1">
        <f t="array" ref="AR165">IFERROR(EOMONTH(DATE(2026, _xlfn.AGGREGATE(14, 6, (COLUMN(CC165:CN165)-COLUMN(CC165)+1)/(CC165:CN165&lt;&gt;0), 1), 1), 0),"N/A")</f>
        <v>N/A</v>
      </c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76" t="s">
        <v>101</v>
      </c>
      <c r="BG165" s="76"/>
      <c r="BH165" s="76" t="s">
        <v>764</v>
      </c>
      <c r="BI165" s="76" t="s">
        <v>8</v>
      </c>
      <c r="BJ165" s="82">
        <v>530402</v>
      </c>
      <c r="BK165" s="86" t="s">
        <v>191</v>
      </c>
      <c r="BL165" s="87">
        <v>102695.5</v>
      </c>
      <c r="BM165" s="73">
        <v>0</v>
      </c>
      <c r="BN165" s="73">
        <v>0</v>
      </c>
      <c r="BO165" s="73">
        <v>0</v>
      </c>
      <c r="BP165" s="73">
        <v>0</v>
      </c>
      <c r="BQ165" s="73">
        <v>0</v>
      </c>
      <c r="BR165" s="73">
        <v>0</v>
      </c>
      <c r="BS165" s="88">
        <v>102695.5</v>
      </c>
      <c r="BT165" s="73">
        <v>0</v>
      </c>
      <c r="BU165" s="73">
        <v>0</v>
      </c>
      <c r="BV165" s="73">
        <v>0</v>
      </c>
      <c r="BW165" s="73">
        <v>0</v>
      </c>
      <c r="BX165" s="138">
        <v>0</v>
      </c>
      <c r="BY165" s="138"/>
      <c r="BZ165" s="138">
        <v>-102695.5</v>
      </c>
      <c r="CA165" s="138"/>
      <c r="CB165" s="138">
        <f t="shared" si="32"/>
        <v>0</v>
      </c>
      <c r="CC165" s="73"/>
      <c r="CD165" s="73"/>
      <c r="CE165" s="72">
        <v>0</v>
      </c>
      <c r="CF165" s="73">
        <v>0</v>
      </c>
      <c r="CG165" s="73">
        <v>0</v>
      </c>
      <c r="CH165" s="73">
        <v>0</v>
      </c>
      <c r="CI165" s="88">
        <v>0</v>
      </c>
      <c r="CJ165" s="73">
        <v>0</v>
      </c>
      <c r="CK165" s="73">
        <v>0</v>
      </c>
      <c r="CL165" s="73">
        <v>0</v>
      </c>
      <c r="CM165" s="73">
        <v>0</v>
      </c>
      <c r="CN165" s="138">
        <v>0</v>
      </c>
      <c r="CO165" s="138"/>
      <c r="CP165" s="137">
        <f t="shared" si="33"/>
        <v>0</v>
      </c>
      <c r="CQ165" s="137">
        <f t="shared" si="34"/>
        <v>0</v>
      </c>
      <c r="CR165" s="137">
        <f t="shared" si="43"/>
        <v>0</v>
      </c>
      <c r="CS165" s="157">
        <v>0</v>
      </c>
      <c r="CT165" s="157">
        <v>0</v>
      </c>
      <c r="CU165" s="157">
        <v>0</v>
      </c>
      <c r="CV165" s="157">
        <v>0</v>
      </c>
      <c r="CW165" s="157">
        <v>0</v>
      </c>
      <c r="CX165" s="73">
        <v>0</v>
      </c>
      <c r="CY165" s="73">
        <v>0</v>
      </c>
      <c r="CZ165" s="73">
        <v>0</v>
      </c>
      <c r="DA165" s="73">
        <v>0</v>
      </c>
      <c r="DB165" s="73">
        <v>0</v>
      </c>
      <c r="DC165" s="73">
        <v>0</v>
      </c>
      <c r="DD165" s="73">
        <v>0</v>
      </c>
      <c r="DE165" s="73">
        <v>0</v>
      </c>
      <c r="DF165" s="73">
        <v>0</v>
      </c>
      <c r="DG165" s="73">
        <v>0</v>
      </c>
      <c r="DH165" s="73">
        <v>0</v>
      </c>
      <c r="DI165" s="157">
        <f t="shared" si="35"/>
        <v>0</v>
      </c>
      <c r="DJ165" s="157">
        <f t="shared" si="36"/>
        <v>0</v>
      </c>
      <c r="DK165" s="191" t="str">
        <f t="shared" si="44"/>
        <v>NO</v>
      </c>
      <c r="DL165" s="191" t="str">
        <f t="shared" si="45"/>
        <v>NO</v>
      </c>
      <c r="DM165" s="142">
        <v>329995.5</v>
      </c>
      <c r="DN165" s="142">
        <v>249995.5</v>
      </c>
      <c r="DO165" s="142">
        <v>0</v>
      </c>
      <c r="DP165" s="125">
        <v>2</v>
      </c>
      <c r="DQ165" s="125">
        <v>2</v>
      </c>
      <c r="DR165" s="125"/>
      <c r="DS165" s="125" t="s">
        <v>348</v>
      </c>
      <c r="DT165" s="125" t="s">
        <v>765</v>
      </c>
      <c r="DU165" s="125" t="s">
        <v>305</v>
      </c>
      <c r="DV165" s="125" t="s">
        <v>315</v>
      </c>
      <c r="DW165" s="125"/>
      <c r="DX165" s="126">
        <v>46118</v>
      </c>
      <c r="DY165" s="126">
        <v>46118</v>
      </c>
      <c r="DZ165" s="127">
        <v>1</v>
      </c>
      <c r="EA165" s="126">
        <v>46119</v>
      </c>
      <c r="EB165" s="126">
        <v>46119</v>
      </c>
      <c r="EC165" s="126">
        <v>46119</v>
      </c>
      <c r="ED165" s="126">
        <v>46120</v>
      </c>
      <c r="EE165" s="126">
        <v>46121</v>
      </c>
      <c r="EF165" s="126">
        <v>46122</v>
      </c>
      <c r="EG165" s="126">
        <v>46125</v>
      </c>
      <c r="EH165" s="126">
        <v>46126</v>
      </c>
      <c r="EI165" s="126">
        <v>46127</v>
      </c>
      <c r="EJ165" s="126">
        <v>46127</v>
      </c>
      <c r="EK165" s="127">
        <v>1</v>
      </c>
      <c r="EL165" s="126">
        <v>46128</v>
      </c>
      <c r="EM165" s="126">
        <v>46129</v>
      </c>
      <c r="EN165" s="126">
        <v>46132</v>
      </c>
      <c r="EO165" s="126">
        <v>46133</v>
      </c>
      <c r="EP165" s="126">
        <v>46133</v>
      </c>
      <c r="EQ165" s="126">
        <v>46134</v>
      </c>
      <c r="ER165" s="126">
        <v>46134</v>
      </c>
      <c r="ES165" s="127"/>
      <c r="ET165" s="127"/>
      <c r="EU165" s="127"/>
      <c r="EV165" s="127"/>
      <c r="EW165" s="126">
        <v>46135</v>
      </c>
      <c r="EX165" s="126">
        <v>46136</v>
      </c>
      <c r="EY165" s="126">
        <v>46136</v>
      </c>
      <c r="EZ165" s="126">
        <v>46139</v>
      </c>
      <c r="FA165" s="126">
        <v>46140</v>
      </c>
      <c r="FB165" s="126">
        <v>46141</v>
      </c>
      <c r="FC165" s="126">
        <v>46142</v>
      </c>
      <c r="FD165" s="126">
        <v>46142</v>
      </c>
      <c r="FE165" s="127">
        <v>18</v>
      </c>
      <c r="FF165" s="128">
        <v>46148</v>
      </c>
      <c r="FG165" s="126">
        <v>46150</v>
      </c>
      <c r="FH165" s="128">
        <v>46156</v>
      </c>
      <c r="FI165" s="128">
        <v>46157</v>
      </c>
      <c r="FJ165" s="128">
        <v>46160</v>
      </c>
      <c r="FK165" s="128">
        <v>46162</v>
      </c>
      <c r="FL165" s="128">
        <v>46163</v>
      </c>
      <c r="FM165" s="128">
        <v>46163</v>
      </c>
      <c r="FN165" s="128">
        <v>46168</v>
      </c>
      <c r="FO165" s="129">
        <v>2</v>
      </c>
      <c r="FP165" s="128">
        <v>46171</v>
      </c>
      <c r="FQ165" s="128"/>
      <c r="FR165" s="147" t="s">
        <v>765</v>
      </c>
      <c r="FS165" s="127" t="s">
        <v>766</v>
      </c>
      <c r="FT165" s="131"/>
      <c r="FU165" s="175">
        <v>46118</v>
      </c>
      <c r="FV165" s="175">
        <v>46118</v>
      </c>
      <c r="FW165" s="175">
        <v>46119</v>
      </c>
      <c r="FX165" s="175">
        <v>46119</v>
      </c>
      <c r="FY165" s="175">
        <v>46119</v>
      </c>
      <c r="FZ165" s="175">
        <v>46120</v>
      </c>
      <c r="GA165" s="175">
        <v>46121</v>
      </c>
      <c r="GB165" s="175">
        <v>46122</v>
      </c>
      <c r="GC165" s="175">
        <v>46125</v>
      </c>
      <c r="GD165" s="175">
        <v>46126</v>
      </c>
      <c r="GE165" s="175">
        <v>46127</v>
      </c>
      <c r="GF165" s="175">
        <v>46127</v>
      </c>
      <c r="GG165" s="175">
        <v>46128</v>
      </c>
      <c r="GH165" s="175">
        <v>46129</v>
      </c>
      <c r="GI165" s="175">
        <v>46132</v>
      </c>
      <c r="GJ165" s="175">
        <v>46133</v>
      </c>
      <c r="GK165" s="175">
        <v>46133</v>
      </c>
      <c r="GL165" s="175">
        <v>46134</v>
      </c>
      <c r="GM165" s="175">
        <v>46134</v>
      </c>
      <c r="GN165" s="175"/>
      <c r="GO165" s="175"/>
      <c r="GP165" s="175"/>
      <c r="GQ165" s="175"/>
      <c r="GR165" s="175">
        <v>46135</v>
      </c>
      <c r="GS165" s="175">
        <v>46136</v>
      </c>
      <c r="GT165" s="175">
        <v>46136</v>
      </c>
      <c r="GU165" s="175">
        <v>46139</v>
      </c>
      <c r="GV165" s="175">
        <v>46140</v>
      </c>
      <c r="GW165" s="175">
        <v>46141</v>
      </c>
      <c r="GX165" s="175">
        <v>46142</v>
      </c>
      <c r="GY165" s="175">
        <v>46142</v>
      </c>
      <c r="GZ165" s="175">
        <v>18</v>
      </c>
      <c r="HA165" s="175">
        <v>46149</v>
      </c>
      <c r="HB165" s="175">
        <v>46153</v>
      </c>
      <c r="HC165" s="175">
        <v>46157</v>
      </c>
      <c r="HD165" s="175">
        <v>46160</v>
      </c>
      <c r="HE165" s="175">
        <v>46161</v>
      </c>
      <c r="HF165" s="175">
        <v>46163</v>
      </c>
      <c r="HG165" s="175">
        <v>46164</v>
      </c>
      <c r="HH165" s="175">
        <v>46164</v>
      </c>
      <c r="HI165" s="175">
        <v>46170</v>
      </c>
      <c r="HJ165" s="175">
        <v>46175</v>
      </c>
      <c r="HK165" s="170"/>
      <c r="HL165" s="170" t="s">
        <v>95</v>
      </c>
      <c r="HM165" s="170" t="s">
        <v>765</v>
      </c>
      <c r="HN165" s="170" t="s">
        <v>766</v>
      </c>
      <c r="HO165" s="270" t="s">
        <v>767</v>
      </c>
      <c r="HP165" s="284" t="e">
        <v>#NUM!</v>
      </c>
      <c r="HQ165" s="284" t="e">
        <v>#NUM!</v>
      </c>
      <c r="HR165" s="284" t="e">
        <v>#NUM!</v>
      </c>
      <c r="HS165" s="284" t="e">
        <v>#NUM!</v>
      </c>
      <c r="HT165" s="284" t="e">
        <v>#NUM!</v>
      </c>
      <c r="HU165" s="284" t="e">
        <v>#NUM!</v>
      </c>
      <c r="HV165" s="284" t="e">
        <v>#NUM!</v>
      </c>
      <c r="HW165" s="284" t="e">
        <v>#NUM!</v>
      </c>
      <c r="HX165" s="284" t="e">
        <v>#NUM!</v>
      </c>
      <c r="HY165" s="284" t="e">
        <v>#NUM!</v>
      </c>
      <c r="HZ165" s="284" t="e">
        <v>#NUM!</v>
      </c>
      <c r="IA165" s="284" t="e">
        <v>#NUM!</v>
      </c>
      <c r="IB165" s="284" t="e">
        <v>#NUM!</v>
      </c>
      <c r="IC165" s="284" t="e">
        <v>#NUM!</v>
      </c>
      <c r="ID165" s="284" t="e">
        <v>#NUM!</v>
      </c>
      <c r="IE165" s="284" t="e">
        <v>#NUM!</v>
      </c>
      <c r="IF165" s="284" t="e">
        <v>#NUM!</v>
      </c>
      <c r="IG165" s="284" t="e">
        <v>#NUM!</v>
      </c>
      <c r="IH165" s="284" t="e">
        <v>#NUM!</v>
      </c>
      <c r="II165" s="284" t="e">
        <v>#NUM!</v>
      </c>
      <c r="IJ165" s="284" t="e">
        <v>#NUM!</v>
      </c>
      <c r="IK165" s="284" t="e">
        <v>#NUM!</v>
      </c>
      <c r="IL165" s="284" t="e">
        <v>#NUM!</v>
      </c>
      <c r="IM165" s="284" t="e">
        <v>#NUM!</v>
      </c>
      <c r="IN165" s="284" t="e">
        <v>#NUM!</v>
      </c>
      <c r="IO165" s="284" t="e">
        <v>#NUM!</v>
      </c>
      <c r="IP165" s="284" t="e">
        <v>#NUM!</v>
      </c>
      <c r="IQ165" s="284" t="e">
        <v>#NUM!</v>
      </c>
      <c r="IR165" s="284" t="e">
        <v>#NUM!</v>
      </c>
      <c r="IS165" s="284" t="e">
        <v>#NUM!</v>
      </c>
      <c r="IT165" s="284" t="e">
        <v>#NUM!</v>
      </c>
      <c r="IU165" s="284" t="e">
        <v>#NUM!</v>
      </c>
      <c r="IV165" s="284" t="e">
        <v>#NUM!</v>
      </c>
      <c r="IW165" s="284" t="e">
        <v>#NUM!</v>
      </c>
      <c r="IX165" s="284" t="e">
        <v>#NUM!</v>
      </c>
      <c r="IY165" s="284" t="e">
        <v>#NUM!</v>
      </c>
      <c r="IZ165" s="284" t="e">
        <v>#NUM!</v>
      </c>
      <c r="JA165" s="284" t="e">
        <v>#NUM!</v>
      </c>
      <c r="JB165" s="284" t="e">
        <v>#NUM!</v>
      </c>
      <c r="JC165" s="284" t="e">
        <v>#NUM!</v>
      </c>
      <c r="JD165" s="284" t="e">
        <v>#NUM!</v>
      </c>
      <c r="JE165" s="284" t="e">
        <v>#NUM!</v>
      </c>
      <c r="JF165" s="284" t="e">
        <v>#NUM!</v>
      </c>
      <c r="JG165" s="284" t="e">
        <v>#NUM!</v>
      </c>
      <c r="JH165" s="278" t="e">
        <v>#NUM!</v>
      </c>
      <c r="JI165" s="278" t="e">
        <v>#NUM!</v>
      </c>
      <c r="JJ165" s="279" t="s">
        <v>768</v>
      </c>
    </row>
    <row r="166" spans="1:270" s="68" customFormat="1" ht="14.65" customHeight="1" x14ac:dyDescent="0.25">
      <c r="A166" s="68" t="s">
        <v>54</v>
      </c>
      <c r="B166" s="76" t="s">
        <v>508</v>
      </c>
      <c r="C166" s="76" t="s">
        <v>509</v>
      </c>
      <c r="D166" s="76" t="s">
        <v>510</v>
      </c>
      <c r="E166" s="76" t="s">
        <v>6</v>
      </c>
      <c r="F166" s="76" t="s">
        <v>511</v>
      </c>
      <c r="G166" s="76" t="s">
        <v>8</v>
      </c>
      <c r="H166" s="76" t="s">
        <v>8</v>
      </c>
      <c r="I166" s="76" t="s">
        <v>192</v>
      </c>
      <c r="J166" s="76" t="s">
        <v>7</v>
      </c>
      <c r="K166" s="86" t="s">
        <v>8</v>
      </c>
      <c r="L166" s="86" t="s">
        <v>8</v>
      </c>
      <c r="M166" s="86" t="s">
        <v>8</v>
      </c>
      <c r="N166" s="86" t="s">
        <v>8</v>
      </c>
      <c r="O166" s="86" t="s">
        <v>8</v>
      </c>
      <c r="P166" s="86" t="s">
        <v>8</v>
      </c>
      <c r="Q166" s="76" t="s">
        <v>519</v>
      </c>
      <c r="R166" s="76" t="s">
        <v>10</v>
      </c>
      <c r="S166" s="76" t="s">
        <v>520</v>
      </c>
      <c r="T166" s="76" t="s">
        <v>521</v>
      </c>
      <c r="U166" s="77"/>
      <c r="V166" s="77">
        <v>0.05</v>
      </c>
      <c r="W166" s="77">
        <v>0.08</v>
      </c>
      <c r="X166" s="77">
        <v>0.15</v>
      </c>
      <c r="Y166" s="77">
        <v>0.2</v>
      </c>
      <c r="Z166" s="77">
        <v>0.25</v>
      </c>
      <c r="AA166" s="77">
        <v>0.37</v>
      </c>
      <c r="AB166" s="77">
        <v>0.42</v>
      </c>
      <c r="AC166" s="77">
        <v>0.57999999999999996</v>
      </c>
      <c r="AD166" s="77">
        <v>0.67</v>
      </c>
      <c r="AE166" s="77">
        <v>0.83</v>
      </c>
      <c r="AF166" s="77">
        <v>1</v>
      </c>
      <c r="AG166" s="76" t="s">
        <v>522</v>
      </c>
      <c r="AH166" s="76" t="s">
        <v>208</v>
      </c>
      <c r="AI166" s="82" t="s">
        <v>303</v>
      </c>
      <c r="AJ166" s="83" t="s">
        <v>303</v>
      </c>
      <c r="AK166" s="84">
        <v>46023</v>
      </c>
      <c r="AL166" s="84">
        <v>46387</v>
      </c>
      <c r="AM166" s="83"/>
      <c r="AN166" s="83"/>
      <c r="AO166" s="83"/>
      <c r="AP166" s="85" t="s">
        <v>9</v>
      </c>
      <c r="AQ166" s="84" t="str" cm="1">
        <f t="array" ref="AQ166">IFERROR(DATE(2026, _xlfn.AGGREGATE(15, 6, (COLUMN(CC166:CN166)-COLUMN(CC166)+1)/(CC166:CN166&lt;&gt;0), 1), 1),"N/A")</f>
        <v>N/A</v>
      </c>
      <c r="AR166" s="84" t="str" cm="1">
        <f t="array" ref="AR166">IFERROR(EOMONTH(DATE(2026, _xlfn.AGGREGATE(14, 6, (COLUMN(CC166:CN166)-COLUMN(CC166)+1)/(CC166:CN166&lt;&gt;0), 1), 1), 0),"N/A")</f>
        <v>N/A</v>
      </c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76" t="s">
        <v>60</v>
      </c>
      <c r="BG166" s="76"/>
      <c r="BH166" s="76" t="s">
        <v>769</v>
      </c>
      <c r="BI166" s="76" t="s">
        <v>8</v>
      </c>
      <c r="BJ166" s="82">
        <v>530811</v>
      </c>
      <c r="BK166" s="86" t="s">
        <v>191</v>
      </c>
      <c r="BL166" s="87">
        <v>1000</v>
      </c>
      <c r="BM166" s="73">
        <v>0</v>
      </c>
      <c r="BN166" s="73">
        <v>0</v>
      </c>
      <c r="BO166" s="73">
        <v>0</v>
      </c>
      <c r="BP166" s="73">
        <v>0</v>
      </c>
      <c r="BQ166" s="73">
        <v>0</v>
      </c>
      <c r="BR166" s="73">
        <v>0</v>
      </c>
      <c r="BS166" s="73">
        <v>0</v>
      </c>
      <c r="BT166" s="73">
        <v>0</v>
      </c>
      <c r="BU166" s="73">
        <v>0</v>
      </c>
      <c r="BV166" s="73">
        <v>0</v>
      </c>
      <c r="BW166" s="88">
        <v>1000</v>
      </c>
      <c r="BX166" s="138">
        <v>0</v>
      </c>
      <c r="BY166" s="138"/>
      <c r="BZ166" s="138"/>
      <c r="CA166" s="138">
        <v>-1000</v>
      </c>
      <c r="CB166" s="138">
        <f t="shared" si="32"/>
        <v>0</v>
      </c>
      <c r="CC166" s="73"/>
      <c r="CD166" s="73"/>
      <c r="CE166" s="72">
        <v>0</v>
      </c>
      <c r="CF166" s="73">
        <v>0</v>
      </c>
      <c r="CG166" s="73">
        <v>0</v>
      </c>
      <c r="CH166" s="73">
        <v>0</v>
      </c>
      <c r="CI166" s="73">
        <v>0</v>
      </c>
      <c r="CJ166" s="73">
        <v>0</v>
      </c>
      <c r="CK166" s="73">
        <v>0</v>
      </c>
      <c r="CL166" s="73">
        <v>0</v>
      </c>
      <c r="CM166" s="88">
        <v>0</v>
      </c>
      <c r="CN166" s="138">
        <v>0</v>
      </c>
      <c r="CO166" s="138"/>
      <c r="CP166" s="137">
        <f t="shared" si="33"/>
        <v>0</v>
      </c>
      <c r="CQ166" s="137">
        <f t="shared" si="34"/>
        <v>0</v>
      </c>
      <c r="CR166" s="137">
        <f t="shared" si="43"/>
        <v>0</v>
      </c>
      <c r="CS166" s="157">
        <v>0</v>
      </c>
      <c r="CT166" s="157">
        <v>0</v>
      </c>
      <c r="CU166" s="157">
        <v>0</v>
      </c>
      <c r="CV166" s="157">
        <v>0</v>
      </c>
      <c r="CW166" s="157">
        <v>0</v>
      </c>
      <c r="CX166" s="73">
        <v>0</v>
      </c>
      <c r="CY166" s="73">
        <v>0</v>
      </c>
      <c r="CZ166" s="73">
        <v>0</v>
      </c>
      <c r="DA166" s="73">
        <v>0</v>
      </c>
      <c r="DB166" s="73">
        <v>0</v>
      </c>
      <c r="DC166" s="73">
        <v>0</v>
      </c>
      <c r="DD166" s="73">
        <v>0</v>
      </c>
      <c r="DE166" s="73">
        <v>0</v>
      </c>
      <c r="DF166" s="73">
        <v>0</v>
      </c>
      <c r="DG166" s="73">
        <v>0</v>
      </c>
      <c r="DH166" s="73">
        <v>0</v>
      </c>
      <c r="DI166" s="157">
        <f t="shared" si="35"/>
        <v>0</v>
      </c>
      <c r="DJ166" s="157">
        <f t="shared" si="36"/>
        <v>0</v>
      </c>
      <c r="DK166" s="191" t="str">
        <f t="shared" si="44"/>
        <v>NO</v>
      </c>
      <c r="DL166" s="191" t="str">
        <f t="shared" si="45"/>
        <v>NO</v>
      </c>
      <c r="DM166" s="143">
        <v>1000</v>
      </c>
      <c r="DN166" s="143">
        <v>1000</v>
      </c>
      <c r="DO166" s="143"/>
      <c r="DP166" s="125">
        <v>2</v>
      </c>
      <c r="DQ166" s="125">
        <v>2</v>
      </c>
      <c r="DR166" s="125"/>
      <c r="DS166" s="125"/>
      <c r="DT166" s="125"/>
      <c r="DU166" s="125"/>
      <c r="DV166" s="125"/>
      <c r="DW166" s="125"/>
      <c r="DX166" s="126">
        <v>46280</v>
      </c>
      <c r="DY166" s="126">
        <v>46280</v>
      </c>
      <c r="DZ166" s="127">
        <v>3</v>
      </c>
      <c r="EA166" s="126">
        <v>46281</v>
      </c>
      <c r="EB166" s="126">
        <v>46281</v>
      </c>
      <c r="EC166" s="126">
        <v>46281</v>
      </c>
      <c r="ED166" s="126">
        <v>46282</v>
      </c>
      <c r="EE166" s="126">
        <v>46283</v>
      </c>
      <c r="EF166" s="126">
        <v>46286</v>
      </c>
      <c r="EG166" s="126">
        <v>46287</v>
      </c>
      <c r="EH166" s="126">
        <v>46288</v>
      </c>
      <c r="EI166" s="126">
        <v>46289</v>
      </c>
      <c r="EJ166" s="126">
        <v>46289</v>
      </c>
      <c r="EK166" s="127">
        <v>3</v>
      </c>
      <c r="EL166" s="126">
        <v>46290</v>
      </c>
      <c r="EM166" s="126">
        <v>46293</v>
      </c>
      <c r="EN166" s="126">
        <v>46294</v>
      </c>
      <c r="EO166" s="126">
        <v>46295</v>
      </c>
      <c r="EP166" s="126">
        <v>46295</v>
      </c>
      <c r="EQ166" s="126">
        <v>46296</v>
      </c>
      <c r="ER166" s="126">
        <v>46296</v>
      </c>
      <c r="ES166" s="127"/>
      <c r="ET166" s="127"/>
      <c r="EU166" s="127"/>
      <c r="EV166" s="127"/>
      <c r="EW166" s="126">
        <v>46297</v>
      </c>
      <c r="EX166" s="126">
        <v>46300</v>
      </c>
      <c r="EY166" s="126">
        <v>46300</v>
      </c>
      <c r="EZ166" s="126"/>
      <c r="FA166" s="126"/>
      <c r="FB166" s="126"/>
      <c r="FC166" s="126">
        <v>46300</v>
      </c>
      <c r="FD166" s="126">
        <v>46304</v>
      </c>
      <c r="FE166" s="127">
        <v>18</v>
      </c>
      <c r="FF166" s="128"/>
      <c r="FG166" s="128"/>
      <c r="FH166" s="128"/>
      <c r="FI166" s="128"/>
      <c r="FJ166" s="128"/>
      <c r="FK166" s="128"/>
      <c r="FL166" s="128"/>
      <c r="FM166" s="128"/>
      <c r="FN166" s="128"/>
      <c r="FO166" s="129"/>
      <c r="FP166" s="128">
        <v>46304</v>
      </c>
      <c r="FQ166" s="128"/>
      <c r="FR166" s="130" t="s">
        <v>579</v>
      </c>
      <c r="FS166" s="127" t="s">
        <v>580</v>
      </c>
      <c r="FT166" s="125"/>
      <c r="FU166" s="175">
        <v>46120</v>
      </c>
      <c r="FV166" s="175">
        <v>46120</v>
      </c>
      <c r="FW166" s="175">
        <v>46121</v>
      </c>
      <c r="FX166" s="175">
        <v>46121</v>
      </c>
      <c r="FY166" s="175">
        <v>46121</v>
      </c>
      <c r="FZ166" s="175">
        <v>46122</v>
      </c>
      <c r="GA166" s="175">
        <v>46125</v>
      </c>
      <c r="GB166" s="175">
        <v>46126</v>
      </c>
      <c r="GC166" s="175">
        <v>46127</v>
      </c>
      <c r="GD166" s="175">
        <v>46128</v>
      </c>
      <c r="GE166" s="175">
        <v>46129</v>
      </c>
      <c r="GF166" s="175">
        <v>46129</v>
      </c>
      <c r="GG166" s="175">
        <v>46132</v>
      </c>
      <c r="GH166" s="175">
        <v>46133</v>
      </c>
      <c r="GI166" s="175">
        <v>46134</v>
      </c>
      <c r="GJ166" s="175">
        <v>46135</v>
      </c>
      <c r="GK166" s="175">
        <v>46135</v>
      </c>
      <c r="GL166" s="175">
        <v>46136</v>
      </c>
      <c r="GM166" s="175">
        <v>46136</v>
      </c>
      <c r="GN166" s="175"/>
      <c r="GO166" s="175"/>
      <c r="GP166" s="175"/>
      <c r="GQ166" s="175"/>
      <c r="GR166" s="175">
        <v>46139</v>
      </c>
      <c r="GS166" s="175">
        <v>46140</v>
      </c>
      <c r="GT166" s="175">
        <v>46140</v>
      </c>
      <c r="GU166" s="175"/>
      <c r="GV166" s="175"/>
      <c r="GW166" s="175"/>
      <c r="GX166" s="175">
        <v>46140</v>
      </c>
      <c r="GY166" s="175">
        <v>46144</v>
      </c>
      <c r="GZ166" s="175">
        <v>18</v>
      </c>
      <c r="HA166" s="175"/>
      <c r="HB166" s="175"/>
      <c r="HC166" s="175"/>
      <c r="HD166" s="175"/>
      <c r="HE166" s="175"/>
      <c r="HF166" s="175"/>
      <c r="HG166" s="175"/>
      <c r="HH166" s="175"/>
      <c r="HI166" s="175"/>
      <c r="HJ166" s="175">
        <v>46144</v>
      </c>
      <c r="HK166" s="170"/>
      <c r="HL166" s="170" t="s">
        <v>53</v>
      </c>
      <c r="HM166" s="170" t="s">
        <v>579</v>
      </c>
      <c r="HN166" s="170" t="s">
        <v>580</v>
      </c>
      <c r="HO166" s="270"/>
      <c r="HP166" s="284" t="e">
        <v>#NUM!</v>
      </c>
      <c r="HQ166" s="284" t="e">
        <v>#NUM!</v>
      </c>
      <c r="HR166" s="284" t="e">
        <v>#NUM!</v>
      </c>
      <c r="HS166" s="284" t="e">
        <v>#NUM!</v>
      </c>
      <c r="HT166" s="284" t="e">
        <v>#NUM!</v>
      </c>
      <c r="HU166" s="284" t="e">
        <v>#NUM!</v>
      </c>
      <c r="HV166" s="284" t="e">
        <v>#NUM!</v>
      </c>
      <c r="HW166" s="284" t="e">
        <v>#NUM!</v>
      </c>
      <c r="HX166" s="284" t="e">
        <v>#NUM!</v>
      </c>
      <c r="HY166" s="284" t="e">
        <v>#NUM!</v>
      </c>
      <c r="HZ166" s="284" t="e">
        <v>#NUM!</v>
      </c>
      <c r="IA166" s="284" t="e">
        <v>#NUM!</v>
      </c>
      <c r="IB166" s="284" t="e">
        <v>#NUM!</v>
      </c>
      <c r="IC166" s="284" t="e">
        <v>#NUM!</v>
      </c>
      <c r="ID166" s="284" t="e">
        <v>#NUM!</v>
      </c>
      <c r="IE166" s="284" t="e">
        <v>#NUM!</v>
      </c>
      <c r="IF166" s="284" t="e">
        <v>#NUM!</v>
      </c>
      <c r="IG166" s="284" t="e">
        <v>#NUM!</v>
      </c>
      <c r="IH166" s="284" t="e">
        <v>#NUM!</v>
      </c>
      <c r="II166" s="284" t="e">
        <v>#NUM!</v>
      </c>
      <c r="IJ166" s="284" t="e">
        <v>#NUM!</v>
      </c>
      <c r="IK166" s="284" t="e">
        <v>#NUM!</v>
      </c>
      <c r="IL166" s="284" t="e">
        <v>#NUM!</v>
      </c>
      <c r="IM166" s="284" t="e">
        <v>#NUM!</v>
      </c>
      <c r="IN166" s="284" t="e">
        <v>#NUM!</v>
      </c>
      <c r="IO166" s="284" t="e">
        <v>#NUM!</v>
      </c>
      <c r="IP166" s="284" t="e">
        <v>#NUM!</v>
      </c>
      <c r="IQ166" s="284" t="e">
        <v>#NUM!</v>
      </c>
      <c r="IR166" s="284" t="e">
        <v>#NUM!</v>
      </c>
      <c r="IS166" s="284" t="e">
        <v>#NUM!</v>
      </c>
      <c r="IT166" s="284" t="e">
        <v>#NUM!</v>
      </c>
      <c r="IU166" s="284" t="e">
        <v>#NUM!</v>
      </c>
      <c r="IV166" s="284" t="e">
        <v>#NUM!</v>
      </c>
      <c r="IW166" s="284" t="e">
        <v>#NUM!</v>
      </c>
      <c r="IX166" s="284" t="e">
        <v>#NUM!</v>
      </c>
      <c r="IY166" s="284" t="e">
        <v>#NUM!</v>
      </c>
      <c r="IZ166" s="284" t="e">
        <v>#NUM!</v>
      </c>
      <c r="JA166" s="284" t="e">
        <v>#NUM!</v>
      </c>
      <c r="JB166" s="284" t="e">
        <v>#NUM!</v>
      </c>
      <c r="JC166" s="284" t="e">
        <v>#NUM!</v>
      </c>
      <c r="JD166" s="284" t="e">
        <v>#NUM!</v>
      </c>
      <c r="JE166" s="284" t="e">
        <v>#NUM!</v>
      </c>
      <c r="JF166" s="284" t="e">
        <v>#NUM!</v>
      </c>
      <c r="JG166" s="284" t="e">
        <v>#NUM!</v>
      </c>
      <c r="JH166" s="278" t="e">
        <v>#NUM!</v>
      </c>
      <c r="JI166" s="278" t="e">
        <v>#NUM!</v>
      </c>
      <c r="JJ166" s="279" t="s">
        <v>546</v>
      </c>
    </row>
    <row r="167" spans="1:270" s="68" customFormat="1" ht="14.65" customHeight="1" x14ac:dyDescent="0.25">
      <c r="A167" s="68" t="s">
        <v>54</v>
      </c>
      <c r="B167" s="76" t="s">
        <v>508</v>
      </c>
      <c r="C167" s="76" t="s">
        <v>509</v>
      </c>
      <c r="D167" s="76" t="s">
        <v>510</v>
      </c>
      <c r="E167" s="76" t="s">
        <v>6</v>
      </c>
      <c r="F167" s="76" t="s">
        <v>511</v>
      </c>
      <c r="G167" s="76" t="s">
        <v>8</v>
      </c>
      <c r="H167" s="76" t="s">
        <v>8</v>
      </c>
      <c r="I167" s="76" t="s">
        <v>192</v>
      </c>
      <c r="J167" s="76" t="s">
        <v>7</v>
      </c>
      <c r="K167" s="86" t="s">
        <v>8</v>
      </c>
      <c r="L167" s="86" t="s">
        <v>8</v>
      </c>
      <c r="M167" s="86" t="s">
        <v>8</v>
      </c>
      <c r="N167" s="86" t="s">
        <v>8</v>
      </c>
      <c r="O167" s="86" t="s">
        <v>8</v>
      </c>
      <c r="P167" s="86" t="s">
        <v>8</v>
      </c>
      <c r="Q167" s="76" t="s">
        <v>519</v>
      </c>
      <c r="R167" s="76" t="s">
        <v>10</v>
      </c>
      <c r="S167" s="76" t="s">
        <v>520</v>
      </c>
      <c r="T167" s="76" t="s">
        <v>521</v>
      </c>
      <c r="U167" s="77"/>
      <c r="V167" s="77">
        <v>0.05</v>
      </c>
      <c r="W167" s="77">
        <v>0.08</v>
      </c>
      <c r="X167" s="77">
        <v>0.15</v>
      </c>
      <c r="Y167" s="77">
        <v>0.2</v>
      </c>
      <c r="Z167" s="77">
        <v>0.25</v>
      </c>
      <c r="AA167" s="77">
        <v>0.37</v>
      </c>
      <c r="AB167" s="77">
        <v>0.42</v>
      </c>
      <c r="AC167" s="77">
        <v>0.57999999999999996</v>
      </c>
      <c r="AD167" s="77">
        <v>0.67</v>
      </c>
      <c r="AE167" s="77">
        <v>0.83</v>
      </c>
      <c r="AF167" s="77">
        <v>1</v>
      </c>
      <c r="AG167" s="76" t="s">
        <v>522</v>
      </c>
      <c r="AH167" s="76" t="s">
        <v>208</v>
      </c>
      <c r="AI167" s="82" t="s">
        <v>303</v>
      </c>
      <c r="AJ167" s="83" t="s">
        <v>303</v>
      </c>
      <c r="AK167" s="84">
        <v>46023</v>
      </c>
      <c r="AL167" s="84">
        <v>46387</v>
      </c>
      <c r="AM167" s="83"/>
      <c r="AN167" s="83"/>
      <c r="AO167" s="83"/>
      <c r="AP167" s="85" t="s">
        <v>9</v>
      </c>
      <c r="AQ167" s="84" t="str" cm="1">
        <f t="array" ref="AQ167">IFERROR(DATE(2026, _xlfn.AGGREGATE(15, 6, (COLUMN(CC167:CN167)-COLUMN(CC167)+1)/(CC167:CN167&lt;&gt;0), 1), 1),"N/A")</f>
        <v>N/A</v>
      </c>
      <c r="AR167" s="84" t="str" cm="1">
        <f t="array" ref="AR167">IFERROR(EOMONTH(DATE(2026, _xlfn.AGGREGATE(14, 6, (COLUMN(CC167:CN167)-COLUMN(CC167)+1)/(CC167:CN167&lt;&gt;0), 1), 1), 0),"N/A")</f>
        <v>N/A</v>
      </c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76" t="s">
        <v>770</v>
      </c>
      <c r="BG167" s="76"/>
      <c r="BH167" s="76" t="s">
        <v>771</v>
      </c>
      <c r="BI167" s="76" t="s">
        <v>8</v>
      </c>
      <c r="BJ167" s="82">
        <v>530202</v>
      </c>
      <c r="BK167" s="86" t="s">
        <v>191</v>
      </c>
      <c r="BL167" s="87">
        <v>2000</v>
      </c>
      <c r="BM167" s="73">
        <v>0</v>
      </c>
      <c r="BN167" s="73">
        <v>0</v>
      </c>
      <c r="BO167" s="73">
        <v>0</v>
      </c>
      <c r="BP167" s="73">
        <v>0</v>
      </c>
      <c r="BQ167" s="73">
        <v>0</v>
      </c>
      <c r="BR167" s="73">
        <v>0</v>
      </c>
      <c r="BS167" s="73">
        <v>0</v>
      </c>
      <c r="BT167" s="73">
        <v>0</v>
      </c>
      <c r="BU167" s="73">
        <v>0</v>
      </c>
      <c r="BV167" s="73">
        <v>0</v>
      </c>
      <c r="BW167" s="73">
        <v>0</v>
      </c>
      <c r="BX167" s="137">
        <v>2000</v>
      </c>
      <c r="BY167" s="137">
        <v>-2000</v>
      </c>
      <c r="BZ167" s="137"/>
      <c r="CA167" s="137"/>
      <c r="CB167" s="138">
        <f t="shared" si="32"/>
        <v>0</v>
      </c>
      <c r="CC167" s="73"/>
      <c r="CD167" s="73"/>
      <c r="CE167" s="72">
        <v>0</v>
      </c>
      <c r="CF167" s="73">
        <v>0</v>
      </c>
      <c r="CG167" s="73">
        <v>0</v>
      </c>
      <c r="CH167" s="73">
        <v>0</v>
      </c>
      <c r="CI167" s="73">
        <v>0</v>
      </c>
      <c r="CJ167" s="73">
        <v>0</v>
      </c>
      <c r="CK167" s="73">
        <v>0</v>
      </c>
      <c r="CL167" s="73">
        <v>0</v>
      </c>
      <c r="CM167" s="73">
        <v>0</v>
      </c>
      <c r="CN167" s="137">
        <v>0</v>
      </c>
      <c r="CO167" s="137"/>
      <c r="CP167" s="137">
        <f t="shared" si="33"/>
        <v>0</v>
      </c>
      <c r="CQ167" s="137">
        <f t="shared" si="34"/>
        <v>0</v>
      </c>
      <c r="CR167" s="137">
        <f t="shared" si="43"/>
        <v>0</v>
      </c>
      <c r="CS167" s="157">
        <v>0</v>
      </c>
      <c r="CT167" s="157">
        <v>0</v>
      </c>
      <c r="CU167" s="157">
        <v>0</v>
      </c>
      <c r="CV167" s="157">
        <v>0</v>
      </c>
      <c r="CW167" s="157">
        <v>0</v>
      </c>
      <c r="CX167" s="73">
        <v>0</v>
      </c>
      <c r="CY167" s="73">
        <v>0</v>
      </c>
      <c r="CZ167" s="73">
        <v>0</v>
      </c>
      <c r="DA167" s="73">
        <v>0</v>
      </c>
      <c r="DB167" s="73">
        <v>0</v>
      </c>
      <c r="DC167" s="73">
        <v>0</v>
      </c>
      <c r="DD167" s="73">
        <v>0</v>
      </c>
      <c r="DE167" s="73">
        <v>0</v>
      </c>
      <c r="DF167" s="73">
        <v>0</v>
      </c>
      <c r="DG167" s="73">
        <v>0</v>
      </c>
      <c r="DH167" s="73">
        <v>0</v>
      </c>
      <c r="DI167" s="157">
        <f t="shared" si="35"/>
        <v>0</v>
      </c>
      <c r="DJ167" s="157">
        <f t="shared" si="36"/>
        <v>0</v>
      </c>
      <c r="DK167" s="191" t="str">
        <f t="shared" si="44"/>
        <v>NO</v>
      </c>
      <c r="DL167" s="191" t="str">
        <f t="shared" si="45"/>
        <v>NO</v>
      </c>
      <c r="DM167" s="143">
        <v>2000</v>
      </c>
      <c r="DN167" s="143">
        <v>0</v>
      </c>
      <c r="DO167" s="143"/>
      <c r="DP167" s="125">
        <v>2</v>
      </c>
      <c r="DQ167" s="125">
        <v>0</v>
      </c>
      <c r="DR167" s="125"/>
      <c r="DS167" s="125"/>
      <c r="DT167" s="125"/>
      <c r="DU167" s="125"/>
      <c r="DV167" s="125"/>
      <c r="DW167" s="125"/>
      <c r="DX167" s="126">
        <v>46281</v>
      </c>
      <c r="DY167" s="126">
        <v>46281</v>
      </c>
      <c r="DZ167" s="127">
        <v>3</v>
      </c>
      <c r="EA167" s="126">
        <v>46282</v>
      </c>
      <c r="EB167" s="126">
        <v>46282</v>
      </c>
      <c r="EC167" s="126">
        <v>46282</v>
      </c>
      <c r="ED167" s="126">
        <v>46283</v>
      </c>
      <c r="EE167" s="126">
        <v>46286</v>
      </c>
      <c r="EF167" s="126">
        <v>46287</v>
      </c>
      <c r="EG167" s="126">
        <v>46288</v>
      </c>
      <c r="EH167" s="126">
        <v>46289</v>
      </c>
      <c r="EI167" s="126">
        <v>46290</v>
      </c>
      <c r="EJ167" s="126">
        <v>46290</v>
      </c>
      <c r="EK167" s="127">
        <v>3</v>
      </c>
      <c r="EL167" s="126">
        <v>46293</v>
      </c>
      <c r="EM167" s="126">
        <v>46294</v>
      </c>
      <c r="EN167" s="126">
        <v>46295</v>
      </c>
      <c r="EO167" s="126">
        <v>46296</v>
      </c>
      <c r="EP167" s="126">
        <v>46296</v>
      </c>
      <c r="EQ167" s="126">
        <v>46297</v>
      </c>
      <c r="ER167" s="126">
        <v>46297</v>
      </c>
      <c r="ES167" s="127"/>
      <c r="ET167" s="127"/>
      <c r="EU167" s="127"/>
      <c r="EV167" s="127"/>
      <c r="EW167" s="126">
        <v>46300</v>
      </c>
      <c r="EX167" s="126">
        <v>46301</v>
      </c>
      <c r="EY167" s="126">
        <v>46301</v>
      </c>
      <c r="EZ167" s="126"/>
      <c r="FA167" s="126"/>
      <c r="FB167" s="126"/>
      <c r="FC167" s="126">
        <v>46301</v>
      </c>
      <c r="FD167" s="126">
        <v>46305</v>
      </c>
      <c r="FE167" s="127">
        <v>18</v>
      </c>
      <c r="FF167" s="128"/>
      <c r="FG167" s="128"/>
      <c r="FH167" s="128"/>
      <c r="FI167" s="128"/>
      <c r="FJ167" s="128"/>
      <c r="FK167" s="128"/>
      <c r="FL167" s="128"/>
      <c r="FM167" s="128"/>
      <c r="FN167" s="128"/>
      <c r="FO167" s="129"/>
      <c r="FP167" s="128">
        <v>46305</v>
      </c>
      <c r="FQ167" s="128"/>
      <c r="FR167" s="130" t="s">
        <v>579</v>
      </c>
      <c r="FS167" s="127" t="s">
        <v>401</v>
      </c>
      <c r="FT167" s="125"/>
      <c r="FU167" s="174" t="e">
        <v>#NUM!</v>
      </c>
      <c r="FV167" s="174" t="e">
        <v>#NUM!</v>
      </c>
      <c r="FW167" s="174" t="e">
        <v>#NUM!</v>
      </c>
      <c r="FX167" s="174" t="e">
        <v>#NUM!</v>
      </c>
      <c r="FY167" s="174" t="e">
        <v>#NUM!</v>
      </c>
      <c r="FZ167" s="174" t="e">
        <v>#NUM!</v>
      </c>
      <c r="GA167" s="174" t="e">
        <v>#NUM!</v>
      </c>
      <c r="GB167" s="174" t="e">
        <v>#NUM!</v>
      </c>
      <c r="GC167" s="174" t="e">
        <v>#NUM!</v>
      </c>
      <c r="GD167" s="174" t="e">
        <v>#NUM!</v>
      </c>
      <c r="GE167" s="174" t="e">
        <v>#NUM!</v>
      </c>
      <c r="GF167" s="174" t="e">
        <v>#NUM!</v>
      </c>
      <c r="GG167" s="174" t="e">
        <v>#NUM!</v>
      </c>
      <c r="GH167" s="174" t="e">
        <v>#NUM!</v>
      </c>
      <c r="GI167" s="174" t="e">
        <v>#NUM!</v>
      </c>
      <c r="GJ167" s="174" t="e">
        <v>#NUM!</v>
      </c>
      <c r="GK167" s="174" t="e">
        <v>#NUM!</v>
      </c>
      <c r="GL167" s="174" t="e">
        <v>#NUM!</v>
      </c>
      <c r="GM167" s="174" t="e">
        <v>#NUM!</v>
      </c>
      <c r="GN167" s="174"/>
      <c r="GO167" s="174"/>
      <c r="GP167" s="174"/>
      <c r="GQ167" s="174"/>
      <c r="GR167" s="174" t="e">
        <v>#NUM!</v>
      </c>
      <c r="GS167" s="174" t="e">
        <v>#NUM!</v>
      </c>
      <c r="GT167" s="174" t="e">
        <v>#NUM!</v>
      </c>
      <c r="GU167" s="174"/>
      <c r="GV167" s="174"/>
      <c r="GW167" s="174"/>
      <c r="GX167" s="174" t="e">
        <v>#NUM!</v>
      </c>
      <c r="GY167" s="174"/>
      <c r="GZ167" s="174">
        <v>18</v>
      </c>
      <c r="HA167" s="174"/>
      <c r="HB167" s="174"/>
      <c r="HC167" s="174"/>
      <c r="HD167" s="174"/>
      <c r="HE167" s="174"/>
      <c r="HF167" s="174"/>
      <c r="HG167" s="174"/>
      <c r="HH167" s="174"/>
      <c r="HI167" s="174"/>
      <c r="HJ167" s="174"/>
      <c r="HK167" s="171"/>
      <c r="HL167" s="171"/>
      <c r="HM167" s="171"/>
      <c r="HN167" s="171"/>
      <c r="HO167" s="340" t="s">
        <v>597</v>
      </c>
      <c r="HP167" s="284" t="e">
        <v>#NUM!</v>
      </c>
      <c r="HQ167" s="284" t="e">
        <v>#NUM!</v>
      </c>
      <c r="HR167" s="284" t="e">
        <v>#NUM!</v>
      </c>
      <c r="HS167" s="284" t="e">
        <v>#NUM!</v>
      </c>
      <c r="HT167" s="284" t="e">
        <v>#NUM!</v>
      </c>
      <c r="HU167" s="284" t="e">
        <v>#NUM!</v>
      </c>
      <c r="HV167" s="284" t="e">
        <v>#NUM!</v>
      </c>
      <c r="HW167" s="284" t="e">
        <v>#NUM!</v>
      </c>
      <c r="HX167" s="284" t="e">
        <v>#NUM!</v>
      </c>
      <c r="HY167" s="284" t="e">
        <v>#NUM!</v>
      </c>
      <c r="HZ167" s="284" t="e">
        <v>#NUM!</v>
      </c>
      <c r="IA167" s="284" t="e">
        <v>#NUM!</v>
      </c>
      <c r="IB167" s="284" t="e">
        <v>#NUM!</v>
      </c>
      <c r="IC167" s="284" t="e">
        <v>#NUM!</v>
      </c>
      <c r="ID167" s="284" t="e">
        <v>#NUM!</v>
      </c>
      <c r="IE167" s="284" t="e">
        <v>#NUM!</v>
      </c>
      <c r="IF167" s="284" t="e">
        <v>#NUM!</v>
      </c>
      <c r="IG167" s="284" t="e">
        <v>#NUM!</v>
      </c>
      <c r="IH167" s="284" t="e">
        <v>#NUM!</v>
      </c>
      <c r="II167" s="284"/>
      <c r="IJ167" s="284"/>
      <c r="IK167" s="284"/>
      <c r="IL167" s="284"/>
      <c r="IM167" s="284" t="e">
        <v>#NUM!</v>
      </c>
      <c r="IN167" s="284" t="e">
        <v>#NUM!</v>
      </c>
      <c r="IO167" s="284" t="e">
        <v>#NUM!</v>
      </c>
      <c r="IP167" s="284"/>
      <c r="IQ167" s="284"/>
      <c r="IR167" s="284"/>
      <c r="IS167" s="284" t="e">
        <v>#NUM!</v>
      </c>
      <c r="IT167" s="284"/>
      <c r="IU167" s="284">
        <v>18</v>
      </c>
      <c r="IV167" s="284"/>
      <c r="IW167" s="284"/>
      <c r="IX167" s="284"/>
      <c r="IY167" s="284"/>
      <c r="IZ167" s="284"/>
      <c r="JA167" s="284"/>
      <c r="JB167" s="284"/>
      <c r="JC167" s="284"/>
      <c r="JD167" s="284"/>
      <c r="JE167" s="284"/>
      <c r="JF167" s="286"/>
      <c r="JG167" s="286"/>
      <c r="JH167" s="276"/>
      <c r="JI167" s="276"/>
      <c r="JJ167" s="279" t="s">
        <v>597</v>
      </c>
    </row>
    <row r="168" spans="1:270" s="68" customFormat="1" ht="14.65" customHeight="1" x14ac:dyDescent="0.25">
      <c r="A168" s="68" t="s">
        <v>54</v>
      </c>
      <c r="B168" s="76" t="s">
        <v>508</v>
      </c>
      <c r="C168" s="76" t="s">
        <v>509</v>
      </c>
      <c r="D168" s="76" t="s">
        <v>510</v>
      </c>
      <c r="E168" s="76" t="s">
        <v>6</v>
      </c>
      <c r="F168" s="76" t="s">
        <v>511</v>
      </c>
      <c r="G168" s="76" t="s">
        <v>8</v>
      </c>
      <c r="H168" s="76" t="s">
        <v>8</v>
      </c>
      <c r="I168" s="76" t="s">
        <v>192</v>
      </c>
      <c r="J168" s="76" t="s">
        <v>7</v>
      </c>
      <c r="K168" s="86" t="s">
        <v>8</v>
      </c>
      <c r="L168" s="86" t="s">
        <v>8</v>
      </c>
      <c r="M168" s="86" t="s">
        <v>8</v>
      </c>
      <c r="N168" s="86" t="s">
        <v>8</v>
      </c>
      <c r="O168" s="86" t="s">
        <v>8</v>
      </c>
      <c r="P168" s="86" t="s">
        <v>8</v>
      </c>
      <c r="Q168" s="76" t="s">
        <v>519</v>
      </c>
      <c r="R168" s="76" t="s">
        <v>10</v>
      </c>
      <c r="S168" s="76" t="s">
        <v>520</v>
      </c>
      <c r="T168" s="76" t="s">
        <v>521</v>
      </c>
      <c r="U168" s="77"/>
      <c r="V168" s="77">
        <v>0.05</v>
      </c>
      <c r="W168" s="77">
        <v>0.08</v>
      </c>
      <c r="X168" s="77">
        <v>0.15</v>
      </c>
      <c r="Y168" s="77">
        <v>0.2</v>
      </c>
      <c r="Z168" s="77">
        <v>0.25</v>
      </c>
      <c r="AA168" s="77">
        <v>0.37</v>
      </c>
      <c r="AB168" s="77">
        <v>0.42</v>
      </c>
      <c r="AC168" s="77">
        <v>0.57999999999999996</v>
      </c>
      <c r="AD168" s="77">
        <v>0.67</v>
      </c>
      <c r="AE168" s="77">
        <v>0.83</v>
      </c>
      <c r="AF168" s="77">
        <v>1</v>
      </c>
      <c r="AG168" s="76" t="s">
        <v>522</v>
      </c>
      <c r="AH168" s="76" t="s">
        <v>208</v>
      </c>
      <c r="AI168" s="82" t="s">
        <v>303</v>
      </c>
      <c r="AJ168" s="83" t="s">
        <v>303</v>
      </c>
      <c r="AK168" s="84">
        <v>46023</v>
      </c>
      <c r="AL168" s="84">
        <v>46387</v>
      </c>
      <c r="AM168" s="83"/>
      <c r="AN168" s="83"/>
      <c r="AO168" s="83"/>
      <c r="AP168" s="85" t="s">
        <v>9</v>
      </c>
      <c r="AQ168" s="84" t="str" cm="1">
        <f t="array" ref="AQ168">IFERROR(DATE(2026, _xlfn.AGGREGATE(15, 6, (COLUMN(CC168:CN168)-COLUMN(CC168)+1)/(CC168:CN168&lt;&gt;0), 1), 1),"N/A")</f>
        <v>N/A</v>
      </c>
      <c r="AR168" s="84" t="str" cm="1">
        <f t="array" ref="AR168">IFERROR(EOMONTH(DATE(2026, _xlfn.AGGREGATE(14, 6, (COLUMN(CC168:CN168)-COLUMN(CC168)+1)/(CC168:CN168&lt;&gt;0), 1), 1), 0),"N/A")</f>
        <v>N/A</v>
      </c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76" t="s">
        <v>772</v>
      </c>
      <c r="BG168" s="76"/>
      <c r="BH168" s="76" t="s">
        <v>773</v>
      </c>
      <c r="BI168" s="76" t="s">
        <v>8</v>
      </c>
      <c r="BJ168" s="82">
        <v>530404</v>
      </c>
      <c r="BK168" s="86" t="s">
        <v>191</v>
      </c>
      <c r="BL168" s="87">
        <v>40000</v>
      </c>
      <c r="BM168" s="73">
        <v>0</v>
      </c>
      <c r="BN168" s="73">
        <v>0</v>
      </c>
      <c r="BO168" s="73">
        <v>0</v>
      </c>
      <c r="BP168" s="73">
        <v>0</v>
      </c>
      <c r="BQ168" s="73">
        <v>0</v>
      </c>
      <c r="BR168" s="88">
        <v>40000</v>
      </c>
      <c r="BS168" s="73">
        <v>0</v>
      </c>
      <c r="BT168" s="73">
        <v>0</v>
      </c>
      <c r="BU168" s="73">
        <v>0</v>
      </c>
      <c r="BV168" s="73">
        <v>0</v>
      </c>
      <c r="BW168" s="73">
        <v>0</v>
      </c>
      <c r="BX168" s="138">
        <v>0</v>
      </c>
      <c r="BY168" s="138"/>
      <c r="BZ168" s="138">
        <v>-40000</v>
      </c>
      <c r="CA168" s="138"/>
      <c r="CB168" s="138">
        <f t="shared" si="32"/>
        <v>0</v>
      </c>
      <c r="CC168" s="73"/>
      <c r="CD168" s="73"/>
      <c r="CE168" s="72">
        <v>0</v>
      </c>
      <c r="CF168" s="73">
        <v>0</v>
      </c>
      <c r="CG168" s="73">
        <v>0</v>
      </c>
      <c r="CH168" s="88">
        <v>0</v>
      </c>
      <c r="CI168" s="73">
        <v>0</v>
      </c>
      <c r="CJ168" s="73">
        <v>0</v>
      </c>
      <c r="CK168" s="73">
        <v>0</v>
      </c>
      <c r="CL168" s="73">
        <v>0</v>
      </c>
      <c r="CM168" s="73">
        <v>0</v>
      </c>
      <c r="CN168" s="138">
        <v>0</v>
      </c>
      <c r="CO168" s="138"/>
      <c r="CP168" s="137">
        <f t="shared" si="33"/>
        <v>0</v>
      </c>
      <c r="CQ168" s="137">
        <f t="shared" si="34"/>
        <v>0</v>
      </c>
      <c r="CR168" s="137">
        <f t="shared" si="43"/>
        <v>0</v>
      </c>
      <c r="CS168" s="157">
        <v>0</v>
      </c>
      <c r="CT168" s="157">
        <v>0</v>
      </c>
      <c r="CU168" s="157">
        <v>0</v>
      </c>
      <c r="CV168" s="157">
        <v>0</v>
      </c>
      <c r="CW168" s="157">
        <v>0</v>
      </c>
      <c r="CX168" s="73">
        <v>0</v>
      </c>
      <c r="CY168" s="73">
        <v>0</v>
      </c>
      <c r="CZ168" s="73">
        <v>0</v>
      </c>
      <c r="DA168" s="73">
        <v>0</v>
      </c>
      <c r="DB168" s="73">
        <v>0</v>
      </c>
      <c r="DC168" s="73">
        <v>0</v>
      </c>
      <c r="DD168" s="73">
        <v>0</v>
      </c>
      <c r="DE168" s="73">
        <v>0</v>
      </c>
      <c r="DF168" s="73">
        <v>0</v>
      </c>
      <c r="DG168" s="73">
        <v>0</v>
      </c>
      <c r="DH168" s="73">
        <v>0</v>
      </c>
      <c r="DI168" s="157">
        <f t="shared" si="35"/>
        <v>0</v>
      </c>
      <c r="DJ168" s="157">
        <f t="shared" si="36"/>
        <v>0</v>
      </c>
      <c r="DK168" s="191" t="str">
        <f t="shared" si="44"/>
        <v>NO</v>
      </c>
      <c r="DL168" s="191" t="str">
        <f t="shared" si="45"/>
        <v>NO</v>
      </c>
      <c r="DM168" s="142"/>
      <c r="DN168" s="142"/>
      <c r="DO168" s="142"/>
      <c r="DP168" s="125"/>
      <c r="DQ168" s="125"/>
      <c r="DR168" s="125"/>
      <c r="DS168" s="125"/>
      <c r="DT168" s="125"/>
      <c r="DU168" s="125"/>
      <c r="DV168" s="125"/>
      <c r="DW168" s="125"/>
      <c r="DX168" s="125"/>
      <c r="DY168" s="125"/>
      <c r="DZ168" s="125"/>
      <c r="EA168" s="125"/>
      <c r="EB168" s="125"/>
      <c r="EC168" s="125"/>
      <c r="ED168" s="125"/>
      <c r="EE168" s="125"/>
      <c r="EF168" s="125"/>
      <c r="EG168" s="125"/>
      <c r="EH168" s="125"/>
      <c r="EI168" s="125"/>
      <c r="EJ168" s="125"/>
      <c r="EK168" s="125"/>
      <c r="EL168" s="125"/>
      <c r="EM168" s="125"/>
      <c r="EN168" s="125"/>
      <c r="EO168" s="125"/>
      <c r="EP168" s="125"/>
      <c r="EQ168" s="125"/>
      <c r="ER168" s="125"/>
      <c r="ES168" s="125"/>
      <c r="ET168" s="125"/>
      <c r="EU168" s="125"/>
      <c r="EV168" s="125"/>
      <c r="EW168" s="125"/>
      <c r="EX168" s="125"/>
      <c r="EY168" s="125"/>
      <c r="EZ168" s="125"/>
      <c r="FA168" s="125"/>
      <c r="FB168" s="125"/>
      <c r="FC168" s="125"/>
      <c r="FD168" s="125"/>
      <c r="FE168" s="125"/>
      <c r="FF168" s="125"/>
      <c r="FG168" s="125"/>
      <c r="FH168" s="125"/>
      <c r="FI168" s="125"/>
      <c r="FJ168" s="125"/>
      <c r="FK168" s="125"/>
      <c r="FL168" s="125"/>
      <c r="FM168" s="125"/>
      <c r="FN168" s="125"/>
      <c r="FO168" s="125"/>
      <c r="FP168" s="125"/>
      <c r="FQ168" s="125"/>
      <c r="FR168" s="125"/>
      <c r="FS168" s="125"/>
      <c r="FT168" s="125"/>
      <c r="FU168" s="175"/>
      <c r="FV168" s="175"/>
      <c r="FW168" s="175"/>
      <c r="FX168" s="175"/>
      <c r="FY168" s="175"/>
      <c r="FZ168" s="175"/>
      <c r="GA168" s="175"/>
      <c r="GB168" s="175"/>
      <c r="GC168" s="175"/>
      <c r="GD168" s="175"/>
      <c r="GE168" s="175"/>
      <c r="GF168" s="175"/>
      <c r="GG168" s="175"/>
      <c r="GH168" s="175"/>
      <c r="GI168" s="175"/>
      <c r="GJ168" s="175"/>
      <c r="GK168" s="175"/>
      <c r="GL168" s="175"/>
      <c r="GM168" s="175"/>
      <c r="GN168" s="175"/>
      <c r="GO168" s="175"/>
      <c r="GP168" s="175"/>
      <c r="GQ168" s="175"/>
      <c r="GR168" s="175"/>
      <c r="GS168" s="175"/>
      <c r="GT168" s="175"/>
      <c r="GU168" s="175"/>
      <c r="GV168" s="175"/>
      <c r="GW168" s="175"/>
      <c r="GX168" s="175"/>
      <c r="GY168" s="175"/>
      <c r="GZ168" s="175"/>
      <c r="HA168" s="175"/>
      <c r="HB168" s="175"/>
      <c r="HC168" s="175"/>
      <c r="HD168" s="175"/>
      <c r="HE168" s="175"/>
      <c r="HF168" s="175"/>
      <c r="HG168" s="175"/>
      <c r="HH168" s="175"/>
      <c r="HI168" s="175"/>
      <c r="HJ168" s="175"/>
      <c r="HK168" s="76"/>
      <c r="HL168" s="76"/>
      <c r="HM168" s="76"/>
      <c r="HN168" s="76"/>
      <c r="HO168" s="271"/>
      <c r="HP168" s="284" t="e">
        <v>#NUM!</v>
      </c>
      <c r="HQ168" s="284" t="e">
        <v>#NUM!</v>
      </c>
      <c r="HR168" s="284" t="e">
        <v>#NUM!</v>
      </c>
      <c r="HS168" s="284" t="e">
        <v>#NUM!</v>
      </c>
      <c r="HT168" s="284" t="e">
        <v>#NUM!</v>
      </c>
      <c r="HU168" s="284" t="e">
        <v>#NUM!</v>
      </c>
      <c r="HV168" s="284" t="e">
        <v>#NUM!</v>
      </c>
      <c r="HW168" s="284" t="e">
        <v>#NUM!</v>
      </c>
      <c r="HX168" s="284" t="e">
        <v>#NUM!</v>
      </c>
      <c r="HY168" s="284" t="e">
        <v>#NUM!</v>
      </c>
      <c r="HZ168" s="284" t="e">
        <v>#NUM!</v>
      </c>
      <c r="IA168" s="284" t="e">
        <v>#NUM!</v>
      </c>
      <c r="IB168" s="284" t="e">
        <v>#NUM!</v>
      </c>
      <c r="IC168" s="284" t="e">
        <v>#NUM!</v>
      </c>
      <c r="ID168" s="284" t="e">
        <v>#NUM!</v>
      </c>
      <c r="IE168" s="284" t="e">
        <v>#NUM!</v>
      </c>
      <c r="IF168" s="284" t="e">
        <v>#NUM!</v>
      </c>
      <c r="IG168" s="284" t="e">
        <v>#NUM!</v>
      </c>
      <c r="IH168" s="284" t="e">
        <v>#NUM!</v>
      </c>
      <c r="II168" s="284" t="e">
        <v>#NUM!</v>
      </c>
      <c r="IJ168" s="284" t="e">
        <v>#NUM!</v>
      </c>
      <c r="IK168" s="284" t="e">
        <v>#NUM!</v>
      </c>
      <c r="IL168" s="284" t="e">
        <v>#NUM!</v>
      </c>
      <c r="IM168" s="284" t="e">
        <v>#NUM!</v>
      </c>
      <c r="IN168" s="284" t="e">
        <v>#NUM!</v>
      </c>
      <c r="IO168" s="284" t="e">
        <v>#NUM!</v>
      </c>
      <c r="IP168" s="284" t="e">
        <v>#NUM!</v>
      </c>
      <c r="IQ168" s="284" t="e">
        <v>#NUM!</v>
      </c>
      <c r="IR168" s="284" t="e">
        <v>#NUM!</v>
      </c>
      <c r="IS168" s="284" t="e">
        <v>#NUM!</v>
      </c>
      <c r="IT168" s="284" t="e">
        <v>#NUM!</v>
      </c>
      <c r="IU168" s="284" t="e">
        <v>#NUM!</v>
      </c>
      <c r="IV168" s="284" t="e">
        <v>#NUM!</v>
      </c>
      <c r="IW168" s="284" t="e">
        <v>#NUM!</v>
      </c>
      <c r="IX168" s="284" t="e">
        <v>#NUM!</v>
      </c>
      <c r="IY168" s="284" t="e">
        <v>#NUM!</v>
      </c>
      <c r="IZ168" s="284" t="e">
        <v>#NUM!</v>
      </c>
      <c r="JA168" s="284" t="e">
        <v>#NUM!</v>
      </c>
      <c r="JB168" s="284" t="e">
        <v>#NUM!</v>
      </c>
      <c r="JC168" s="284" t="e">
        <v>#NUM!</v>
      </c>
      <c r="JD168" s="284" t="e">
        <v>#NUM!</v>
      </c>
      <c r="JE168" s="284" t="e">
        <v>#NUM!</v>
      </c>
      <c r="JF168" s="284" t="e">
        <v>#NUM!</v>
      </c>
      <c r="JG168" s="284" t="e">
        <v>#NUM!</v>
      </c>
      <c r="JH168" s="278" t="e">
        <v>#NUM!</v>
      </c>
      <c r="JI168" s="278" t="e">
        <v>#NUM!</v>
      </c>
      <c r="JJ168" s="279" t="s">
        <v>768</v>
      </c>
    </row>
    <row r="169" spans="1:270" s="68" customFormat="1" ht="14.65" customHeight="1" x14ac:dyDescent="0.25">
      <c r="A169" s="68" t="s">
        <v>54</v>
      </c>
      <c r="B169" s="76" t="s">
        <v>508</v>
      </c>
      <c r="C169" s="76" t="s">
        <v>509</v>
      </c>
      <c r="D169" s="76" t="s">
        <v>510</v>
      </c>
      <c r="E169" s="76" t="s">
        <v>6</v>
      </c>
      <c r="F169" s="76" t="s">
        <v>511</v>
      </c>
      <c r="G169" s="76" t="s">
        <v>8</v>
      </c>
      <c r="H169" s="76" t="s">
        <v>8</v>
      </c>
      <c r="I169" s="76" t="s">
        <v>192</v>
      </c>
      <c r="J169" s="76" t="s">
        <v>7</v>
      </c>
      <c r="K169" s="86" t="s">
        <v>8</v>
      </c>
      <c r="L169" s="86" t="s">
        <v>8</v>
      </c>
      <c r="M169" s="86" t="s">
        <v>8</v>
      </c>
      <c r="N169" s="86" t="s">
        <v>8</v>
      </c>
      <c r="O169" s="86" t="s">
        <v>8</v>
      </c>
      <c r="P169" s="86" t="s">
        <v>8</v>
      </c>
      <c r="Q169" s="76" t="s">
        <v>519</v>
      </c>
      <c r="R169" s="76" t="s">
        <v>10</v>
      </c>
      <c r="S169" s="76" t="s">
        <v>520</v>
      </c>
      <c r="T169" s="76" t="s">
        <v>521</v>
      </c>
      <c r="U169" s="77"/>
      <c r="V169" s="77">
        <v>0.05</v>
      </c>
      <c r="W169" s="77">
        <v>0.08</v>
      </c>
      <c r="X169" s="77">
        <v>0.15</v>
      </c>
      <c r="Y169" s="77">
        <v>0.2</v>
      </c>
      <c r="Z169" s="77">
        <v>0.25</v>
      </c>
      <c r="AA169" s="77">
        <v>0.37</v>
      </c>
      <c r="AB169" s="77">
        <v>0.42</v>
      </c>
      <c r="AC169" s="77">
        <v>0.57999999999999996</v>
      </c>
      <c r="AD169" s="77">
        <v>0.67</v>
      </c>
      <c r="AE169" s="77">
        <v>0.83</v>
      </c>
      <c r="AF169" s="77">
        <v>1</v>
      </c>
      <c r="AG169" s="76" t="s">
        <v>522</v>
      </c>
      <c r="AH169" s="76" t="s">
        <v>208</v>
      </c>
      <c r="AI169" s="82" t="s">
        <v>303</v>
      </c>
      <c r="AJ169" s="83" t="s">
        <v>303</v>
      </c>
      <c r="AK169" s="84">
        <v>46023</v>
      </c>
      <c r="AL169" s="84">
        <v>46387</v>
      </c>
      <c r="AM169" s="83"/>
      <c r="AN169" s="83"/>
      <c r="AO169" s="83"/>
      <c r="AP169" s="85" t="s">
        <v>9</v>
      </c>
      <c r="AQ169" s="84" t="str" cm="1">
        <f t="array" ref="AQ169">IFERROR(DATE(2026, _xlfn.AGGREGATE(15, 6, (COLUMN(CC169:CN169)-COLUMN(CC169)+1)/(CC169:CN169&lt;&gt;0), 1), 1),"N/A")</f>
        <v>N/A</v>
      </c>
      <c r="AR169" s="84" t="str" cm="1">
        <f t="array" ref="AR169">IFERROR(EOMONTH(DATE(2026, _xlfn.AGGREGATE(14, 6, (COLUMN(CC169:CN169)-COLUMN(CC169)+1)/(CC169:CN169&lt;&gt;0), 1), 1), 0),"N/A")</f>
        <v>N/A</v>
      </c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76" t="s">
        <v>774</v>
      </c>
      <c r="BG169" s="76"/>
      <c r="BH169" s="76" t="s">
        <v>775</v>
      </c>
      <c r="BI169" s="76" t="s">
        <v>8</v>
      </c>
      <c r="BJ169" s="82">
        <v>530404</v>
      </c>
      <c r="BK169" s="86" t="s">
        <v>191</v>
      </c>
      <c r="BL169" s="87">
        <f>80000-5400</f>
        <v>74600</v>
      </c>
      <c r="BM169" s="73">
        <v>0</v>
      </c>
      <c r="BN169" s="73">
        <v>0</v>
      </c>
      <c r="BO169" s="73">
        <v>0</v>
      </c>
      <c r="BP169" s="73">
        <v>0</v>
      </c>
      <c r="BQ169" s="73">
        <v>0</v>
      </c>
      <c r="BR169" s="88">
        <v>74600</v>
      </c>
      <c r="BS169" s="73">
        <v>0</v>
      </c>
      <c r="BT169" s="73">
        <v>0</v>
      </c>
      <c r="BU169" s="73">
        <v>0</v>
      </c>
      <c r="BV169" s="73">
        <v>0</v>
      </c>
      <c r="BW169" s="73">
        <v>0</v>
      </c>
      <c r="BX169" s="138">
        <v>0</v>
      </c>
      <c r="BY169" s="138"/>
      <c r="BZ169" s="138">
        <v>-74600</v>
      </c>
      <c r="CA169" s="138"/>
      <c r="CB169" s="138">
        <f t="shared" si="32"/>
        <v>0</v>
      </c>
      <c r="CC169" s="73"/>
      <c r="CD169" s="73"/>
      <c r="CE169" s="72">
        <v>0</v>
      </c>
      <c r="CF169" s="73">
        <v>0</v>
      </c>
      <c r="CG169" s="73">
        <v>0</v>
      </c>
      <c r="CH169" s="88">
        <v>0</v>
      </c>
      <c r="CI169" s="73">
        <v>0</v>
      </c>
      <c r="CJ169" s="73">
        <v>0</v>
      </c>
      <c r="CK169" s="73">
        <v>0</v>
      </c>
      <c r="CL169" s="73">
        <v>0</v>
      </c>
      <c r="CM169" s="73">
        <v>0</v>
      </c>
      <c r="CN169" s="138">
        <v>0</v>
      </c>
      <c r="CO169" s="138"/>
      <c r="CP169" s="137">
        <f t="shared" si="33"/>
        <v>0</v>
      </c>
      <c r="CQ169" s="137">
        <f t="shared" si="34"/>
        <v>0</v>
      </c>
      <c r="CR169" s="137">
        <f t="shared" si="43"/>
        <v>0</v>
      </c>
      <c r="CS169" s="157">
        <v>0</v>
      </c>
      <c r="CT169" s="157">
        <v>0</v>
      </c>
      <c r="CU169" s="157">
        <v>0</v>
      </c>
      <c r="CV169" s="157">
        <v>0</v>
      </c>
      <c r="CW169" s="157">
        <v>0</v>
      </c>
      <c r="CX169" s="73">
        <v>0</v>
      </c>
      <c r="CY169" s="73">
        <v>0</v>
      </c>
      <c r="CZ169" s="73">
        <v>0</v>
      </c>
      <c r="DA169" s="73">
        <v>0</v>
      </c>
      <c r="DB169" s="73">
        <v>0</v>
      </c>
      <c r="DC169" s="73">
        <v>0</v>
      </c>
      <c r="DD169" s="73">
        <v>0</v>
      </c>
      <c r="DE169" s="73">
        <v>0</v>
      </c>
      <c r="DF169" s="73">
        <v>0</v>
      </c>
      <c r="DG169" s="73">
        <v>0</v>
      </c>
      <c r="DH169" s="73">
        <v>0</v>
      </c>
      <c r="DI169" s="157">
        <f t="shared" si="35"/>
        <v>0</v>
      </c>
      <c r="DJ169" s="157">
        <f t="shared" si="36"/>
        <v>0</v>
      </c>
      <c r="DK169" s="191" t="str">
        <f t="shared" si="44"/>
        <v>NO</v>
      </c>
      <c r="DL169" s="191" t="str">
        <f t="shared" si="45"/>
        <v>NO</v>
      </c>
      <c r="DM169" s="142"/>
      <c r="DN169" s="142"/>
      <c r="DO169" s="142"/>
      <c r="DP169" s="125"/>
      <c r="DQ169" s="125"/>
      <c r="DR169" s="125"/>
      <c r="DS169" s="125"/>
      <c r="DT169" s="125"/>
      <c r="DU169" s="125"/>
      <c r="DV169" s="125"/>
      <c r="DW169" s="125"/>
      <c r="DX169" s="125"/>
      <c r="DY169" s="125"/>
      <c r="DZ169" s="125"/>
      <c r="EA169" s="125"/>
      <c r="EB169" s="125"/>
      <c r="EC169" s="125"/>
      <c r="ED169" s="125"/>
      <c r="EE169" s="125"/>
      <c r="EF169" s="125"/>
      <c r="EG169" s="125"/>
      <c r="EH169" s="125"/>
      <c r="EI169" s="125"/>
      <c r="EJ169" s="125"/>
      <c r="EK169" s="125"/>
      <c r="EL169" s="125"/>
      <c r="EM169" s="125"/>
      <c r="EN169" s="125"/>
      <c r="EO169" s="125"/>
      <c r="EP169" s="125"/>
      <c r="EQ169" s="125"/>
      <c r="ER169" s="125"/>
      <c r="ES169" s="125"/>
      <c r="ET169" s="125"/>
      <c r="EU169" s="125"/>
      <c r="EV169" s="125"/>
      <c r="EW169" s="125"/>
      <c r="EX169" s="125"/>
      <c r="EY169" s="125"/>
      <c r="EZ169" s="125"/>
      <c r="FA169" s="125"/>
      <c r="FB169" s="125"/>
      <c r="FC169" s="125"/>
      <c r="FD169" s="125"/>
      <c r="FE169" s="125"/>
      <c r="FF169" s="125"/>
      <c r="FG169" s="125"/>
      <c r="FH169" s="125"/>
      <c r="FI169" s="125"/>
      <c r="FJ169" s="125"/>
      <c r="FK169" s="125"/>
      <c r="FL169" s="125"/>
      <c r="FM169" s="125"/>
      <c r="FN169" s="125"/>
      <c r="FO169" s="125"/>
      <c r="FP169" s="125"/>
      <c r="FQ169" s="125"/>
      <c r="FR169" s="125"/>
      <c r="FS169" s="125"/>
      <c r="FT169" s="125"/>
      <c r="FU169" s="175"/>
      <c r="FV169" s="175"/>
      <c r="FW169" s="175"/>
      <c r="FX169" s="175"/>
      <c r="FY169" s="175"/>
      <c r="FZ169" s="175"/>
      <c r="GA169" s="175"/>
      <c r="GB169" s="175"/>
      <c r="GC169" s="175"/>
      <c r="GD169" s="175"/>
      <c r="GE169" s="175"/>
      <c r="GF169" s="175"/>
      <c r="GG169" s="175"/>
      <c r="GH169" s="175"/>
      <c r="GI169" s="175"/>
      <c r="GJ169" s="175"/>
      <c r="GK169" s="175"/>
      <c r="GL169" s="175"/>
      <c r="GM169" s="175"/>
      <c r="GN169" s="175"/>
      <c r="GO169" s="175"/>
      <c r="GP169" s="175"/>
      <c r="GQ169" s="175"/>
      <c r="GR169" s="175"/>
      <c r="GS169" s="175"/>
      <c r="GT169" s="175"/>
      <c r="GU169" s="175"/>
      <c r="GV169" s="175"/>
      <c r="GW169" s="175"/>
      <c r="GX169" s="175"/>
      <c r="GY169" s="175"/>
      <c r="GZ169" s="175"/>
      <c r="HA169" s="175"/>
      <c r="HB169" s="175"/>
      <c r="HC169" s="175"/>
      <c r="HD169" s="175"/>
      <c r="HE169" s="175"/>
      <c r="HF169" s="175"/>
      <c r="HG169" s="175"/>
      <c r="HH169" s="175"/>
      <c r="HI169" s="175"/>
      <c r="HJ169" s="175"/>
      <c r="HK169" s="76"/>
      <c r="HL169" s="76"/>
      <c r="HM169" s="76"/>
      <c r="HN169" s="76"/>
      <c r="HO169" s="271"/>
      <c r="HP169" s="284" t="e">
        <v>#NUM!</v>
      </c>
      <c r="HQ169" s="284" t="e">
        <v>#NUM!</v>
      </c>
      <c r="HR169" s="284" t="e">
        <v>#NUM!</v>
      </c>
      <c r="HS169" s="284" t="e">
        <v>#NUM!</v>
      </c>
      <c r="HT169" s="284" t="e">
        <v>#NUM!</v>
      </c>
      <c r="HU169" s="284" t="e">
        <v>#NUM!</v>
      </c>
      <c r="HV169" s="284" t="e">
        <v>#NUM!</v>
      </c>
      <c r="HW169" s="284" t="e">
        <v>#NUM!</v>
      </c>
      <c r="HX169" s="284" t="e">
        <v>#NUM!</v>
      </c>
      <c r="HY169" s="284" t="e">
        <v>#NUM!</v>
      </c>
      <c r="HZ169" s="284" t="e">
        <v>#NUM!</v>
      </c>
      <c r="IA169" s="284" t="e">
        <v>#NUM!</v>
      </c>
      <c r="IB169" s="284" t="e">
        <v>#NUM!</v>
      </c>
      <c r="IC169" s="284" t="e">
        <v>#NUM!</v>
      </c>
      <c r="ID169" s="284" t="e">
        <v>#NUM!</v>
      </c>
      <c r="IE169" s="284" t="e">
        <v>#NUM!</v>
      </c>
      <c r="IF169" s="284" t="e">
        <v>#NUM!</v>
      </c>
      <c r="IG169" s="284" t="e">
        <v>#NUM!</v>
      </c>
      <c r="IH169" s="284" t="e">
        <v>#NUM!</v>
      </c>
      <c r="II169" s="284" t="e">
        <v>#NUM!</v>
      </c>
      <c r="IJ169" s="284" t="e">
        <v>#NUM!</v>
      </c>
      <c r="IK169" s="284" t="e">
        <v>#NUM!</v>
      </c>
      <c r="IL169" s="284" t="e">
        <v>#NUM!</v>
      </c>
      <c r="IM169" s="284" t="e">
        <v>#NUM!</v>
      </c>
      <c r="IN169" s="284" t="e">
        <v>#NUM!</v>
      </c>
      <c r="IO169" s="284" t="e">
        <v>#NUM!</v>
      </c>
      <c r="IP169" s="284" t="e">
        <v>#NUM!</v>
      </c>
      <c r="IQ169" s="284" t="e">
        <v>#NUM!</v>
      </c>
      <c r="IR169" s="284" t="e">
        <v>#NUM!</v>
      </c>
      <c r="IS169" s="284" t="e">
        <v>#NUM!</v>
      </c>
      <c r="IT169" s="284" t="e">
        <v>#NUM!</v>
      </c>
      <c r="IU169" s="284" t="e">
        <v>#NUM!</v>
      </c>
      <c r="IV169" s="284" t="e">
        <v>#NUM!</v>
      </c>
      <c r="IW169" s="284" t="e">
        <v>#NUM!</v>
      </c>
      <c r="IX169" s="284" t="e">
        <v>#NUM!</v>
      </c>
      <c r="IY169" s="284" t="e">
        <v>#NUM!</v>
      </c>
      <c r="IZ169" s="284" t="e">
        <v>#NUM!</v>
      </c>
      <c r="JA169" s="284" t="e">
        <v>#NUM!</v>
      </c>
      <c r="JB169" s="284" t="e">
        <v>#NUM!</v>
      </c>
      <c r="JC169" s="284" t="e">
        <v>#NUM!</v>
      </c>
      <c r="JD169" s="284" t="e">
        <v>#NUM!</v>
      </c>
      <c r="JE169" s="284" t="e">
        <v>#NUM!</v>
      </c>
      <c r="JF169" s="284" t="e">
        <v>#NUM!</v>
      </c>
      <c r="JG169" s="284" t="e">
        <v>#NUM!</v>
      </c>
      <c r="JH169" s="278" t="e">
        <v>#NUM!</v>
      </c>
      <c r="JI169" s="278" t="e">
        <v>#NUM!</v>
      </c>
      <c r="JJ169" s="279" t="s">
        <v>768</v>
      </c>
    </row>
    <row r="170" spans="1:270" s="68" customFormat="1" ht="14.65" customHeight="1" x14ac:dyDescent="0.25">
      <c r="A170" s="76" t="s">
        <v>54</v>
      </c>
      <c r="B170" s="190" t="s">
        <v>508</v>
      </c>
      <c r="C170" s="76" t="s">
        <v>509</v>
      </c>
      <c r="D170" s="76" t="s">
        <v>510</v>
      </c>
      <c r="E170" s="76" t="s">
        <v>6</v>
      </c>
      <c r="F170" s="76" t="s">
        <v>511</v>
      </c>
      <c r="G170" s="76" t="s">
        <v>8</v>
      </c>
      <c r="H170" s="76" t="s">
        <v>8</v>
      </c>
      <c r="I170" s="76" t="s">
        <v>192</v>
      </c>
      <c r="J170" s="76" t="s">
        <v>7</v>
      </c>
      <c r="K170" s="86" t="s">
        <v>8</v>
      </c>
      <c r="L170" s="86" t="s">
        <v>8</v>
      </c>
      <c r="M170" s="86" t="s">
        <v>8</v>
      </c>
      <c r="N170" s="86" t="s">
        <v>8</v>
      </c>
      <c r="O170" s="86" t="s">
        <v>8</v>
      </c>
      <c r="P170" s="86" t="s">
        <v>8</v>
      </c>
      <c r="Q170" s="76" t="s">
        <v>519</v>
      </c>
      <c r="R170" s="76" t="s">
        <v>10</v>
      </c>
      <c r="S170" s="76" t="s">
        <v>520</v>
      </c>
      <c r="T170" s="76" t="s">
        <v>521</v>
      </c>
      <c r="U170" s="77"/>
      <c r="V170" s="77">
        <v>0.05</v>
      </c>
      <c r="W170" s="77">
        <v>0.08</v>
      </c>
      <c r="X170" s="77">
        <v>0.15</v>
      </c>
      <c r="Y170" s="77">
        <v>0.2</v>
      </c>
      <c r="Z170" s="77">
        <v>0.25</v>
      </c>
      <c r="AA170" s="77">
        <v>0.37</v>
      </c>
      <c r="AB170" s="77">
        <v>0.42</v>
      </c>
      <c r="AC170" s="77">
        <v>0.57999999999999996</v>
      </c>
      <c r="AD170" s="77">
        <v>0.67</v>
      </c>
      <c r="AE170" s="77">
        <v>0.83</v>
      </c>
      <c r="AF170" s="77">
        <v>1</v>
      </c>
      <c r="AG170" s="76" t="s">
        <v>522</v>
      </c>
      <c r="AH170" s="76" t="s">
        <v>208</v>
      </c>
      <c r="AI170" s="82" t="s">
        <v>303</v>
      </c>
      <c r="AJ170" s="83" t="s">
        <v>303</v>
      </c>
      <c r="AK170" s="84">
        <v>46023</v>
      </c>
      <c r="AL170" s="84">
        <v>46387</v>
      </c>
      <c r="AM170" s="83"/>
      <c r="AN170" s="83"/>
      <c r="AO170" s="83"/>
      <c r="AP170" s="85" t="s">
        <v>9</v>
      </c>
      <c r="AQ170" s="84" t="str" cm="1">
        <f t="array" ref="AQ170">IFERROR(DATE(2026, _xlfn.AGGREGATE(15, 6, (COLUMN(CC170:CN170)-COLUMN(CC170)+1)/(CC170:CN170&lt;&gt;0), 1), 1),"N/A")</f>
        <v>N/A</v>
      </c>
      <c r="AR170" s="84" t="str" cm="1">
        <f t="array" ref="AR170">IFERROR(EOMONTH(DATE(2026, _xlfn.AGGREGATE(14, 6, (COLUMN(CC170:CN170)-COLUMN(CC170)+1)/(CC170:CN170&lt;&gt;0), 1), 1), 0),"N/A")</f>
        <v>N/A</v>
      </c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76" t="s">
        <v>776</v>
      </c>
      <c r="BG170" s="76"/>
      <c r="BH170" s="76" t="s">
        <v>777</v>
      </c>
      <c r="BI170" s="76" t="s">
        <v>8</v>
      </c>
      <c r="BJ170" s="82">
        <v>570102</v>
      </c>
      <c r="BK170" s="86" t="s">
        <v>191</v>
      </c>
      <c r="BL170" s="87">
        <v>49020</v>
      </c>
      <c r="BM170" s="73">
        <v>0</v>
      </c>
      <c r="BN170" s="73">
        <v>0</v>
      </c>
      <c r="BO170" s="73">
        <v>0</v>
      </c>
      <c r="BP170" s="73">
        <v>0</v>
      </c>
      <c r="BQ170" s="73">
        <v>0</v>
      </c>
      <c r="BR170" s="73">
        <v>0</v>
      </c>
      <c r="BS170" s="73">
        <v>0</v>
      </c>
      <c r="BT170" s="73">
        <v>0</v>
      </c>
      <c r="BU170" s="73">
        <v>0</v>
      </c>
      <c r="BV170" s="73">
        <v>49020</v>
      </c>
      <c r="BW170" s="73">
        <v>0</v>
      </c>
      <c r="BX170" s="138">
        <v>0</v>
      </c>
      <c r="BY170" s="138"/>
      <c r="BZ170" s="138">
        <v>-49020</v>
      </c>
      <c r="CA170" s="138"/>
      <c r="CB170" s="138">
        <f t="shared" si="32"/>
        <v>0</v>
      </c>
      <c r="CC170" s="73"/>
      <c r="CD170" s="73"/>
      <c r="CE170" s="72">
        <v>0</v>
      </c>
      <c r="CF170" s="73">
        <v>0</v>
      </c>
      <c r="CG170" s="73">
        <v>0</v>
      </c>
      <c r="CH170" s="73">
        <v>0</v>
      </c>
      <c r="CI170" s="73">
        <v>0</v>
      </c>
      <c r="CJ170" s="73">
        <v>0</v>
      </c>
      <c r="CK170" s="73">
        <v>0</v>
      </c>
      <c r="CL170" s="73">
        <v>0</v>
      </c>
      <c r="CM170" s="73">
        <v>0</v>
      </c>
      <c r="CN170" s="138">
        <v>0</v>
      </c>
      <c r="CO170" s="138"/>
      <c r="CP170" s="137">
        <f t="shared" si="33"/>
        <v>0</v>
      </c>
      <c r="CQ170" s="137">
        <f t="shared" si="34"/>
        <v>0</v>
      </c>
      <c r="CR170" s="137">
        <f t="shared" si="43"/>
        <v>0</v>
      </c>
      <c r="CS170" s="157">
        <v>0</v>
      </c>
      <c r="CT170" s="157">
        <v>0</v>
      </c>
      <c r="CU170" s="157">
        <v>0</v>
      </c>
      <c r="CV170" s="157">
        <v>0</v>
      </c>
      <c r="CW170" s="157">
        <v>0</v>
      </c>
      <c r="CX170" s="73">
        <v>0</v>
      </c>
      <c r="CY170" s="73">
        <v>0</v>
      </c>
      <c r="CZ170" s="73">
        <v>0</v>
      </c>
      <c r="DA170" s="73">
        <v>0</v>
      </c>
      <c r="DB170" s="73">
        <v>0</v>
      </c>
      <c r="DC170" s="73">
        <v>0</v>
      </c>
      <c r="DD170" s="73">
        <v>0</v>
      </c>
      <c r="DE170" s="73">
        <v>0</v>
      </c>
      <c r="DF170" s="73">
        <v>0</v>
      </c>
      <c r="DG170" s="73">
        <v>0</v>
      </c>
      <c r="DH170" s="73">
        <v>0</v>
      </c>
      <c r="DI170" s="157">
        <f t="shared" si="35"/>
        <v>0</v>
      </c>
      <c r="DJ170" s="157">
        <f t="shared" si="36"/>
        <v>0</v>
      </c>
      <c r="DK170" s="191" t="str">
        <f t="shared" si="44"/>
        <v>NO</v>
      </c>
      <c r="DL170" s="191" t="str">
        <f t="shared" si="45"/>
        <v>NO</v>
      </c>
      <c r="DM170" s="142"/>
      <c r="DN170" s="142"/>
      <c r="DO170" s="142"/>
      <c r="DP170" s="125"/>
      <c r="DQ170" s="125"/>
      <c r="DR170" s="125"/>
      <c r="DS170" s="125"/>
      <c r="DT170" s="125"/>
      <c r="DU170" s="125"/>
      <c r="DV170" s="125"/>
      <c r="DW170" s="125"/>
      <c r="DX170" s="125"/>
      <c r="DY170" s="125"/>
      <c r="DZ170" s="125"/>
      <c r="EA170" s="125"/>
      <c r="EB170" s="125"/>
      <c r="EC170" s="125"/>
      <c r="ED170" s="125"/>
      <c r="EE170" s="125"/>
      <c r="EF170" s="125"/>
      <c r="EG170" s="125"/>
      <c r="EH170" s="125"/>
      <c r="EI170" s="125"/>
      <c r="EJ170" s="125"/>
      <c r="EK170" s="125"/>
      <c r="EL170" s="125"/>
      <c r="EM170" s="125"/>
      <c r="EN170" s="125"/>
      <c r="EO170" s="125"/>
      <c r="EP170" s="125"/>
      <c r="EQ170" s="125"/>
      <c r="ER170" s="125"/>
      <c r="ES170" s="125"/>
      <c r="ET170" s="125"/>
      <c r="EU170" s="125"/>
      <c r="EV170" s="125"/>
      <c r="EW170" s="125"/>
      <c r="EX170" s="125"/>
      <c r="EY170" s="125"/>
      <c r="EZ170" s="125"/>
      <c r="FA170" s="125"/>
      <c r="FB170" s="125"/>
      <c r="FC170" s="125"/>
      <c r="FD170" s="125"/>
      <c r="FE170" s="125"/>
      <c r="FF170" s="125"/>
      <c r="FG170" s="125"/>
      <c r="FH170" s="125"/>
      <c r="FI170" s="125"/>
      <c r="FJ170" s="125"/>
      <c r="FK170" s="125"/>
      <c r="FL170" s="125"/>
      <c r="FM170" s="125"/>
      <c r="FN170" s="125"/>
      <c r="FO170" s="125"/>
      <c r="FP170" s="125"/>
      <c r="FQ170" s="125"/>
      <c r="FR170" s="125"/>
      <c r="FS170" s="125"/>
      <c r="FT170" s="125"/>
      <c r="FU170" s="175"/>
      <c r="FV170" s="175"/>
      <c r="FW170" s="175"/>
      <c r="FX170" s="175"/>
      <c r="FY170" s="175"/>
      <c r="FZ170" s="175"/>
      <c r="GA170" s="175"/>
      <c r="GB170" s="175"/>
      <c r="GC170" s="175"/>
      <c r="GD170" s="175"/>
      <c r="GE170" s="175"/>
      <c r="GF170" s="175"/>
      <c r="GG170" s="175"/>
      <c r="GH170" s="175"/>
      <c r="GI170" s="175"/>
      <c r="GJ170" s="175"/>
      <c r="GK170" s="175"/>
      <c r="GL170" s="175"/>
      <c r="GM170" s="175"/>
      <c r="GN170" s="175"/>
      <c r="GO170" s="175"/>
      <c r="GP170" s="175"/>
      <c r="GQ170" s="175"/>
      <c r="GR170" s="175"/>
      <c r="GS170" s="175"/>
      <c r="GT170" s="175"/>
      <c r="GU170" s="175"/>
      <c r="GV170" s="175"/>
      <c r="GW170" s="175"/>
      <c r="GX170" s="175"/>
      <c r="GY170" s="175"/>
      <c r="GZ170" s="175"/>
      <c r="HA170" s="175"/>
      <c r="HB170" s="175"/>
      <c r="HC170" s="175"/>
      <c r="HD170" s="175"/>
      <c r="HE170" s="175"/>
      <c r="HF170" s="175"/>
      <c r="HG170" s="175"/>
      <c r="HH170" s="175"/>
      <c r="HI170" s="175"/>
      <c r="HJ170" s="175"/>
      <c r="HK170" s="76"/>
      <c r="HL170" s="76"/>
      <c r="HM170" s="76"/>
      <c r="HN170" s="76"/>
      <c r="HO170" s="271"/>
      <c r="HP170" s="284" t="e">
        <v>#NUM!</v>
      </c>
      <c r="HQ170" s="284" t="e">
        <v>#NUM!</v>
      </c>
      <c r="HR170" s="284" t="e">
        <v>#NUM!</v>
      </c>
      <c r="HS170" s="284" t="e">
        <v>#NUM!</v>
      </c>
      <c r="HT170" s="284" t="e">
        <v>#NUM!</v>
      </c>
      <c r="HU170" s="284" t="e">
        <v>#NUM!</v>
      </c>
      <c r="HV170" s="284" t="e">
        <v>#NUM!</v>
      </c>
      <c r="HW170" s="284" t="e">
        <v>#NUM!</v>
      </c>
      <c r="HX170" s="284" t="e">
        <v>#NUM!</v>
      </c>
      <c r="HY170" s="284" t="e">
        <v>#NUM!</v>
      </c>
      <c r="HZ170" s="284" t="e">
        <v>#NUM!</v>
      </c>
      <c r="IA170" s="284" t="e">
        <v>#NUM!</v>
      </c>
      <c r="IB170" s="284" t="e">
        <v>#NUM!</v>
      </c>
      <c r="IC170" s="284" t="e">
        <v>#NUM!</v>
      </c>
      <c r="ID170" s="284" t="e">
        <v>#NUM!</v>
      </c>
      <c r="IE170" s="284" t="e">
        <v>#NUM!</v>
      </c>
      <c r="IF170" s="284" t="e">
        <v>#NUM!</v>
      </c>
      <c r="IG170" s="284" t="e">
        <v>#NUM!</v>
      </c>
      <c r="IH170" s="284" t="e">
        <v>#NUM!</v>
      </c>
      <c r="II170" s="284" t="e">
        <v>#NUM!</v>
      </c>
      <c r="IJ170" s="284" t="e">
        <v>#NUM!</v>
      </c>
      <c r="IK170" s="284" t="e">
        <v>#NUM!</v>
      </c>
      <c r="IL170" s="284" t="e">
        <v>#NUM!</v>
      </c>
      <c r="IM170" s="284" t="e">
        <v>#NUM!</v>
      </c>
      <c r="IN170" s="284" t="e">
        <v>#NUM!</v>
      </c>
      <c r="IO170" s="284" t="e">
        <v>#NUM!</v>
      </c>
      <c r="IP170" s="284" t="e">
        <v>#NUM!</v>
      </c>
      <c r="IQ170" s="284" t="e">
        <v>#NUM!</v>
      </c>
      <c r="IR170" s="284" t="e">
        <v>#NUM!</v>
      </c>
      <c r="IS170" s="284" t="e">
        <v>#NUM!</v>
      </c>
      <c r="IT170" s="284" t="e">
        <v>#NUM!</v>
      </c>
      <c r="IU170" s="284" t="e">
        <v>#NUM!</v>
      </c>
      <c r="IV170" s="284" t="e">
        <v>#NUM!</v>
      </c>
      <c r="IW170" s="284" t="e">
        <v>#NUM!</v>
      </c>
      <c r="IX170" s="284" t="e">
        <v>#NUM!</v>
      </c>
      <c r="IY170" s="284" t="e">
        <v>#NUM!</v>
      </c>
      <c r="IZ170" s="284" t="e">
        <v>#NUM!</v>
      </c>
      <c r="JA170" s="284" t="e">
        <v>#NUM!</v>
      </c>
      <c r="JB170" s="284" t="e">
        <v>#NUM!</v>
      </c>
      <c r="JC170" s="284" t="e">
        <v>#NUM!</v>
      </c>
      <c r="JD170" s="284" t="e">
        <v>#NUM!</v>
      </c>
      <c r="JE170" s="284" t="e">
        <v>#NUM!</v>
      </c>
      <c r="JF170" s="284" t="e">
        <v>#NUM!</v>
      </c>
      <c r="JG170" s="284" t="e">
        <v>#NUM!</v>
      </c>
      <c r="JH170" s="278" t="e">
        <v>#NUM!</v>
      </c>
      <c r="JI170" s="278" t="e">
        <v>#NUM!</v>
      </c>
      <c r="JJ170" s="279" t="s">
        <v>546</v>
      </c>
    </row>
    <row r="171" spans="1:270" s="68" customFormat="1" ht="14.65" customHeight="1" x14ac:dyDescent="0.25">
      <c r="A171" s="68" t="s">
        <v>63</v>
      </c>
      <c r="B171" s="76" t="s">
        <v>508</v>
      </c>
      <c r="C171" s="76" t="s">
        <v>509</v>
      </c>
      <c r="D171" s="76" t="s">
        <v>510</v>
      </c>
      <c r="E171" s="76" t="s">
        <v>6</v>
      </c>
      <c r="F171" s="76" t="s">
        <v>511</v>
      </c>
      <c r="G171" s="76" t="s">
        <v>8</v>
      </c>
      <c r="H171" s="76" t="s">
        <v>8</v>
      </c>
      <c r="I171" s="76" t="s">
        <v>192</v>
      </c>
      <c r="J171" s="76" t="s">
        <v>7</v>
      </c>
      <c r="K171" s="86" t="s">
        <v>8</v>
      </c>
      <c r="L171" s="86" t="s">
        <v>8</v>
      </c>
      <c r="M171" s="86" t="s">
        <v>8</v>
      </c>
      <c r="N171" s="86" t="s">
        <v>8</v>
      </c>
      <c r="O171" s="86" t="s">
        <v>8</v>
      </c>
      <c r="P171" s="86" t="s">
        <v>8</v>
      </c>
      <c r="Q171" s="76" t="s">
        <v>519</v>
      </c>
      <c r="R171" s="76" t="s">
        <v>10</v>
      </c>
      <c r="S171" s="76" t="s">
        <v>520</v>
      </c>
      <c r="T171" s="76" t="s">
        <v>521</v>
      </c>
      <c r="U171" s="77"/>
      <c r="V171" s="77">
        <v>0.05</v>
      </c>
      <c r="W171" s="77">
        <v>0.08</v>
      </c>
      <c r="X171" s="77">
        <v>0.15</v>
      </c>
      <c r="Y171" s="77">
        <v>0.2</v>
      </c>
      <c r="Z171" s="77">
        <v>0.25</v>
      </c>
      <c r="AA171" s="77">
        <v>0.37</v>
      </c>
      <c r="AB171" s="77">
        <v>0.42</v>
      </c>
      <c r="AC171" s="77">
        <v>0.57999999999999996</v>
      </c>
      <c r="AD171" s="77">
        <v>0.67</v>
      </c>
      <c r="AE171" s="77">
        <v>0.83</v>
      </c>
      <c r="AF171" s="77">
        <v>1</v>
      </c>
      <c r="AG171" s="76" t="s">
        <v>522</v>
      </c>
      <c r="AH171" s="76" t="s">
        <v>208</v>
      </c>
      <c r="AI171" s="82" t="s">
        <v>303</v>
      </c>
      <c r="AJ171" s="83" t="s">
        <v>303</v>
      </c>
      <c r="AK171" s="84">
        <v>46023</v>
      </c>
      <c r="AL171" s="84">
        <v>46387</v>
      </c>
      <c r="AM171" s="83"/>
      <c r="AN171" s="83"/>
      <c r="AO171" s="83"/>
      <c r="AP171" s="85" t="s">
        <v>9</v>
      </c>
      <c r="AQ171" s="84" t="str" cm="1">
        <f t="array" ref="AQ171">IFERROR(DATE(2026, _xlfn.AGGREGATE(15, 6, (COLUMN(CC171:CN171)-COLUMN(CC171)+1)/(CC171:CN171&lt;&gt;0), 1), 1),"N/A")</f>
        <v>N/A</v>
      </c>
      <c r="AR171" s="84" t="str" cm="1">
        <f t="array" ref="AR171">IFERROR(EOMONTH(DATE(2026, _xlfn.AGGREGATE(14, 6, (COLUMN(CC171:CN171)-COLUMN(CC171)+1)/(CC171:CN171&lt;&gt;0), 1), 1), 0),"N/A")</f>
        <v>N/A</v>
      </c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76" t="s">
        <v>64</v>
      </c>
      <c r="BG171" s="76"/>
      <c r="BH171" s="76" t="s">
        <v>778</v>
      </c>
      <c r="BI171" s="76" t="s">
        <v>8</v>
      </c>
      <c r="BJ171" s="82">
        <v>530602</v>
      </c>
      <c r="BK171" s="86" t="s">
        <v>191</v>
      </c>
      <c r="BL171" s="87">
        <v>6600</v>
      </c>
      <c r="BM171" s="73">
        <v>0</v>
      </c>
      <c r="BN171" s="73">
        <v>0</v>
      </c>
      <c r="BO171" s="73">
        <v>0</v>
      </c>
      <c r="BP171" s="73">
        <v>0</v>
      </c>
      <c r="BQ171" s="88">
        <v>6600</v>
      </c>
      <c r="BR171" s="73">
        <v>0</v>
      </c>
      <c r="BS171" s="73">
        <v>0</v>
      </c>
      <c r="BT171" s="73">
        <v>0</v>
      </c>
      <c r="BU171" s="73">
        <v>0</v>
      </c>
      <c r="BV171" s="73">
        <v>0</v>
      </c>
      <c r="BW171" s="73">
        <v>0</v>
      </c>
      <c r="BX171" s="138">
        <v>0</v>
      </c>
      <c r="BY171" s="138"/>
      <c r="BZ171" s="138"/>
      <c r="CA171" s="138">
        <v>-6600</v>
      </c>
      <c r="CB171" s="138">
        <f t="shared" si="32"/>
        <v>0</v>
      </c>
      <c r="CC171" s="73"/>
      <c r="CD171" s="73"/>
      <c r="CE171" s="72">
        <v>0</v>
      </c>
      <c r="CF171" s="73">
        <v>0</v>
      </c>
      <c r="CG171" s="88">
        <v>0</v>
      </c>
      <c r="CH171" s="73">
        <v>0</v>
      </c>
      <c r="CI171" s="73">
        <v>0</v>
      </c>
      <c r="CJ171" s="73">
        <v>0</v>
      </c>
      <c r="CK171" s="73">
        <v>0</v>
      </c>
      <c r="CL171" s="73">
        <v>0</v>
      </c>
      <c r="CM171" s="73">
        <v>0</v>
      </c>
      <c r="CN171" s="138">
        <v>0</v>
      </c>
      <c r="CO171" s="138"/>
      <c r="CP171" s="137">
        <f t="shared" si="33"/>
        <v>0</v>
      </c>
      <c r="CQ171" s="137">
        <f t="shared" si="34"/>
        <v>0</v>
      </c>
      <c r="CR171" s="137">
        <f t="shared" si="43"/>
        <v>0</v>
      </c>
      <c r="CS171" s="157">
        <v>0</v>
      </c>
      <c r="CT171" s="157">
        <v>0</v>
      </c>
      <c r="CU171" s="157">
        <v>0</v>
      </c>
      <c r="CV171" s="157">
        <v>0</v>
      </c>
      <c r="CW171" s="157">
        <v>0</v>
      </c>
      <c r="CX171" s="73">
        <v>0</v>
      </c>
      <c r="CY171" s="73">
        <v>0</v>
      </c>
      <c r="CZ171" s="73">
        <v>0</v>
      </c>
      <c r="DA171" s="73">
        <v>0</v>
      </c>
      <c r="DB171" s="73">
        <v>0</v>
      </c>
      <c r="DC171" s="73">
        <v>0</v>
      </c>
      <c r="DD171" s="73">
        <v>0</v>
      </c>
      <c r="DE171" s="73">
        <v>0</v>
      </c>
      <c r="DF171" s="73">
        <v>0</v>
      </c>
      <c r="DG171" s="73">
        <v>0</v>
      </c>
      <c r="DH171" s="73">
        <v>0</v>
      </c>
      <c r="DI171" s="157">
        <f t="shared" si="35"/>
        <v>0</v>
      </c>
      <c r="DJ171" s="157">
        <f t="shared" si="36"/>
        <v>0</v>
      </c>
      <c r="DK171" s="191" t="str">
        <f t="shared" si="44"/>
        <v>NO</v>
      </c>
      <c r="DL171" s="191" t="str">
        <f t="shared" si="45"/>
        <v>NO</v>
      </c>
      <c r="DM171" s="143">
        <v>6600</v>
      </c>
      <c r="DN171" s="143">
        <v>6600</v>
      </c>
      <c r="DO171" s="143"/>
      <c r="DP171" s="125">
        <v>2</v>
      </c>
      <c r="DQ171" s="125">
        <v>2</v>
      </c>
      <c r="DR171" s="125"/>
      <c r="DS171" s="125"/>
      <c r="DT171" s="125"/>
      <c r="DU171" s="125"/>
      <c r="DV171" s="125"/>
      <c r="DW171" s="125"/>
      <c r="DX171" s="126">
        <v>46120</v>
      </c>
      <c r="DY171" s="126">
        <v>46120</v>
      </c>
      <c r="DZ171" s="127">
        <v>1</v>
      </c>
      <c r="EA171" s="126">
        <v>46121</v>
      </c>
      <c r="EB171" s="126">
        <v>46121</v>
      </c>
      <c r="EC171" s="126">
        <v>46121</v>
      </c>
      <c r="ED171" s="126">
        <v>46122</v>
      </c>
      <c r="EE171" s="126">
        <v>46125</v>
      </c>
      <c r="EF171" s="126">
        <v>46126</v>
      </c>
      <c r="EG171" s="126">
        <v>46127</v>
      </c>
      <c r="EH171" s="126">
        <v>46128</v>
      </c>
      <c r="EI171" s="126">
        <v>46129</v>
      </c>
      <c r="EJ171" s="126">
        <v>46129</v>
      </c>
      <c r="EK171" s="127">
        <v>1</v>
      </c>
      <c r="EL171" s="126">
        <v>46132</v>
      </c>
      <c r="EM171" s="126">
        <v>46133</v>
      </c>
      <c r="EN171" s="126">
        <v>46134</v>
      </c>
      <c r="EO171" s="126">
        <v>46135</v>
      </c>
      <c r="EP171" s="126">
        <v>46135</v>
      </c>
      <c r="EQ171" s="126">
        <v>46136</v>
      </c>
      <c r="ER171" s="126">
        <v>46136</v>
      </c>
      <c r="ES171" s="127"/>
      <c r="ET171" s="127"/>
      <c r="EU171" s="127"/>
      <c r="EV171" s="127"/>
      <c r="EW171" s="126">
        <v>46139</v>
      </c>
      <c r="EX171" s="126">
        <v>46140</v>
      </c>
      <c r="EY171" s="126">
        <v>46140</v>
      </c>
      <c r="EZ171" s="126"/>
      <c r="FA171" s="126"/>
      <c r="FB171" s="126"/>
      <c r="FC171" s="126">
        <v>46140</v>
      </c>
      <c r="FD171" s="126">
        <v>46146</v>
      </c>
      <c r="FE171" s="127">
        <v>18</v>
      </c>
      <c r="FF171" s="129"/>
      <c r="FG171" s="129"/>
      <c r="FH171" s="129"/>
      <c r="FI171" s="129"/>
      <c r="FJ171" s="129"/>
      <c r="FK171" s="129"/>
      <c r="FL171" s="129"/>
      <c r="FM171" s="129"/>
      <c r="FN171" s="129"/>
      <c r="FO171" s="129"/>
      <c r="FP171" s="128">
        <v>46146</v>
      </c>
      <c r="FQ171" s="129"/>
      <c r="FR171" s="130" t="s">
        <v>579</v>
      </c>
      <c r="FS171" s="127" t="s">
        <v>634</v>
      </c>
      <c r="FT171" s="125"/>
      <c r="FU171" s="173">
        <v>46120</v>
      </c>
      <c r="FV171" s="173">
        <v>46120</v>
      </c>
      <c r="FW171" s="173">
        <v>46121</v>
      </c>
      <c r="FX171" s="173">
        <v>46121</v>
      </c>
      <c r="FY171" s="173">
        <v>46121</v>
      </c>
      <c r="FZ171" s="173">
        <v>46122</v>
      </c>
      <c r="GA171" s="173">
        <v>46125</v>
      </c>
      <c r="GB171" s="173">
        <v>46126</v>
      </c>
      <c r="GC171" s="173">
        <v>46127</v>
      </c>
      <c r="GD171" s="173">
        <v>46128</v>
      </c>
      <c r="GE171" s="173">
        <v>46129</v>
      </c>
      <c r="GF171" s="173">
        <v>46129</v>
      </c>
      <c r="GG171" s="173">
        <v>46132</v>
      </c>
      <c r="GH171" s="173">
        <v>46133</v>
      </c>
      <c r="GI171" s="173">
        <v>46134</v>
      </c>
      <c r="GJ171" s="173">
        <v>46135</v>
      </c>
      <c r="GK171" s="173">
        <v>46135</v>
      </c>
      <c r="GL171" s="173">
        <v>46136</v>
      </c>
      <c r="GM171" s="173">
        <v>46136</v>
      </c>
      <c r="GN171" s="173"/>
      <c r="GO171" s="173"/>
      <c r="GP171" s="173"/>
      <c r="GQ171" s="173"/>
      <c r="GR171" s="173">
        <v>46139</v>
      </c>
      <c r="GS171" s="173">
        <v>46140</v>
      </c>
      <c r="GT171" s="173">
        <v>46140</v>
      </c>
      <c r="GU171" s="173"/>
      <c r="GV171" s="173"/>
      <c r="GW171" s="173"/>
      <c r="GX171" s="173">
        <v>46140</v>
      </c>
      <c r="GY171" s="173">
        <v>46146</v>
      </c>
      <c r="GZ171" s="68">
        <v>18</v>
      </c>
      <c r="HA171" s="173"/>
      <c r="HB171" s="173"/>
      <c r="HC171" s="173"/>
      <c r="HD171" s="173"/>
      <c r="HE171" s="173"/>
      <c r="HF171" s="173"/>
      <c r="HG171" s="173"/>
      <c r="HH171" s="173"/>
      <c r="HI171" s="173"/>
      <c r="HJ171" s="173">
        <v>46146</v>
      </c>
      <c r="HK171" s="169"/>
      <c r="HL171" s="169" t="s">
        <v>53</v>
      </c>
      <c r="HM171" s="169" t="s">
        <v>579</v>
      </c>
      <c r="HN171" s="169" t="s">
        <v>634</v>
      </c>
      <c r="HO171" s="169"/>
      <c r="HP171" s="284" t="e">
        <v>#NUM!</v>
      </c>
      <c r="HQ171" s="284" t="e">
        <v>#NUM!</v>
      </c>
      <c r="HR171" s="284" t="e">
        <v>#NUM!</v>
      </c>
      <c r="HS171" s="284" t="e">
        <v>#NUM!</v>
      </c>
      <c r="HT171" s="284" t="e">
        <v>#NUM!</v>
      </c>
      <c r="HU171" s="284" t="e">
        <v>#NUM!</v>
      </c>
      <c r="HV171" s="284" t="e">
        <v>#NUM!</v>
      </c>
      <c r="HW171" s="284" t="e">
        <v>#NUM!</v>
      </c>
      <c r="HX171" s="284" t="e">
        <v>#NUM!</v>
      </c>
      <c r="HY171" s="284" t="e">
        <v>#NUM!</v>
      </c>
      <c r="HZ171" s="284" t="e">
        <v>#NUM!</v>
      </c>
      <c r="IA171" s="284" t="e">
        <v>#NUM!</v>
      </c>
      <c r="IB171" s="284" t="e">
        <v>#NUM!</v>
      </c>
      <c r="IC171" s="284" t="e">
        <v>#NUM!</v>
      </c>
      <c r="ID171" s="284" t="e">
        <v>#NUM!</v>
      </c>
      <c r="IE171" s="284" t="e">
        <v>#NUM!</v>
      </c>
      <c r="IF171" s="284" t="e">
        <v>#NUM!</v>
      </c>
      <c r="IG171" s="284" t="e">
        <v>#NUM!</v>
      </c>
      <c r="IH171" s="284" t="e">
        <v>#NUM!</v>
      </c>
      <c r="II171" s="284" t="e">
        <v>#NUM!</v>
      </c>
      <c r="IJ171" s="284" t="e">
        <v>#NUM!</v>
      </c>
      <c r="IK171" s="284" t="e">
        <v>#NUM!</v>
      </c>
      <c r="IL171" s="284" t="e">
        <v>#NUM!</v>
      </c>
      <c r="IM171" s="284" t="e">
        <v>#NUM!</v>
      </c>
      <c r="IN171" s="284" t="e">
        <v>#NUM!</v>
      </c>
      <c r="IO171" s="284" t="e">
        <v>#NUM!</v>
      </c>
      <c r="IP171" s="284" t="e">
        <v>#NUM!</v>
      </c>
      <c r="IQ171" s="284" t="e">
        <v>#NUM!</v>
      </c>
      <c r="IR171" s="284" t="e">
        <v>#NUM!</v>
      </c>
      <c r="IS171" s="284" t="e">
        <v>#NUM!</v>
      </c>
      <c r="IT171" s="284" t="e">
        <v>#NUM!</v>
      </c>
      <c r="IU171" s="284" t="e">
        <v>#NUM!</v>
      </c>
      <c r="IV171" s="284" t="e">
        <v>#NUM!</v>
      </c>
      <c r="IW171" s="284" t="e">
        <v>#NUM!</v>
      </c>
      <c r="IX171" s="284" t="e">
        <v>#NUM!</v>
      </c>
      <c r="IY171" s="284" t="e">
        <v>#NUM!</v>
      </c>
      <c r="IZ171" s="284" t="e">
        <v>#NUM!</v>
      </c>
      <c r="JA171" s="284" t="e">
        <v>#NUM!</v>
      </c>
      <c r="JB171" s="284" t="e">
        <v>#NUM!</v>
      </c>
      <c r="JC171" s="284" t="e">
        <v>#NUM!</v>
      </c>
      <c r="JD171" s="284" t="e">
        <v>#NUM!</v>
      </c>
      <c r="JE171" s="284" t="e">
        <v>#NUM!</v>
      </c>
      <c r="JF171" s="284" t="e">
        <v>#NUM!</v>
      </c>
      <c r="JG171" s="284" t="e">
        <v>#NUM!</v>
      </c>
      <c r="JH171" s="278" t="e">
        <v>#NUM!</v>
      </c>
      <c r="JI171" s="278" t="e">
        <v>#NUM!</v>
      </c>
      <c r="JJ171" s="279" t="s">
        <v>768</v>
      </c>
    </row>
    <row r="172" spans="1:270" s="68" customFormat="1" ht="14.65" customHeight="1" x14ac:dyDescent="0.25">
      <c r="A172" s="68" t="s">
        <v>63</v>
      </c>
      <c r="B172" s="76" t="s">
        <v>508</v>
      </c>
      <c r="C172" s="76" t="s">
        <v>509</v>
      </c>
      <c r="D172" s="76" t="s">
        <v>510</v>
      </c>
      <c r="E172" s="76" t="s">
        <v>6</v>
      </c>
      <c r="F172" s="76" t="s">
        <v>511</v>
      </c>
      <c r="G172" s="76" t="s">
        <v>8</v>
      </c>
      <c r="H172" s="76" t="s">
        <v>8</v>
      </c>
      <c r="I172" s="76" t="s">
        <v>192</v>
      </c>
      <c r="J172" s="76" t="s">
        <v>7</v>
      </c>
      <c r="K172" s="86" t="s">
        <v>8</v>
      </c>
      <c r="L172" s="86" t="s">
        <v>8</v>
      </c>
      <c r="M172" s="86" t="s">
        <v>8</v>
      </c>
      <c r="N172" s="86" t="s">
        <v>8</v>
      </c>
      <c r="O172" s="86" t="s">
        <v>8</v>
      </c>
      <c r="P172" s="86" t="s">
        <v>8</v>
      </c>
      <c r="Q172" s="76" t="s">
        <v>519</v>
      </c>
      <c r="R172" s="76" t="s">
        <v>10</v>
      </c>
      <c r="S172" s="76" t="s">
        <v>520</v>
      </c>
      <c r="T172" s="76" t="s">
        <v>521</v>
      </c>
      <c r="U172" s="77"/>
      <c r="V172" s="77">
        <v>0.05</v>
      </c>
      <c r="W172" s="77">
        <v>0.08</v>
      </c>
      <c r="X172" s="77">
        <v>0.15</v>
      </c>
      <c r="Y172" s="77">
        <v>0.2</v>
      </c>
      <c r="Z172" s="77">
        <v>0.25</v>
      </c>
      <c r="AA172" s="77">
        <v>0.37</v>
      </c>
      <c r="AB172" s="77">
        <v>0.42</v>
      </c>
      <c r="AC172" s="77">
        <v>0.57999999999999996</v>
      </c>
      <c r="AD172" s="77">
        <v>0.67</v>
      </c>
      <c r="AE172" s="77">
        <v>0.83</v>
      </c>
      <c r="AF172" s="77">
        <v>1</v>
      </c>
      <c r="AG172" s="76" t="s">
        <v>522</v>
      </c>
      <c r="AH172" s="76" t="s">
        <v>208</v>
      </c>
      <c r="AI172" s="82" t="s">
        <v>303</v>
      </c>
      <c r="AJ172" s="83" t="s">
        <v>303</v>
      </c>
      <c r="AK172" s="84">
        <v>46023</v>
      </c>
      <c r="AL172" s="84">
        <v>46387</v>
      </c>
      <c r="AM172" s="83"/>
      <c r="AN172" s="83"/>
      <c r="AO172" s="83"/>
      <c r="AP172" s="85" t="s">
        <v>9</v>
      </c>
      <c r="AQ172" s="84" t="str" cm="1">
        <f t="array" ref="AQ172">IFERROR(DATE(2026, _xlfn.AGGREGATE(15, 6, (COLUMN(CC172:CN172)-COLUMN(CC172)+1)/(CC172:CN172&lt;&gt;0), 1), 1),"N/A")</f>
        <v>N/A</v>
      </c>
      <c r="AR172" s="84" t="str" cm="1">
        <f t="array" ref="AR172">IFERROR(EOMONTH(DATE(2026, _xlfn.AGGREGATE(14, 6, (COLUMN(CC172:CN172)-COLUMN(CC172)+1)/(CC172:CN172&lt;&gt;0), 1), 1), 0),"N/A")</f>
        <v>N/A</v>
      </c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76" t="s">
        <v>105</v>
      </c>
      <c r="BG172" s="76"/>
      <c r="BH172" s="76" t="s">
        <v>779</v>
      </c>
      <c r="BI172" s="76" t="s">
        <v>8</v>
      </c>
      <c r="BJ172" s="82">
        <v>530601</v>
      </c>
      <c r="BK172" s="86" t="s">
        <v>191</v>
      </c>
      <c r="BL172" s="87">
        <v>14400</v>
      </c>
      <c r="BM172" s="88"/>
      <c r="BN172" s="88"/>
      <c r="BO172" s="88"/>
      <c r="BP172" s="72"/>
      <c r="BQ172" s="88"/>
      <c r="BR172" s="88"/>
      <c r="BS172" s="88">
        <v>14400</v>
      </c>
      <c r="BT172" s="88"/>
      <c r="BU172" s="88"/>
      <c r="BV172" s="88"/>
      <c r="BW172" s="88"/>
      <c r="BX172" s="137"/>
      <c r="BY172" s="137"/>
      <c r="BZ172" s="137">
        <v>-14400</v>
      </c>
      <c r="CA172" s="137"/>
      <c r="CB172" s="138">
        <f t="shared" si="32"/>
        <v>0</v>
      </c>
      <c r="CC172" s="88"/>
      <c r="CD172" s="88"/>
      <c r="CE172" s="88"/>
      <c r="CF172" s="72"/>
      <c r="CG172" s="88"/>
      <c r="CH172" s="88"/>
      <c r="CI172" s="88">
        <v>0</v>
      </c>
      <c r="CJ172" s="88"/>
      <c r="CK172" s="88"/>
      <c r="CL172" s="88"/>
      <c r="CM172" s="88"/>
      <c r="CN172" s="137"/>
      <c r="CO172" s="137"/>
      <c r="CP172" s="137">
        <f t="shared" si="33"/>
        <v>0</v>
      </c>
      <c r="CQ172" s="137">
        <f t="shared" si="34"/>
        <v>0</v>
      </c>
      <c r="CR172" s="137">
        <f t="shared" si="43"/>
        <v>0</v>
      </c>
      <c r="CS172" s="157">
        <v>0</v>
      </c>
      <c r="CT172" s="157">
        <v>0</v>
      </c>
      <c r="CU172" s="157">
        <v>0</v>
      </c>
      <c r="CV172" s="157">
        <v>0</v>
      </c>
      <c r="CW172" s="157">
        <v>0</v>
      </c>
      <c r="CX172" s="73">
        <v>0</v>
      </c>
      <c r="CY172" s="73">
        <v>0</v>
      </c>
      <c r="CZ172" s="73">
        <v>0</v>
      </c>
      <c r="DA172" s="73">
        <v>0</v>
      </c>
      <c r="DB172" s="73">
        <v>0</v>
      </c>
      <c r="DC172" s="73">
        <v>0</v>
      </c>
      <c r="DD172" s="73">
        <v>0</v>
      </c>
      <c r="DE172" s="73">
        <v>0</v>
      </c>
      <c r="DF172" s="73">
        <v>0</v>
      </c>
      <c r="DG172" s="73">
        <v>0</v>
      </c>
      <c r="DH172" s="73">
        <v>0</v>
      </c>
      <c r="DI172" s="157">
        <f t="shared" si="35"/>
        <v>0</v>
      </c>
      <c r="DJ172" s="157">
        <f t="shared" si="36"/>
        <v>0</v>
      </c>
      <c r="DK172" s="191" t="str">
        <f t="shared" si="44"/>
        <v>NO</v>
      </c>
      <c r="DL172" s="191" t="str">
        <f t="shared" si="45"/>
        <v>NO</v>
      </c>
      <c r="DM172" s="145">
        <v>14400</v>
      </c>
      <c r="DN172" s="145">
        <v>14400</v>
      </c>
      <c r="DO172" s="142"/>
      <c r="DP172" s="125">
        <v>1</v>
      </c>
      <c r="DQ172" s="172">
        <v>1</v>
      </c>
      <c r="DR172" s="125"/>
      <c r="DS172" s="125" t="s">
        <v>348</v>
      </c>
      <c r="DT172" s="125" t="s">
        <v>373</v>
      </c>
      <c r="DU172" s="125" t="s">
        <v>305</v>
      </c>
      <c r="DV172" s="125" t="s">
        <v>315</v>
      </c>
      <c r="DW172" s="125"/>
      <c r="DX172" s="126">
        <v>46090</v>
      </c>
      <c r="DY172" s="126">
        <v>46090</v>
      </c>
      <c r="DZ172" s="127">
        <v>1</v>
      </c>
      <c r="EA172" s="126">
        <v>46091</v>
      </c>
      <c r="EB172" s="126">
        <v>46091</v>
      </c>
      <c r="EC172" s="126">
        <v>46091</v>
      </c>
      <c r="ED172" s="126">
        <v>46092</v>
      </c>
      <c r="EE172" s="126">
        <v>46093</v>
      </c>
      <c r="EF172" s="126">
        <v>46094</v>
      </c>
      <c r="EG172" s="126">
        <v>46097</v>
      </c>
      <c r="EH172" s="126">
        <v>46098</v>
      </c>
      <c r="EI172" s="126">
        <v>46099</v>
      </c>
      <c r="EJ172" s="126">
        <v>46099</v>
      </c>
      <c r="EK172" s="127">
        <v>1</v>
      </c>
      <c r="EL172" s="126">
        <v>46100</v>
      </c>
      <c r="EM172" s="126">
        <v>46101</v>
      </c>
      <c r="EN172" s="126">
        <v>46104</v>
      </c>
      <c r="EO172" s="126">
        <v>46105</v>
      </c>
      <c r="EP172" s="126">
        <v>46105</v>
      </c>
      <c r="EQ172" s="126">
        <v>46106</v>
      </c>
      <c r="ER172" s="126">
        <v>46106</v>
      </c>
      <c r="ES172" s="127"/>
      <c r="ET172" s="127"/>
      <c r="EU172" s="127"/>
      <c r="EV172" s="127"/>
      <c r="EW172" s="126">
        <v>46107</v>
      </c>
      <c r="EX172" s="126">
        <v>46108</v>
      </c>
      <c r="EY172" s="126">
        <v>46108</v>
      </c>
      <c r="EZ172" s="126">
        <v>46111</v>
      </c>
      <c r="FA172" s="126">
        <v>46112</v>
      </c>
      <c r="FB172" s="126">
        <v>46113</v>
      </c>
      <c r="FC172" s="126">
        <v>46114</v>
      </c>
      <c r="FD172" s="126">
        <v>46114</v>
      </c>
      <c r="FE172" s="127">
        <v>18</v>
      </c>
      <c r="FF172" s="126">
        <v>46118</v>
      </c>
      <c r="FG172" s="126">
        <v>46120</v>
      </c>
      <c r="FH172" s="128">
        <v>46122</v>
      </c>
      <c r="FI172" s="128">
        <v>46125</v>
      </c>
      <c r="FJ172" s="128">
        <v>46126</v>
      </c>
      <c r="FK172" s="128">
        <v>46128</v>
      </c>
      <c r="FL172" s="128">
        <v>46129</v>
      </c>
      <c r="FM172" s="128">
        <v>46129</v>
      </c>
      <c r="FN172" s="128">
        <v>46134</v>
      </c>
      <c r="FO172" s="129">
        <v>1</v>
      </c>
      <c r="FP172" s="128">
        <v>46139</v>
      </c>
      <c r="FQ172" s="128"/>
      <c r="FR172" s="147" t="s">
        <v>373</v>
      </c>
      <c r="FS172" s="127" t="s">
        <v>780</v>
      </c>
      <c r="FT172" s="131"/>
      <c r="FU172" s="173">
        <v>46090</v>
      </c>
      <c r="FV172" s="173">
        <v>46090</v>
      </c>
      <c r="FW172" s="173">
        <v>46091</v>
      </c>
      <c r="FX172" s="173">
        <v>46091</v>
      </c>
      <c r="FY172" s="173">
        <v>46091</v>
      </c>
      <c r="FZ172" s="173">
        <v>46092</v>
      </c>
      <c r="GA172" s="173">
        <v>46093</v>
      </c>
      <c r="GB172" s="173">
        <v>46094</v>
      </c>
      <c r="GC172" s="173">
        <v>46097</v>
      </c>
      <c r="GD172" s="173">
        <v>46098</v>
      </c>
      <c r="GE172" s="173">
        <v>46099</v>
      </c>
      <c r="GF172" s="173">
        <v>46099</v>
      </c>
      <c r="GG172" s="173">
        <v>46100</v>
      </c>
      <c r="GH172" s="173">
        <v>46101</v>
      </c>
      <c r="GI172" s="173">
        <v>46104</v>
      </c>
      <c r="GJ172" s="173">
        <v>46105</v>
      </c>
      <c r="GK172" s="173">
        <v>46105</v>
      </c>
      <c r="GL172" s="173">
        <v>46106</v>
      </c>
      <c r="GM172" s="173">
        <v>46106</v>
      </c>
      <c r="GN172" s="173"/>
      <c r="GO172" s="173"/>
      <c r="GP172" s="173"/>
      <c r="GQ172" s="173"/>
      <c r="GR172" s="173">
        <v>46107</v>
      </c>
      <c r="GS172" s="173">
        <v>46108</v>
      </c>
      <c r="GT172" s="173">
        <v>46108</v>
      </c>
      <c r="GU172" s="173">
        <v>46111</v>
      </c>
      <c r="GV172" s="173">
        <v>46112</v>
      </c>
      <c r="GW172" s="173">
        <v>46113</v>
      </c>
      <c r="GX172" s="173">
        <v>46114</v>
      </c>
      <c r="GY172" s="173">
        <v>46114</v>
      </c>
      <c r="GZ172" s="68">
        <v>18</v>
      </c>
      <c r="HA172" s="173">
        <v>46118</v>
      </c>
      <c r="HB172" s="173">
        <v>46120</v>
      </c>
      <c r="HC172" s="173">
        <v>46122</v>
      </c>
      <c r="HD172" s="173">
        <v>46125</v>
      </c>
      <c r="HE172" s="173">
        <v>46126</v>
      </c>
      <c r="HF172" s="173">
        <v>46128</v>
      </c>
      <c r="HG172" s="173">
        <v>46129</v>
      </c>
      <c r="HH172" s="173">
        <v>46129</v>
      </c>
      <c r="HI172" s="173">
        <v>46134</v>
      </c>
      <c r="HJ172" s="173">
        <v>46139</v>
      </c>
      <c r="HK172" s="169"/>
      <c r="HL172" s="169" t="s">
        <v>95</v>
      </c>
      <c r="HM172" s="169" t="s">
        <v>373</v>
      </c>
      <c r="HN172" s="169" t="s">
        <v>781</v>
      </c>
      <c r="HO172" s="169" t="s">
        <v>553</v>
      </c>
      <c r="HP172" s="284" t="e">
        <v>#NUM!</v>
      </c>
      <c r="HQ172" s="284" t="e">
        <v>#NUM!</v>
      </c>
      <c r="HR172" s="284" t="e">
        <v>#NUM!</v>
      </c>
      <c r="HS172" s="284" t="e">
        <v>#NUM!</v>
      </c>
      <c r="HT172" s="284" t="e">
        <v>#NUM!</v>
      </c>
      <c r="HU172" s="284" t="e">
        <v>#NUM!</v>
      </c>
      <c r="HV172" s="284" t="e">
        <v>#NUM!</v>
      </c>
      <c r="HW172" s="284" t="e">
        <v>#NUM!</v>
      </c>
      <c r="HX172" s="284" t="e">
        <v>#NUM!</v>
      </c>
      <c r="HY172" s="284" t="e">
        <v>#NUM!</v>
      </c>
      <c r="HZ172" s="284" t="e">
        <v>#NUM!</v>
      </c>
      <c r="IA172" s="284" t="e">
        <v>#NUM!</v>
      </c>
      <c r="IB172" s="284" t="e">
        <v>#NUM!</v>
      </c>
      <c r="IC172" s="284" t="e">
        <v>#NUM!</v>
      </c>
      <c r="ID172" s="284" t="e">
        <v>#NUM!</v>
      </c>
      <c r="IE172" s="284" t="e">
        <v>#NUM!</v>
      </c>
      <c r="IF172" s="284" t="e">
        <v>#NUM!</v>
      </c>
      <c r="IG172" s="284" t="e">
        <v>#NUM!</v>
      </c>
      <c r="IH172" s="284" t="e">
        <v>#NUM!</v>
      </c>
      <c r="II172" s="284" t="e">
        <v>#NUM!</v>
      </c>
      <c r="IJ172" s="284" t="e">
        <v>#NUM!</v>
      </c>
      <c r="IK172" s="284" t="e">
        <v>#NUM!</v>
      </c>
      <c r="IL172" s="284" t="e">
        <v>#NUM!</v>
      </c>
      <c r="IM172" s="284" t="e">
        <v>#NUM!</v>
      </c>
      <c r="IN172" s="284" t="e">
        <v>#NUM!</v>
      </c>
      <c r="IO172" s="284" t="e">
        <v>#NUM!</v>
      </c>
      <c r="IP172" s="284" t="e">
        <v>#NUM!</v>
      </c>
      <c r="IQ172" s="284" t="e">
        <v>#NUM!</v>
      </c>
      <c r="IR172" s="284" t="e">
        <v>#NUM!</v>
      </c>
      <c r="IS172" s="284" t="e">
        <v>#NUM!</v>
      </c>
      <c r="IT172" s="284" t="e">
        <v>#NUM!</v>
      </c>
      <c r="IU172" s="284" t="e">
        <v>#NUM!</v>
      </c>
      <c r="IV172" s="284" t="e">
        <v>#NUM!</v>
      </c>
      <c r="IW172" s="284" t="e">
        <v>#NUM!</v>
      </c>
      <c r="IX172" s="284" t="e">
        <v>#NUM!</v>
      </c>
      <c r="IY172" s="284" t="e">
        <v>#NUM!</v>
      </c>
      <c r="IZ172" s="284" t="e">
        <v>#NUM!</v>
      </c>
      <c r="JA172" s="284" t="e">
        <v>#NUM!</v>
      </c>
      <c r="JB172" s="284" t="e">
        <v>#NUM!</v>
      </c>
      <c r="JC172" s="284" t="e">
        <v>#NUM!</v>
      </c>
      <c r="JD172" s="284" t="e">
        <v>#NUM!</v>
      </c>
      <c r="JE172" s="284" t="e">
        <v>#NUM!</v>
      </c>
      <c r="JF172" s="284" t="e">
        <v>#NUM!</v>
      </c>
      <c r="JG172" s="284" t="s">
        <v>95</v>
      </c>
      <c r="JH172" s="344" t="e">
        <v>#NUM!</v>
      </c>
      <c r="JI172" s="278" t="e">
        <v>#NUM!</v>
      </c>
      <c r="JJ172" s="279" t="s">
        <v>768</v>
      </c>
    </row>
    <row r="173" spans="1:270" s="68" customFormat="1" ht="14.65" customHeight="1" x14ac:dyDescent="0.25">
      <c r="A173" s="68" t="s">
        <v>67</v>
      </c>
      <c r="B173" s="76" t="s">
        <v>508</v>
      </c>
      <c r="C173" s="76" t="s">
        <v>509</v>
      </c>
      <c r="D173" s="76" t="s">
        <v>510</v>
      </c>
      <c r="E173" s="76" t="s">
        <v>6</v>
      </c>
      <c r="F173" s="76" t="s">
        <v>511</v>
      </c>
      <c r="G173" s="76" t="s">
        <v>8</v>
      </c>
      <c r="H173" s="76" t="s">
        <v>8</v>
      </c>
      <c r="I173" s="76" t="s">
        <v>192</v>
      </c>
      <c r="J173" s="76" t="s">
        <v>7</v>
      </c>
      <c r="K173" s="86" t="s">
        <v>8</v>
      </c>
      <c r="L173" s="86" t="s">
        <v>8</v>
      </c>
      <c r="M173" s="86" t="s">
        <v>8</v>
      </c>
      <c r="N173" s="86" t="s">
        <v>8</v>
      </c>
      <c r="O173" s="86" t="s">
        <v>8</v>
      </c>
      <c r="P173" s="86" t="s">
        <v>8</v>
      </c>
      <c r="Q173" s="76" t="s">
        <v>519</v>
      </c>
      <c r="R173" s="76" t="s">
        <v>10</v>
      </c>
      <c r="S173" s="76" t="s">
        <v>520</v>
      </c>
      <c r="T173" s="76" t="s">
        <v>521</v>
      </c>
      <c r="U173" s="77"/>
      <c r="V173" s="77">
        <v>0.05</v>
      </c>
      <c r="W173" s="77">
        <v>0.08</v>
      </c>
      <c r="X173" s="77">
        <v>0.15</v>
      </c>
      <c r="Y173" s="77">
        <v>0.2</v>
      </c>
      <c r="Z173" s="77">
        <v>0.25</v>
      </c>
      <c r="AA173" s="77">
        <v>0.37</v>
      </c>
      <c r="AB173" s="77">
        <v>0.42</v>
      </c>
      <c r="AC173" s="77">
        <v>0.57999999999999996</v>
      </c>
      <c r="AD173" s="77">
        <v>0.67</v>
      </c>
      <c r="AE173" s="77">
        <v>0.83</v>
      </c>
      <c r="AF173" s="77">
        <v>1</v>
      </c>
      <c r="AG173" s="76" t="s">
        <v>522</v>
      </c>
      <c r="AH173" s="76" t="s">
        <v>208</v>
      </c>
      <c r="AI173" s="82" t="s">
        <v>303</v>
      </c>
      <c r="AJ173" s="83" t="s">
        <v>303</v>
      </c>
      <c r="AK173" s="84">
        <v>46023</v>
      </c>
      <c r="AL173" s="84">
        <v>46387</v>
      </c>
      <c r="AM173" s="83"/>
      <c r="AN173" s="83"/>
      <c r="AO173" s="83"/>
      <c r="AP173" s="85" t="s">
        <v>9</v>
      </c>
      <c r="AQ173" s="84" t="str" cm="1">
        <f t="array" ref="AQ173">IFERROR(DATE(2026, _xlfn.AGGREGATE(15, 6, (COLUMN(CC173:CN173)-COLUMN(CC173)+1)/(CC173:CN173&lt;&gt;0), 1), 1),"N/A")</f>
        <v>N/A</v>
      </c>
      <c r="AR173" s="84" t="str" cm="1">
        <f t="array" ref="AR173">IFERROR(EOMONTH(DATE(2026, _xlfn.AGGREGATE(14, 6, (COLUMN(CC173:CN173)-COLUMN(CC173)+1)/(CC173:CN173&lt;&gt;0), 1), 1), 0),"N/A")</f>
        <v>N/A</v>
      </c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76" t="s">
        <v>782</v>
      </c>
      <c r="BG173" s="76"/>
      <c r="BH173" s="76" t="s">
        <v>783</v>
      </c>
      <c r="BI173" s="76" t="s">
        <v>8</v>
      </c>
      <c r="BJ173" s="82">
        <v>530404</v>
      </c>
      <c r="BK173" s="86" t="s">
        <v>191</v>
      </c>
      <c r="BL173" s="87">
        <v>25000</v>
      </c>
      <c r="BM173" s="73">
        <v>0</v>
      </c>
      <c r="BN173" s="73">
        <v>0</v>
      </c>
      <c r="BO173" s="73">
        <v>0</v>
      </c>
      <c r="BP173" s="73">
        <v>0</v>
      </c>
      <c r="BQ173" s="73">
        <v>0</v>
      </c>
      <c r="BR173" s="73">
        <v>0</v>
      </c>
      <c r="BS173" s="88">
        <v>25000</v>
      </c>
      <c r="BT173" s="73">
        <v>0</v>
      </c>
      <c r="BU173" s="73">
        <v>0</v>
      </c>
      <c r="BV173" s="73">
        <v>0</v>
      </c>
      <c r="BW173" s="73">
        <v>0</v>
      </c>
      <c r="BX173" s="138">
        <v>0</v>
      </c>
      <c r="BY173" s="138">
        <v>-25000</v>
      </c>
      <c r="BZ173" s="138"/>
      <c r="CA173" s="138"/>
      <c r="CB173" s="138">
        <f t="shared" si="32"/>
        <v>0</v>
      </c>
      <c r="CC173" s="73"/>
      <c r="CD173" s="73"/>
      <c r="CE173" s="72">
        <v>0</v>
      </c>
      <c r="CF173" s="73">
        <v>0</v>
      </c>
      <c r="CG173" s="73">
        <v>0</v>
      </c>
      <c r="CH173" s="73">
        <v>0</v>
      </c>
      <c r="CI173" s="88">
        <v>0</v>
      </c>
      <c r="CJ173" s="73">
        <v>0</v>
      </c>
      <c r="CK173" s="73">
        <v>0</v>
      </c>
      <c r="CL173" s="73">
        <v>0</v>
      </c>
      <c r="CM173" s="73">
        <v>0</v>
      </c>
      <c r="CN173" s="138">
        <v>0</v>
      </c>
      <c r="CO173" s="138"/>
      <c r="CP173" s="137">
        <f t="shared" si="33"/>
        <v>0</v>
      </c>
      <c r="CQ173" s="137">
        <f t="shared" si="34"/>
        <v>0</v>
      </c>
      <c r="CR173" s="137">
        <f t="shared" si="43"/>
        <v>0</v>
      </c>
      <c r="CS173" s="157">
        <v>0</v>
      </c>
      <c r="CT173" s="157">
        <v>0</v>
      </c>
      <c r="CU173" s="157">
        <v>0</v>
      </c>
      <c r="CV173" s="157">
        <v>0</v>
      </c>
      <c r="CW173" s="157">
        <v>0</v>
      </c>
      <c r="CX173" s="73">
        <v>0</v>
      </c>
      <c r="CY173" s="73">
        <v>0</v>
      </c>
      <c r="CZ173" s="73">
        <v>0</v>
      </c>
      <c r="DA173" s="73">
        <v>0</v>
      </c>
      <c r="DB173" s="73">
        <v>0</v>
      </c>
      <c r="DC173" s="73">
        <v>0</v>
      </c>
      <c r="DD173" s="73">
        <v>0</v>
      </c>
      <c r="DE173" s="73">
        <v>0</v>
      </c>
      <c r="DF173" s="73">
        <v>0</v>
      </c>
      <c r="DG173" s="73">
        <v>0</v>
      </c>
      <c r="DH173" s="73">
        <v>0</v>
      </c>
      <c r="DI173" s="157">
        <f t="shared" si="35"/>
        <v>0</v>
      </c>
      <c r="DJ173" s="157">
        <f t="shared" si="36"/>
        <v>0</v>
      </c>
      <c r="DK173" s="191" t="str">
        <f t="shared" si="44"/>
        <v>NO</v>
      </c>
      <c r="DL173" s="191" t="str">
        <f t="shared" si="45"/>
        <v>NO</v>
      </c>
      <c r="DM173" s="145">
        <v>25000</v>
      </c>
      <c r="DN173" s="142">
        <v>0</v>
      </c>
      <c r="DO173" s="142"/>
      <c r="DP173" s="125">
        <v>1</v>
      </c>
      <c r="DQ173" s="125">
        <v>0</v>
      </c>
      <c r="DR173" s="125"/>
      <c r="DS173" s="125" t="s">
        <v>348</v>
      </c>
      <c r="DT173" s="125" t="s">
        <v>304</v>
      </c>
      <c r="DU173" s="125" t="s">
        <v>305</v>
      </c>
      <c r="DV173" s="125" t="s">
        <v>315</v>
      </c>
      <c r="DW173" s="125"/>
      <c r="DX173" s="126">
        <v>46118</v>
      </c>
      <c r="DY173" s="126">
        <v>46118</v>
      </c>
      <c r="DZ173" s="127">
        <v>1</v>
      </c>
      <c r="EA173" s="126">
        <v>46119</v>
      </c>
      <c r="EB173" s="126">
        <v>46119</v>
      </c>
      <c r="EC173" s="126">
        <v>46119</v>
      </c>
      <c r="ED173" s="126">
        <v>46120</v>
      </c>
      <c r="EE173" s="126">
        <v>46121</v>
      </c>
      <c r="EF173" s="126">
        <v>46122</v>
      </c>
      <c r="EG173" s="126">
        <v>46125</v>
      </c>
      <c r="EH173" s="126">
        <v>46126</v>
      </c>
      <c r="EI173" s="126">
        <v>46127</v>
      </c>
      <c r="EJ173" s="126">
        <v>46127</v>
      </c>
      <c r="EK173" s="127">
        <v>1</v>
      </c>
      <c r="EL173" s="126">
        <v>46128</v>
      </c>
      <c r="EM173" s="126">
        <v>46129</v>
      </c>
      <c r="EN173" s="126">
        <v>46132</v>
      </c>
      <c r="EO173" s="126">
        <v>46133</v>
      </c>
      <c r="EP173" s="126">
        <v>46133</v>
      </c>
      <c r="EQ173" s="126">
        <v>46134</v>
      </c>
      <c r="ER173" s="126">
        <v>46134</v>
      </c>
      <c r="ES173" s="127"/>
      <c r="ET173" s="127"/>
      <c r="EU173" s="127"/>
      <c r="EV173" s="127"/>
      <c r="EW173" s="126">
        <v>46135</v>
      </c>
      <c r="EX173" s="126">
        <v>46136</v>
      </c>
      <c r="EY173" s="126">
        <v>46136</v>
      </c>
      <c r="EZ173" s="126">
        <v>46139</v>
      </c>
      <c r="FA173" s="126">
        <v>46140</v>
      </c>
      <c r="FB173" s="126">
        <v>46141</v>
      </c>
      <c r="FC173" s="126">
        <v>46142</v>
      </c>
      <c r="FD173" s="126">
        <v>46142</v>
      </c>
      <c r="FE173" s="127">
        <v>18</v>
      </c>
      <c r="FF173" s="126">
        <v>46146</v>
      </c>
      <c r="FG173" s="126">
        <v>46148</v>
      </c>
      <c r="FH173" s="128">
        <v>46150</v>
      </c>
      <c r="FI173" s="128">
        <v>46153</v>
      </c>
      <c r="FJ173" s="128">
        <v>46154</v>
      </c>
      <c r="FK173" s="128">
        <v>46156</v>
      </c>
      <c r="FL173" s="128">
        <v>46157</v>
      </c>
      <c r="FM173" s="128">
        <v>46161</v>
      </c>
      <c r="FN173" s="128">
        <v>46164</v>
      </c>
      <c r="FO173" s="129">
        <v>2</v>
      </c>
      <c r="FP173" s="128">
        <v>46169</v>
      </c>
      <c r="FQ173" s="128"/>
      <c r="FR173" s="147" t="s">
        <v>418</v>
      </c>
      <c r="FS173" s="127" t="s">
        <v>406</v>
      </c>
      <c r="FT173" s="131"/>
      <c r="FU173" s="188" t="e">
        <v>#NUM!</v>
      </c>
      <c r="FV173" s="188" t="e">
        <v>#NUM!</v>
      </c>
      <c r="FW173" s="188" t="e">
        <v>#NUM!</v>
      </c>
      <c r="FX173" s="188" t="e">
        <v>#NUM!</v>
      </c>
      <c r="FY173" s="188" t="e">
        <v>#NUM!</v>
      </c>
      <c r="FZ173" s="188" t="e">
        <v>#NUM!</v>
      </c>
      <c r="GA173" s="188" t="e">
        <v>#NUM!</v>
      </c>
      <c r="GB173" s="188" t="e">
        <v>#NUM!</v>
      </c>
      <c r="GC173" s="188" t="e">
        <v>#NUM!</v>
      </c>
      <c r="GD173" s="188" t="e">
        <v>#NUM!</v>
      </c>
      <c r="GE173" s="188" t="e">
        <v>#NUM!</v>
      </c>
      <c r="GF173" s="188" t="e">
        <v>#NUM!</v>
      </c>
      <c r="GG173" s="188" t="e">
        <v>#NUM!</v>
      </c>
      <c r="GH173" s="188" t="e">
        <v>#NUM!</v>
      </c>
      <c r="GI173" s="188" t="e">
        <v>#NUM!</v>
      </c>
      <c r="GJ173" s="188" t="e">
        <v>#NUM!</v>
      </c>
      <c r="GK173" s="188" t="e">
        <v>#NUM!</v>
      </c>
      <c r="GL173" s="188" t="e">
        <v>#NUM!</v>
      </c>
      <c r="GM173" s="188" t="e">
        <v>#NUM!</v>
      </c>
      <c r="GN173" s="188"/>
      <c r="GO173" s="188"/>
      <c r="GP173" s="188"/>
      <c r="GQ173" s="188"/>
      <c r="GR173" s="188" t="e">
        <v>#NUM!</v>
      </c>
      <c r="GS173" s="188" t="e">
        <v>#NUM!</v>
      </c>
      <c r="GT173" s="188" t="e">
        <v>#NUM!</v>
      </c>
      <c r="GU173" s="188" t="e">
        <v>#NUM!</v>
      </c>
      <c r="GV173" s="188" t="e">
        <v>#NUM!</v>
      </c>
      <c r="GW173" s="188" t="e">
        <v>#NUM!</v>
      </c>
      <c r="GX173" s="188" t="e">
        <v>#NUM!</v>
      </c>
      <c r="GY173" s="188"/>
      <c r="GZ173" s="188">
        <v>18</v>
      </c>
      <c r="HA173" s="188">
        <v>3</v>
      </c>
      <c r="HB173" s="188">
        <v>5</v>
      </c>
      <c r="HC173" s="188">
        <v>9</v>
      </c>
      <c r="HD173" s="188">
        <v>10</v>
      </c>
      <c r="HE173" s="188">
        <v>11</v>
      </c>
      <c r="HF173" s="188">
        <v>13</v>
      </c>
      <c r="HG173" s="188">
        <v>16</v>
      </c>
      <c r="HH173" s="188">
        <v>18</v>
      </c>
      <c r="HI173" s="188">
        <v>23</v>
      </c>
      <c r="HJ173" s="188"/>
      <c r="HK173" s="189"/>
      <c r="HL173" s="189"/>
      <c r="HM173" s="189"/>
      <c r="HN173" s="189"/>
      <c r="HO173" s="189" t="s">
        <v>560</v>
      </c>
      <c r="HP173" s="284" t="e">
        <v>#NUM!</v>
      </c>
      <c r="HQ173" s="284" t="e">
        <v>#NUM!</v>
      </c>
      <c r="HR173" s="284" t="e">
        <v>#NUM!</v>
      </c>
      <c r="HS173" s="284" t="e">
        <v>#NUM!</v>
      </c>
      <c r="HT173" s="284" t="e">
        <v>#NUM!</v>
      </c>
      <c r="HU173" s="284" t="e">
        <v>#NUM!</v>
      </c>
      <c r="HV173" s="284" t="e">
        <v>#NUM!</v>
      </c>
      <c r="HW173" s="284" t="e">
        <v>#NUM!</v>
      </c>
      <c r="HX173" s="284" t="e">
        <v>#NUM!</v>
      </c>
      <c r="HY173" s="284" t="e">
        <v>#NUM!</v>
      </c>
      <c r="HZ173" s="284" t="e">
        <v>#NUM!</v>
      </c>
      <c r="IA173" s="284" t="e">
        <v>#NUM!</v>
      </c>
      <c r="IB173" s="284" t="e">
        <v>#NUM!</v>
      </c>
      <c r="IC173" s="284" t="e">
        <v>#NUM!</v>
      </c>
      <c r="ID173" s="284" t="e">
        <v>#NUM!</v>
      </c>
      <c r="IE173" s="284" t="e">
        <v>#NUM!</v>
      </c>
      <c r="IF173" s="284" t="e">
        <v>#NUM!</v>
      </c>
      <c r="IG173" s="284" t="e">
        <v>#NUM!</v>
      </c>
      <c r="IH173" s="284" t="e">
        <v>#NUM!</v>
      </c>
      <c r="II173" s="284" t="e">
        <v>#NUM!</v>
      </c>
      <c r="IJ173" s="284" t="e">
        <v>#NUM!</v>
      </c>
      <c r="IK173" s="284" t="e">
        <v>#NUM!</v>
      </c>
      <c r="IL173" s="284" t="e">
        <v>#NUM!</v>
      </c>
      <c r="IM173" s="284" t="e">
        <v>#NUM!</v>
      </c>
      <c r="IN173" s="284" t="e">
        <v>#NUM!</v>
      </c>
      <c r="IO173" s="284" t="e">
        <v>#NUM!</v>
      </c>
      <c r="IP173" s="284" t="e">
        <v>#NUM!</v>
      </c>
      <c r="IQ173" s="284" t="e">
        <v>#NUM!</v>
      </c>
      <c r="IR173" s="284" t="e">
        <v>#NUM!</v>
      </c>
      <c r="IS173" s="284" t="e">
        <v>#NUM!</v>
      </c>
      <c r="IT173" s="284" t="e">
        <v>#NUM!</v>
      </c>
      <c r="IU173" s="284" t="e">
        <v>#NUM!</v>
      </c>
      <c r="IV173" s="284" t="e">
        <v>#NUM!</v>
      </c>
      <c r="IW173" s="284" t="e">
        <v>#NUM!</v>
      </c>
      <c r="IX173" s="284" t="e">
        <v>#NUM!</v>
      </c>
      <c r="IY173" s="284" t="e">
        <v>#NUM!</v>
      </c>
      <c r="IZ173" s="284" t="e">
        <v>#NUM!</v>
      </c>
      <c r="JA173" s="284" t="e">
        <v>#NUM!</v>
      </c>
      <c r="JB173" s="284" t="e">
        <v>#NUM!</v>
      </c>
      <c r="JC173" s="284" t="e">
        <v>#NUM!</v>
      </c>
      <c r="JD173" s="284" t="e">
        <v>#NUM!</v>
      </c>
      <c r="JE173" s="284" t="e">
        <v>#NUM!</v>
      </c>
      <c r="JF173" s="284" t="e">
        <v>#NUM!</v>
      </c>
      <c r="JG173" s="284" t="s">
        <v>95</v>
      </c>
      <c r="JH173" s="342" t="e">
        <v>#NUM!</v>
      </c>
      <c r="JI173" s="284" t="e">
        <v>#NUM!</v>
      </c>
      <c r="JJ173" s="276" t="s">
        <v>560</v>
      </c>
    </row>
    <row r="174" spans="1:270" s="68" customFormat="1" ht="15" customHeight="1" x14ac:dyDescent="0.25">
      <c r="A174" s="76" t="s">
        <v>76</v>
      </c>
      <c r="B174" s="190" t="s">
        <v>508</v>
      </c>
      <c r="C174" s="76" t="s">
        <v>509</v>
      </c>
      <c r="D174" s="76" t="s">
        <v>510</v>
      </c>
      <c r="E174" s="76" t="s">
        <v>6</v>
      </c>
      <c r="F174" s="76" t="s">
        <v>511</v>
      </c>
      <c r="G174" s="76" t="s">
        <v>8</v>
      </c>
      <c r="H174" s="76" t="s">
        <v>8</v>
      </c>
      <c r="I174" s="76" t="s">
        <v>192</v>
      </c>
      <c r="J174" s="76" t="s">
        <v>7</v>
      </c>
      <c r="K174" s="86" t="s">
        <v>8</v>
      </c>
      <c r="L174" s="86" t="s">
        <v>8</v>
      </c>
      <c r="M174" s="86" t="s">
        <v>8</v>
      </c>
      <c r="N174" s="86" t="s">
        <v>8</v>
      </c>
      <c r="O174" s="86" t="s">
        <v>8</v>
      </c>
      <c r="P174" s="86" t="s">
        <v>8</v>
      </c>
      <c r="Q174" s="76" t="s">
        <v>519</v>
      </c>
      <c r="R174" s="76" t="s">
        <v>10</v>
      </c>
      <c r="S174" s="76" t="s">
        <v>520</v>
      </c>
      <c r="T174" s="76" t="s">
        <v>521</v>
      </c>
      <c r="U174" s="77"/>
      <c r="V174" s="77">
        <v>0.05</v>
      </c>
      <c r="W174" s="77">
        <v>0.08</v>
      </c>
      <c r="X174" s="77">
        <v>0.15</v>
      </c>
      <c r="Y174" s="77">
        <v>0.2</v>
      </c>
      <c r="Z174" s="77">
        <v>0.25</v>
      </c>
      <c r="AA174" s="77">
        <v>0.37</v>
      </c>
      <c r="AB174" s="77">
        <v>0.42</v>
      </c>
      <c r="AC174" s="77">
        <v>0.57999999999999996</v>
      </c>
      <c r="AD174" s="77">
        <v>0.67</v>
      </c>
      <c r="AE174" s="77">
        <v>0.83</v>
      </c>
      <c r="AF174" s="77">
        <v>1</v>
      </c>
      <c r="AG174" s="76" t="s">
        <v>522</v>
      </c>
      <c r="AH174" s="76" t="s">
        <v>208</v>
      </c>
      <c r="AI174" s="82" t="s">
        <v>303</v>
      </c>
      <c r="AJ174" s="83" t="s">
        <v>303</v>
      </c>
      <c r="AK174" s="84">
        <v>46023</v>
      </c>
      <c r="AL174" s="84">
        <v>46387</v>
      </c>
      <c r="AM174" s="83"/>
      <c r="AN174" s="83"/>
      <c r="AO174" s="83"/>
      <c r="AP174" s="85" t="s">
        <v>9</v>
      </c>
      <c r="AQ174" s="84" t="str" cm="1">
        <f t="array" ref="AQ174">IFERROR(DATE(2026, _xlfn.AGGREGATE(15, 6, (COLUMN(CC174:CN174)-COLUMN(CC174)+1)/(CC174:CN174&lt;&gt;0), 1), 1),"N/A")</f>
        <v>N/A</v>
      </c>
      <c r="AR174" s="84" t="str" cm="1">
        <f t="array" ref="AR174">IFERROR(EOMONTH(DATE(2026, _xlfn.AGGREGATE(14, 6, (COLUMN(CC174:CN174)-COLUMN(CC174)+1)/(CC174:CN174&lt;&gt;0), 1), 1), 0),"N/A")</f>
        <v>N/A</v>
      </c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76" t="s">
        <v>784</v>
      </c>
      <c r="BG174" s="76" t="s">
        <v>307</v>
      </c>
      <c r="BH174" s="76" t="s">
        <v>785</v>
      </c>
      <c r="BI174" s="76" t="s">
        <v>8</v>
      </c>
      <c r="BJ174" s="82">
        <v>531406</v>
      </c>
      <c r="BK174" s="86" t="s">
        <v>191</v>
      </c>
      <c r="BL174" s="87">
        <v>3383.88</v>
      </c>
      <c r="BM174" s="73">
        <v>0</v>
      </c>
      <c r="BN174" s="73">
        <v>0</v>
      </c>
      <c r="BO174" s="73">
        <v>0</v>
      </c>
      <c r="BP174" s="73">
        <v>0</v>
      </c>
      <c r="BQ174" s="88">
        <v>3383.88</v>
      </c>
      <c r="BR174" s="73">
        <v>0</v>
      </c>
      <c r="BS174" s="73">
        <v>0</v>
      </c>
      <c r="BT174" s="73">
        <v>0</v>
      </c>
      <c r="BU174" s="73">
        <v>0</v>
      </c>
      <c r="BV174" s="73">
        <v>0</v>
      </c>
      <c r="BW174" s="73">
        <v>0</v>
      </c>
      <c r="BX174" s="138">
        <v>0</v>
      </c>
      <c r="BY174" s="138">
        <v>-3383.88</v>
      </c>
      <c r="BZ174" s="138"/>
      <c r="CA174" s="138"/>
      <c r="CB174" s="138">
        <f t="shared" si="32"/>
        <v>0</v>
      </c>
      <c r="CC174" s="73"/>
      <c r="CD174" s="73"/>
      <c r="CE174" s="72">
        <v>0</v>
      </c>
      <c r="CF174" s="73">
        <v>0</v>
      </c>
      <c r="CG174" s="88">
        <v>0</v>
      </c>
      <c r="CH174" s="73">
        <v>0</v>
      </c>
      <c r="CI174" s="73">
        <v>0</v>
      </c>
      <c r="CJ174" s="73">
        <v>0</v>
      </c>
      <c r="CK174" s="73">
        <v>0</v>
      </c>
      <c r="CL174" s="73">
        <v>0</v>
      </c>
      <c r="CM174" s="73">
        <v>0</v>
      </c>
      <c r="CN174" s="138">
        <v>0</v>
      </c>
      <c r="CO174" s="138"/>
      <c r="CP174" s="137">
        <f t="shared" si="33"/>
        <v>0</v>
      </c>
      <c r="CQ174" s="137">
        <f t="shared" si="34"/>
        <v>0</v>
      </c>
      <c r="CR174" s="137">
        <f t="shared" si="43"/>
        <v>0</v>
      </c>
      <c r="CS174" s="157">
        <v>0</v>
      </c>
      <c r="CT174" s="157">
        <v>0</v>
      </c>
      <c r="CU174" s="157">
        <v>0</v>
      </c>
      <c r="CV174" s="157">
        <v>0</v>
      </c>
      <c r="CW174" s="157">
        <v>0</v>
      </c>
      <c r="CX174" s="73">
        <v>0</v>
      </c>
      <c r="CY174" s="73">
        <v>0</v>
      </c>
      <c r="CZ174" s="73">
        <v>0</v>
      </c>
      <c r="DA174" s="73">
        <v>0</v>
      </c>
      <c r="DB174" s="73">
        <v>0</v>
      </c>
      <c r="DC174" s="73">
        <v>0</v>
      </c>
      <c r="DD174" s="73">
        <v>0</v>
      </c>
      <c r="DE174" s="73">
        <v>0</v>
      </c>
      <c r="DF174" s="73">
        <v>0</v>
      </c>
      <c r="DG174" s="73">
        <v>0</v>
      </c>
      <c r="DH174" s="73">
        <v>0</v>
      </c>
      <c r="DI174" s="157">
        <f t="shared" si="35"/>
        <v>0</v>
      </c>
      <c r="DJ174" s="157">
        <f t="shared" si="36"/>
        <v>0</v>
      </c>
      <c r="DK174" s="191" t="str">
        <f t="shared" si="44"/>
        <v>NO</v>
      </c>
      <c r="DL174" s="191" t="str">
        <f t="shared" si="45"/>
        <v>NO</v>
      </c>
      <c r="DM174" s="142"/>
      <c r="DN174" s="190">
        <v>0</v>
      </c>
      <c r="DO174" s="190"/>
      <c r="DP174" s="125"/>
      <c r="DQ174" s="125">
        <v>0</v>
      </c>
      <c r="DR174" s="125"/>
      <c r="DS174" s="125"/>
      <c r="DT174" s="125"/>
      <c r="DU174" s="125"/>
      <c r="DV174" s="125"/>
      <c r="DW174" s="125"/>
      <c r="DX174" s="126">
        <v>46127</v>
      </c>
      <c r="DY174" s="126">
        <v>46127</v>
      </c>
      <c r="DZ174" s="127">
        <v>1</v>
      </c>
      <c r="EA174" s="126">
        <v>46128</v>
      </c>
      <c r="EB174" s="126">
        <v>46128</v>
      </c>
      <c r="EC174" s="126">
        <v>46128</v>
      </c>
      <c r="ED174" s="126">
        <v>46129</v>
      </c>
      <c r="EE174" s="126">
        <v>46132</v>
      </c>
      <c r="EF174" s="126">
        <v>46133</v>
      </c>
      <c r="EG174" s="126">
        <v>46134</v>
      </c>
      <c r="EH174" s="126">
        <v>46135</v>
      </c>
      <c r="EI174" s="126">
        <v>46136</v>
      </c>
      <c r="EJ174" s="126">
        <v>46136</v>
      </c>
      <c r="EK174" s="127">
        <v>1</v>
      </c>
      <c r="EL174" s="126">
        <v>46139</v>
      </c>
      <c r="EM174" s="126">
        <v>46140</v>
      </c>
      <c r="EN174" s="126">
        <v>46141</v>
      </c>
      <c r="EO174" s="126">
        <v>46142</v>
      </c>
      <c r="EP174" s="126">
        <v>46142</v>
      </c>
      <c r="EQ174" s="126">
        <v>46143</v>
      </c>
      <c r="ER174" s="126">
        <v>46143</v>
      </c>
      <c r="ES174" s="127"/>
      <c r="ET174" s="127"/>
      <c r="EU174" s="127"/>
      <c r="EV174" s="127"/>
      <c r="EW174" s="126">
        <v>46146</v>
      </c>
      <c r="EX174" s="126">
        <v>46147</v>
      </c>
      <c r="EY174" s="126">
        <v>46147</v>
      </c>
      <c r="EZ174" s="126"/>
      <c r="FA174" s="126"/>
      <c r="FB174" s="126"/>
      <c r="FC174" s="126">
        <v>46147</v>
      </c>
      <c r="FD174" s="126">
        <v>46152</v>
      </c>
      <c r="FE174" s="127">
        <v>18</v>
      </c>
      <c r="FF174" s="128"/>
      <c r="FG174" s="128"/>
      <c r="FH174" s="128"/>
      <c r="FI174" s="128"/>
      <c r="FJ174" s="128"/>
      <c r="FK174" s="128"/>
      <c r="FL174" s="128"/>
      <c r="FM174" s="128"/>
      <c r="FN174" s="128"/>
      <c r="FO174" s="129"/>
      <c r="FP174" s="128">
        <v>46152</v>
      </c>
      <c r="FQ174" s="128"/>
      <c r="FR174" s="130" t="s">
        <v>579</v>
      </c>
      <c r="FS174" s="127" t="s">
        <v>414</v>
      </c>
      <c r="FT174" s="125"/>
      <c r="FU174" s="188" t="e">
        <v>#NUM!</v>
      </c>
      <c r="FV174" s="188" t="e">
        <v>#NUM!</v>
      </c>
      <c r="FW174" s="188" t="e">
        <v>#NUM!</v>
      </c>
      <c r="FX174" s="188" t="e">
        <v>#NUM!</v>
      </c>
      <c r="FY174" s="188" t="e">
        <v>#NUM!</v>
      </c>
      <c r="FZ174" s="188" t="e">
        <v>#NUM!</v>
      </c>
      <c r="GA174" s="188" t="e">
        <v>#NUM!</v>
      </c>
      <c r="GB174" s="188" t="e">
        <v>#NUM!</v>
      </c>
      <c r="GC174" s="188" t="e">
        <v>#NUM!</v>
      </c>
      <c r="GD174" s="188" t="e">
        <v>#NUM!</v>
      </c>
      <c r="GE174" s="188" t="e">
        <v>#NUM!</v>
      </c>
      <c r="GF174" s="188" t="e">
        <v>#NUM!</v>
      </c>
      <c r="GG174" s="188" t="e">
        <v>#NUM!</v>
      </c>
      <c r="GH174" s="188" t="e">
        <v>#NUM!</v>
      </c>
      <c r="GI174" s="188" t="e">
        <v>#NUM!</v>
      </c>
      <c r="GJ174" s="188" t="e">
        <v>#NUM!</v>
      </c>
      <c r="GK174" s="188" t="e">
        <v>#NUM!</v>
      </c>
      <c r="GL174" s="188" t="e">
        <v>#NUM!</v>
      </c>
      <c r="GM174" s="188" t="e">
        <v>#NUM!</v>
      </c>
      <c r="GN174" s="188"/>
      <c r="GO174" s="188"/>
      <c r="GP174" s="188"/>
      <c r="GQ174" s="188"/>
      <c r="GR174" s="188" t="e">
        <v>#NUM!</v>
      </c>
      <c r="GS174" s="188" t="e">
        <v>#NUM!</v>
      </c>
      <c r="GT174" s="188" t="e">
        <v>#NUM!</v>
      </c>
      <c r="GU174" s="188"/>
      <c r="GV174" s="188"/>
      <c r="GW174" s="188"/>
      <c r="GX174" s="188" t="e">
        <v>#NUM!</v>
      </c>
      <c r="GY174" s="188"/>
      <c r="GZ174" s="188">
        <v>18</v>
      </c>
      <c r="HA174" s="188"/>
      <c r="HB174" s="188"/>
      <c r="HC174" s="188"/>
      <c r="HD174" s="188"/>
      <c r="HE174" s="188"/>
      <c r="HF174" s="188"/>
      <c r="HG174" s="188"/>
      <c r="HH174" s="188"/>
      <c r="HI174" s="188"/>
      <c r="HJ174" s="188"/>
      <c r="HK174" s="189"/>
      <c r="HL174" s="189"/>
      <c r="HM174" s="189"/>
      <c r="HN174" s="189"/>
      <c r="HO174" s="189" t="s">
        <v>597</v>
      </c>
      <c r="HP174" s="284" t="e">
        <v>#NUM!</v>
      </c>
      <c r="HQ174" s="284" t="e">
        <v>#NUM!</v>
      </c>
      <c r="HR174" s="284" t="e">
        <v>#NUM!</v>
      </c>
      <c r="HS174" s="284" t="e">
        <v>#NUM!</v>
      </c>
      <c r="HT174" s="284" t="e">
        <v>#NUM!</v>
      </c>
      <c r="HU174" s="284" t="e">
        <v>#NUM!</v>
      </c>
      <c r="HV174" s="284" t="e">
        <v>#NUM!</v>
      </c>
      <c r="HW174" s="284" t="e">
        <v>#NUM!</v>
      </c>
      <c r="HX174" s="284" t="e">
        <v>#NUM!</v>
      </c>
      <c r="HY174" s="284" t="e">
        <v>#NUM!</v>
      </c>
      <c r="HZ174" s="284" t="e">
        <v>#NUM!</v>
      </c>
      <c r="IA174" s="284" t="e">
        <v>#NUM!</v>
      </c>
      <c r="IB174" s="284" t="e">
        <v>#NUM!</v>
      </c>
      <c r="IC174" s="284" t="e">
        <v>#NUM!</v>
      </c>
      <c r="ID174" s="284" t="e">
        <v>#NUM!</v>
      </c>
      <c r="IE174" s="284" t="e">
        <v>#NUM!</v>
      </c>
      <c r="IF174" s="284" t="e">
        <v>#NUM!</v>
      </c>
      <c r="IG174" s="284" t="e">
        <v>#NUM!</v>
      </c>
      <c r="IH174" s="284" t="e">
        <v>#NUM!</v>
      </c>
      <c r="II174" s="284"/>
      <c r="IJ174" s="284"/>
      <c r="IK174" s="284"/>
      <c r="IL174" s="284"/>
      <c r="IM174" s="284" t="e">
        <v>#NUM!</v>
      </c>
      <c r="IN174" s="284" t="e">
        <v>#NUM!</v>
      </c>
      <c r="IO174" s="284" t="e">
        <v>#NUM!</v>
      </c>
      <c r="IP174" s="284"/>
      <c r="IQ174" s="284"/>
      <c r="IR174" s="284"/>
      <c r="IS174" s="284" t="e">
        <v>#NUM!</v>
      </c>
      <c r="IT174" s="284"/>
      <c r="IU174" s="284">
        <v>18</v>
      </c>
      <c r="IV174" s="284"/>
      <c r="IW174" s="284"/>
      <c r="IX174" s="284"/>
      <c r="IY174" s="284"/>
      <c r="IZ174" s="284"/>
      <c r="JA174" s="284"/>
      <c r="JB174" s="284"/>
      <c r="JC174" s="284"/>
      <c r="JD174" s="284"/>
      <c r="JE174" s="284"/>
      <c r="JF174" s="286"/>
      <c r="JG174" s="286"/>
      <c r="JH174" s="343"/>
      <c r="JI174" s="276"/>
      <c r="JJ174" s="276" t="s">
        <v>597</v>
      </c>
    </row>
    <row r="175" spans="1:270" s="68" customFormat="1" ht="15" customHeight="1" x14ac:dyDescent="0.25">
      <c r="A175" s="76" t="s">
        <v>76</v>
      </c>
      <c r="B175" s="190" t="s">
        <v>508</v>
      </c>
      <c r="C175" s="76" t="s">
        <v>509</v>
      </c>
      <c r="D175" s="76" t="s">
        <v>510</v>
      </c>
      <c r="E175" s="76" t="s">
        <v>6</v>
      </c>
      <c r="F175" s="76" t="s">
        <v>511</v>
      </c>
      <c r="G175" s="76" t="s">
        <v>8</v>
      </c>
      <c r="H175" s="76" t="s">
        <v>8</v>
      </c>
      <c r="I175" s="76" t="s">
        <v>192</v>
      </c>
      <c r="J175" s="76" t="s">
        <v>7</v>
      </c>
      <c r="K175" s="86" t="s">
        <v>8</v>
      </c>
      <c r="L175" s="86" t="s">
        <v>8</v>
      </c>
      <c r="M175" s="86" t="s">
        <v>8</v>
      </c>
      <c r="N175" s="86" t="s">
        <v>8</v>
      </c>
      <c r="O175" s="86" t="s">
        <v>8</v>
      </c>
      <c r="P175" s="86" t="s">
        <v>8</v>
      </c>
      <c r="Q175" s="76" t="s">
        <v>519</v>
      </c>
      <c r="R175" s="76" t="s">
        <v>10</v>
      </c>
      <c r="S175" s="76" t="s">
        <v>520</v>
      </c>
      <c r="T175" s="76" t="s">
        <v>521</v>
      </c>
      <c r="U175" s="77"/>
      <c r="V175" s="77">
        <v>0.05</v>
      </c>
      <c r="W175" s="77">
        <v>0.08</v>
      </c>
      <c r="X175" s="77">
        <v>0.15</v>
      </c>
      <c r="Y175" s="77">
        <v>0.2</v>
      </c>
      <c r="Z175" s="77">
        <v>0.25</v>
      </c>
      <c r="AA175" s="77">
        <v>0.37</v>
      </c>
      <c r="AB175" s="77">
        <v>0.42</v>
      </c>
      <c r="AC175" s="77">
        <v>0.57999999999999996</v>
      </c>
      <c r="AD175" s="77">
        <v>0.67</v>
      </c>
      <c r="AE175" s="77">
        <v>0.83</v>
      </c>
      <c r="AF175" s="77">
        <v>1</v>
      </c>
      <c r="AG175" s="76" t="s">
        <v>522</v>
      </c>
      <c r="AH175" s="76" t="s">
        <v>208</v>
      </c>
      <c r="AI175" s="82" t="s">
        <v>303</v>
      </c>
      <c r="AJ175" s="83" t="s">
        <v>303</v>
      </c>
      <c r="AK175" s="84">
        <v>46023</v>
      </c>
      <c r="AL175" s="84">
        <v>46387</v>
      </c>
      <c r="AM175" s="83"/>
      <c r="AN175" s="83"/>
      <c r="AO175" s="83"/>
      <c r="AP175" s="85" t="s">
        <v>9</v>
      </c>
      <c r="AQ175" s="84" t="str" cm="1">
        <f t="array" ref="AQ175">IFERROR(DATE(2026, _xlfn.AGGREGATE(15, 6, (COLUMN(CC175:CN175)-COLUMN(CC175)+1)/(CC175:CN175&lt;&gt;0), 1), 1),"N/A")</f>
        <v>N/A</v>
      </c>
      <c r="AR175" s="84" t="str" cm="1">
        <f t="array" ref="AR175">IFERROR(EOMONTH(DATE(2026, _xlfn.AGGREGATE(14, 6, (COLUMN(CC175:CN175)-COLUMN(CC175)+1)/(CC175:CN175&lt;&gt;0), 1), 1), 0),"N/A")</f>
        <v>N/A</v>
      </c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76" t="s">
        <v>784</v>
      </c>
      <c r="BG175" s="76" t="s">
        <v>307</v>
      </c>
      <c r="BH175" s="76" t="s">
        <v>786</v>
      </c>
      <c r="BI175" s="76" t="s">
        <v>8</v>
      </c>
      <c r="BJ175" s="82">
        <v>531407</v>
      </c>
      <c r="BK175" s="86" t="s">
        <v>191</v>
      </c>
      <c r="BL175" s="87">
        <v>3383.87</v>
      </c>
      <c r="BM175" s="73">
        <v>0</v>
      </c>
      <c r="BN175" s="73">
        <v>0</v>
      </c>
      <c r="BO175" s="73">
        <v>0</v>
      </c>
      <c r="BP175" s="73">
        <v>0</v>
      </c>
      <c r="BQ175" s="88">
        <v>3383.87</v>
      </c>
      <c r="BR175" s="73">
        <v>0</v>
      </c>
      <c r="BS175" s="73">
        <v>0</v>
      </c>
      <c r="BT175" s="73">
        <v>0</v>
      </c>
      <c r="BU175" s="73">
        <v>0</v>
      </c>
      <c r="BV175" s="73">
        <v>0</v>
      </c>
      <c r="BW175" s="73">
        <v>0</v>
      </c>
      <c r="BX175" s="138">
        <v>0</v>
      </c>
      <c r="BY175" s="138">
        <v>-3383.87</v>
      </c>
      <c r="BZ175" s="138"/>
      <c r="CA175" s="138"/>
      <c r="CB175" s="138">
        <f t="shared" si="32"/>
        <v>0</v>
      </c>
      <c r="CC175" s="73"/>
      <c r="CD175" s="73"/>
      <c r="CE175" s="72">
        <v>0</v>
      </c>
      <c r="CF175" s="73">
        <v>0</v>
      </c>
      <c r="CG175" s="88">
        <v>0</v>
      </c>
      <c r="CH175" s="73">
        <v>0</v>
      </c>
      <c r="CI175" s="73">
        <v>0</v>
      </c>
      <c r="CJ175" s="73">
        <v>0</v>
      </c>
      <c r="CK175" s="73">
        <v>0</v>
      </c>
      <c r="CL175" s="73">
        <v>0</v>
      </c>
      <c r="CM175" s="73">
        <v>0</v>
      </c>
      <c r="CN175" s="138">
        <v>0</v>
      </c>
      <c r="CO175" s="138"/>
      <c r="CP175" s="137">
        <f t="shared" si="33"/>
        <v>0</v>
      </c>
      <c r="CQ175" s="137">
        <f t="shared" si="34"/>
        <v>0</v>
      </c>
      <c r="CR175" s="137">
        <f t="shared" si="43"/>
        <v>0</v>
      </c>
      <c r="CS175" s="157">
        <v>0</v>
      </c>
      <c r="CT175" s="157">
        <v>0</v>
      </c>
      <c r="CU175" s="157">
        <v>0</v>
      </c>
      <c r="CV175" s="157">
        <v>0</v>
      </c>
      <c r="CW175" s="157">
        <v>0</v>
      </c>
      <c r="CX175" s="73">
        <v>0</v>
      </c>
      <c r="CY175" s="73">
        <v>0</v>
      </c>
      <c r="CZ175" s="73">
        <v>0</v>
      </c>
      <c r="DA175" s="73">
        <v>0</v>
      </c>
      <c r="DB175" s="73">
        <v>0</v>
      </c>
      <c r="DC175" s="73">
        <v>0</v>
      </c>
      <c r="DD175" s="73">
        <v>0</v>
      </c>
      <c r="DE175" s="73">
        <v>0</v>
      </c>
      <c r="DF175" s="73">
        <v>0</v>
      </c>
      <c r="DG175" s="73">
        <v>0</v>
      </c>
      <c r="DH175" s="73">
        <v>0</v>
      </c>
      <c r="DI175" s="157">
        <f t="shared" si="35"/>
        <v>0</v>
      </c>
      <c r="DJ175" s="157">
        <f t="shared" si="36"/>
        <v>0</v>
      </c>
      <c r="DK175" s="191" t="str">
        <f t="shared" si="44"/>
        <v>NO</v>
      </c>
      <c r="DL175" s="191" t="str">
        <f t="shared" si="45"/>
        <v>NO</v>
      </c>
      <c r="DM175" s="142"/>
      <c r="DN175" s="142">
        <v>0</v>
      </c>
      <c r="DO175" s="142"/>
      <c r="DP175" s="125"/>
      <c r="DQ175" s="125">
        <v>0</v>
      </c>
      <c r="DR175" s="125"/>
      <c r="DS175" s="125"/>
      <c r="DT175" s="125"/>
      <c r="DU175" s="125"/>
      <c r="DV175" s="125"/>
      <c r="DW175" s="125"/>
      <c r="DX175" s="126">
        <v>46127</v>
      </c>
      <c r="DY175" s="126">
        <v>46127</v>
      </c>
      <c r="DZ175" s="127">
        <v>1</v>
      </c>
      <c r="EA175" s="126">
        <v>46128</v>
      </c>
      <c r="EB175" s="126">
        <v>46128</v>
      </c>
      <c r="EC175" s="126">
        <v>46128</v>
      </c>
      <c r="ED175" s="126">
        <v>46129</v>
      </c>
      <c r="EE175" s="126">
        <v>46132</v>
      </c>
      <c r="EF175" s="126">
        <v>46133</v>
      </c>
      <c r="EG175" s="126">
        <v>46134</v>
      </c>
      <c r="EH175" s="126">
        <v>46135</v>
      </c>
      <c r="EI175" s="126">
        <v>46136</v>
      </c>
      <c r="EJ175" s="126">
        <v>46136</v>
      </c>
      <c r="EK175" s="127">
        <v>1</v>
      </c>
      <c r="EL175" s="126">
        <v>46139</v>
      </c>
      <c r="EM175" s="126">
        <v>46140</v>
      </c>
      <c r="EN175" s="126">
        <v>46141</v>
      </c>
      <c r="EO175" s="126">
        <v>46142</v>
      </c>
      <c r="EP175" s="126">
        <v>46142</v>
      </c>
      <c r="EQ175" s="126">
        <v>46143</v>
      </c>
      <c r="ER175" s="126">
        <v>46143</v>
      </c>
      <c r="ES175" s="127"/>
      <c r="ET175" s="127"/>
      <c r="EU175" s="127"/>
      <c r="EV175" s="127"/>
      <c r="EW175" s="126">
        <v>46146</v>
      </c>
      <c r="EX175" s="126">
        <v>46147</v>
      </c>
      <c r="EY175" s="126">
        <v>46147</v>
      </c>
      <c r="EZ175" s="126"/>
      <c r="FA175" s="126"/>
      <c r="FB175" s="126"/>
      <c r="FC175" s="126">
        <v>46147</v>
      </c>
      <c r="FD175" s="126">
        <v>46152</v>
      </c>
      <c r="FE175" s="127">
        <v>18</v>
      </c>
      <c r="FF175" s="128"/>
      <c r="FG175" s="128"/>
      <c r="FH175" s="128"/>
      <c r="FI175" s="128"/>
      <c r="FJ175" s="128"/>
      <c r="FK175" s="128"/>
      <c r="FL175" s="128"/>
      <c r="FM175" s="128"/>
      <c r="FN175" s="128"/>
      <c r="FO175" s="129"/>
      <c r="FP175" s="128">
        <v>46152</v>
      </c>
      <c r="FQ175" s="128"/>
      <c r="FR175" s="130" t="s">
        <v>579</v>
      </c>
      <c r="FS175" s="127" t="s">
        <v>414</v>
      </c>
      <c r="FT175" s="131" t="s">
        <v>787</v>
      </c>
      <c r="FU175" s="188" t="e">
        <v>#NUM!</v>
      </c>
      <c r="FV175" s="188" t="e">
        <v>#NUM!</v>
      </c>
      <c r="FW175" s="188" t="e">
        <v>#NUM!</v>
      </c>
      <c r="FX175" s="188" t="e">
        <v>#NUM!</v>
      </c>
      <c r="FY175" s="188" t="e">
        <v>#NUM!</v>
      </c>
      <c r="FZ175" s="188" t="e">
        <v>#NUM!</v>
      </c>
      <c r="GA175" s="188" t="e">
        <v>#NUM!</v>
      </c>
      <c r="GB175" s="188" t="e">
        <v>#NUM!</v>
      </c>
      <c r="GC175" s="188" t="e">
        <v>#NUM!</v>
      </c>
      <c r="GD175" s="188" t="e">
        <v>#NUM!</v>
      </c>
      <c r="GE175" s="188" t="e">
        <v>#NUM!</v>
      </c>
      <c r="GF175" s="188" t="e">
        <v>#NUM!</v>
      </c>
      <c r="GG175" s="188" t="e">
        <v>#NUM!</v>
      </c>
      <c r="GH175" s="188" t="e">
        <v>#NUM!</v>
      </c>
      <c r="GI175" s="188" t="e">
        <v>#NUM!</v>
      </c>
      <c r="GJ175" s="188" t="e">
        <v>#NUM!</v>
      </c>
      <c r="GK175" s="188" t="e">
        <v>#NUM!</v>
      </c>
      <c r="GL175" s="188" t="e">
        <v>#NUM!</v>
      </c>
      <c r="GM175" s="188" t="e">
        <v>#NUM!</v>
      </c>
      <c r="GN175" s="188"/>
      <c r="GO175" s="188"/>
      <c r="GP175" s="188"/>
      <c r="GQ175" s="188"/>
      <c r="GR175" s="188" t="e">
        <v>#NUM!</v>
      </c>
      <c r="GS175" s="188" t="e">
        <v>#NUM!</v>
      </c>
      <c r="GT175" s="188" t="e">
        <v>#NUM!</v>
      </c>
      <c r="GU175" s="188"/>
      <c r="GV175" s="188"/>
      <c r="GW175" s="188"/>
      <c r="GX175" s="188" t="e">
        <v>#NUM!</v>
      </c>
      <c r="GY175" s="188"/>
      <c r="GZ175" s="188">
        <v>18</v>
      </c>
      <c r="HA175" s="188"/>
      <c r="HB175" s="188"/>
      <c r="HC175" s="188"/>
      <c r="HD175" s="188"/>
      <c r="HE175" s="188"/>
      <c r="HF175" s="188"/>
      <c r="HG175" s="188"/>
      <c r="HH175" s="188"/>
      <c r="HI175" s="188"/>
      <c r="HJ175" s="188"/>
      <c r="HK175" s="189"/>
      <c r="HL175" s="189"/>
      <c r="HM175" s="189"/>
      <c r="HN175" s="189"/>
      <c r="HO175" s="189" t="s">
        <v>597</v>
      </c>
      <c r="HP175" s="284" t="e">
        <v>#NUM!</v>
      </c>
      <c r="HQ175" s="284" t="e">
        <v>#NUM!</v>
      </c>
      <c r="HR175" s="284" t="e">
        <v>#NUM!</v>
      </c>
      <c r="HS175" s="284" t="e">
        <v>#NUM!</v>
      </c>
      <c r="HT175" s="284" t="e">
        <v>#NUM!</v>
      </c>
      <c r="HU175" s="284" t="e">
        <v>#NUM!</v>
      </c>
      <c r="HV175" s="284" t="e">
        <v>#NUM!</v>
      </c>
      <c r="HW175" s="284" t="e">
        <v>#NUM!</v>
      </c>
      <c r="HX175" s="284" t="e">
        <v>#NUM!</v>
      </c>
      <c r="HY175" s="284" t="e">
        <v>#NUM!</v>
      </c>
      <c r="HZ175" s="284" t="e">
        <v>#NUM!</v>
      </c>
      <c r="IA175" s="284" t="e">
        <v>#NUM!</v>
      </c>
      <c r="IB175" s="284" t="e">
        <v>#NUM!</v>
      </c>
      <c r="IC175" s="284" t="e">
        <v>#NUM!</v>
      </c>
      <c r="ID175" s="284" t="e">
        <v>#NUM!</v>
      </c>
      <c r="IE175" s="284" t="e">
        <v>#NUM!</v>
      </c>
      <c r="IF175" s="284" t="e">
        <v>#NUM!</v>
      </c>
      <c r="IG175" s="284" t="e">
        <v>#NUM!</v>
      </c>
      <c r="IH175" s="284" t="e">
        <v>#NUM!</v>
      </c>
      <c r="II175" s="284"/>
      <c r="IJ175" s="284"/>
      <c r="IK175" s="284"/>
      <c r="IL175" s="284"/>
      <c r="IM175" s="284" t="e">
        <v>#NUM!</v>
      </c>
      <c r="IN175" s="284" t="e">
        <v>#NUM!</v>
      </c>
      <c r="IO175" s="284" t="e">
        <v>#NUM!</v>
      </c>
      <c r="IP175" s="284"/>
      <c r="IQ175" s="284"/>
      <c r="IR175" s="284"/>
      <c r="IS175" s="284" t="e">
        <v>#NUM!</v>
      </c>
      <c r="IT175" s="284"/>
      <c r="IU175" s="284">
        <v>18</v>
      </c>
      <c r="IV175" s="284"/>
      <c r="IW175" s="284"/>
      <c r="IX175" s="284"/>
      <c r="IY175" s="284"/>
      <c r="IZ175" s="284"/>
      <c r="JA175" s="284"/>
      <c r="JB175" s="284"/>
      <c r="JC175" s="284"/>
      <c r="JD175" s="284"/>
      <c r="JE175" s="284"/>
      <c r="JF175" s="286"/>
      <c r="JG175" s="286"/>
      <c r="JH175" s="276"/>
      <c r="JI175" s="276"/>
      <c r="JJ175" s="276" t="s">
        <v>597</v>
      </c>
    </row>
    <row r="176" spans="1:270" s="68" customFormat="1" ht="15" customHeight="1" x14ac:dyDescent="0.25">
      <c r="A176" s="76" t="s">
        <v>76</v>
      </c>
      <c r="B176" s="190" t="s">
        <v>508</v>
      </c>
      <c r="C176" s="76" t="s">
        <v>509</v>
      </c>
      <c r="D176" s="76" t="s">
        <v>510</v>
      </c>
      <c r="E176" s="76" t="s">
        <v>6</v>
      </c>
      <c r="F176" s="76" t="s">
        <v>511</v>
      </c>
      <c r="G176" s="76" t="s">
        <v>8</v>
      </c>
      <c r="H176" s="76" t="s">
        <v>8</v>
      </c>
      <c r="I176" s="76" t="s">
        <v>192</v>
      </c>
      <c r="J176" s="76" t="s">
        <v>7</v>
      </c>
      <c r="K176" s="86" t="s">
        <v>8</v>
      </c>
      <c r="L176" s="86" t="s">
        <v>8</v>
      </c>
      <c r="M176" s="86" t="s">
        <v>8</v>
      </c>
      <c r="N176" s="86" t="s">
        <v>8</v>
      </c>
      <c r="O176" s="86" t="s">
        <v>8</v>
      </c>
      <c r="P176" s="86" t="s">
        <v>8</v>
      </c>
      <c r="Q176" s="76" t="s">
        <v>519</v>
      </c>
      <c r="R176" s="76" t="s">
        <v>10</v>
      </c>
      <c r="S176" s="76" t="s">
        <v>520</v>
      </c>
      <c r="T176" s="76" t="s">
        <v>521</v>
      </c>
      <c r="U176" s="77"/>
      <c r="V176" s="77">
        <v>0.05</v>
      </c>
      <c r="W176" s="77">
        <v>0.08</v>
      </c>
      <c r="X176" s="77">
        <v>0.15</v>
      </c>
      <c r="Y176" s="77">
        <v>0.2</v>
      </c>
      <c r="Z176" s="77">
        <v>0.25</v>
      </c>
      <c r="AA176" s="77">
        <v>0.37</v>
      </c>
      <c r="AB176" s="77">
        <v>0.42</v>
      </c>
      <c r="AC176" s="77">
        <v>0.57999999999999996</v>
      </c>
      <c r="AD176" s="77">
        <v>0.67</v>
      </c>
      <c r="AE176" s="77">
        <v>0.83</v>
      </c>
      <c r="AF176" s="77">
        <v>1</v>
      </c>
      <c r="AG176" s="76" t="s">
        <v>522</v>
      </c>
      <c r="AH176" s="76" t="s">
        <v>208</v>
      </c>
      <c r="AI176" s="82" t="s">
        <v>303</v>
      </c>
      <c r="AJ176" s="83" t="s">
        <v>303</v>
      </c>
      <c r="AK176" s="84">
        <v>46023</v>
      </c>
      <c r="AL176" s="84">
        <v>46387</v>
      </c>
      <c r="AM176" s="83"/>
      <c r="AN176" s="83"/>
      <c r="AO176" s="83"/>
      <c r="AP176" s="85" t="s">
        <v>9</v>
      </c>
      <c r="AQ176" s="84" t="str" cm="1">
        <f t="array" ref="AQ176">IFERROR(DATE(2026, _xlfn.AGGREGATE(15, 6, (COLUMN(CC176:CN176)-COLUMN(CC176)+1)/(CC176:CN176&lt;&gt;0), 1), 1),"N/A")</f>
        <v>N/A</v>
      </c>
      <c r="AR176" s="84" t="str" cm="1">
        <f t="array" ref="AR176">IFERROR(EOMONTH(DATE(2026, _xlfn.AGGREGATE(14, 6, (COLUMN(CC176:CN176)-COLUMN(CC176)+1)/(CC176:CN176&lt;&gt;0), 1), 1), 0),"N/A")</f>
        <v>N/A</v>
      </c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76" t="s">
        <v>78</v>
      </c>
      <c r="BG176" s="76" t="s">
        <v>307</v>
      </c>
      <c r="BH176" s="76" t="s">
        <v>788</v>
      </c>
      <c r="BI176" s="76" t="s">
        <v>8</v>
      </c>
      <c r="BJ176" s="82">
        <v>530243</v>
      </c>
      <c r="BK176" s="86" t="s">
        <v>191</v>
      </c>
      <c r="BL176" s="87">
        <v>3500</v>
      </c>
      <c r="BM176" s="73">
        <v>0</v>
      </c>
      <c r="BN176" s="73">
        <v>0</v>
      </c>
      <c r="BO176" s="73">
        <v>0</v>
      </c>
      <c r="BP176" s="73">
        <v>0</v>
      </c>
      <c r="BQ176" s="88">
        <v>3500</v>
      </c>
      <c r="BR176" s="73">
        <v>0</v>
      </c>
      <c r="BS176" s="73">
        <v>0</v>
      </c>
      <c r="BT176" s="73">
        <v>0</v>
      </c>
      <c r="BU176" s="73">
        <v>0</v>
      </c>
      <c r="BV176" s="73">
        <v>0</v>
      </c>
      <c r="BW176" s="73">
        <v>0</v>
      </c>
      <c r="BX176" s="138">
        <v>0</v>
      </c>
      <c r="BY176" s="138">
        <v>-3500</v>
      </c>
      <c r="BZ176" s="138"/>
      <c r="CA176" s="138"/>
      <c r="CB176" s="138">
        <f t="shared" si="32"/>
        <v>0</v>
      </c>
      <c r="CC176" s="73"/>
      <c r="CD176" s="73"/>
      <c r="CE176" s="72">
        <v>0</v>
      </c>
      <c r="CF176" s="73">
        <v>0</v>
      </c>
      <c r="CG176" s="88">
        <v>0</v>
      </c>
      <c r="CH176" s="73">
        <v>0</v>
      </c>
      <c r="CI176" s="73">
        <v>0</v>
      </c>
      <c r="CJ176" s="73">
        <v>0</v>
      </c>
      <c r="CK176" s="73">
        <v>0</v>
      </c>
      <c r="CL176" s="73">
        <v>0</v>
      </c>
      <c r="CM176" s="73">
        <v>0</v>
      </c>
      <c r="CN176" s="138">
        <v>0</v>
      </c>
      <c r="CO176" s="138"/>
      <c r="CP176" s="137">
        <f t="shared" si="33"/>
        <v>0</v>
      </c>
      <c r="CQ176" s="137">
        <f t="shared" si="34"/>
        <v>0</v>
      </c>
      <c r="CR176" s="137">
        <f t="shared" si="43"/>
        <v>0</v>
      </c>
      <c r="CS176" s="157">
        <v>0</v>
      </c>
      <c r="CT176" s="157">
        <v>0</v>
      </c>
      <c r="CU176" s="157">
        <v>0</v>
      </c>
      <c r="CV176" s="157">
        <v>0</v>
      </c>
      <c r="CW176" s="157">
        <v>0</v>
      </c>
      <c r="CX176" s="73">
        <v>0</v>
      </c>
      <c r="CY176" s="73">
        <v>0</v>
      </c>
      <c r="CZ176" s="73">
        <v>0</v>
      </c>
      <c r="DA176" s="73">
        <v>0</v>
      </c>
      <c r="DB176" s="73">
        <v>0</v>
      </c>
      <c r="DC176" s="73">
        <v>0</v>
      </c>
      <c r="DD176" s="73">
        <v>0</v>
      </c>
      <c r="DE176" s="73">
        <v>0</v>
      </c>
      <c r="DF176" s="73">
        <v>0</v>
      </c>
      <c r="DG176" s="73">
        <v>0</v>
      </c>
      <c r="DH176" s="73">
        <v>0</v>
      </c>
      <c r="DI176" s="157">
        <f t="shared" si="35"/>
        <v>0</v>
      </c>
      <c r="DJ176" s="157">
        <f t="shared" si="36"/>
        <v>0</v>
      </c>
      <c r="DK176" s="191" t="str">
        <f t="shared" si="44"/>
        <v>NO</v>
      </c>
      <c r="DL176" s="191" t="str">
        <f t="shared" si="45"/>
        <v>NO</v>
      </c>
      <c r="DM176" s="143">
        <v>3500</v>
      </c>
      <c r="DN176" s="143">
        <v>0</v>
      </c>
      <c r="DO176" s="143"/>
      <c r="DP176" s="125">
        <v>1</v>
      </c>
      <c r="DQ176" s="125">
        <v>0</v>
      </c>
      <c r="DR176" s="125"/>
      <c r="DS176" s="125"/>
      <c r="DT176" s="125"/>
      <c r="DU176" s="125"/>
      <c r="DV176" s="125"/>
      <c r="DW176" s="125"/>
      <c r="DX176" s="126">
        <v>46098</v>
      </c>
      <c r="DY176" s="126">
        <v>46098</v>
      </c>
      <c r="DZ176" s="127">
        <v>1</v>
      </c>
      <c r="EA176" s="126">
        <v>46099</v>
      </c>
      <c r="EB176" s="126">
        <v>46099</v>
      </c>
      <c r="EC176" s="126">
        <v>46099</v>
      </c>
      <c r="ED176" s="126">
        <v>46100</v>
      </c>
      <c r="EE176" s="126">
        <v>46101</v>
      </c>
      <c r="EF176" s="126">
        <v>46104</v>
      </c>
      <c r="EG176" s="126">
        <v>46105</v>
      </c>
      <c r="EH176" s="126">
        <v>46106</v>
      </c>
      <c r="EI176" s="126">
        <v>46107</v>
      </c>
      <c r="EJ176" s="126">
        <v>46107</v>
      </c>
      <c r="EK176" s="127">
        <v>1</v>
      </c>
      <c r="EL176" s="126">
        <v>46108</v>
      </c>
      <c r="EM176" s="126">
        <v>46111</v>
      </c>
      <c r="EN176" s="126">
        <v>46112</v>
      </c>
      <c r="EO176" s="126">
        <v>46113</v>
      </c>
      <c r="EP176" s="126">
        <v>46113</v>
      </c>
      <c r="EQ176" s="126">
        <v>46114</v>
      </c>
      <c r="ER176" s="126">
        <v>46114</v>
      </c>
      <c r="ES176" s="127"/>
      <c r="ET176" s="127"/>
      <c r="EU176" s="127"/>
      <c r="EV176" s="127"/>
      <c r="EW176" s="126">
        <v>46115</v>
      </c>
      <c r="EX176" s="126">
        <v>46118</v>
      </c>
      <c r="EY176" s="126">
        <v>46118</v>
      </c>
      <c r="EZ176" s="126"/>
      <c r="FA176" s="126"/>
      <c r="FB176" s="126"/>
      <c r="FC176" s="126">
        <v>46118</v>
      </c>
      <c r="FD176" s="126">
        <v>46122</v>
      </c>
      <c r="FE176" s="127">
        <v>18</v>
      </c>
      <c r="FF176" s="128"/>
      <c r="FG176" s="128"/>
      <c r="FH176" s="128"/>
      <c r="FI176" s="128"/>
      <c r="FJ176" s="128"/>
      <c r="FK176" s="128"/>
      <c r="FL176" s="128"/>
      <c r="FM176" s="128"/>
      <c r="FN176" s="128"/>
      <c r="FO176" s="129"/>
      <c r="FP176" s="128">
        <v>46122</v>
      </c>
      <c r="FQ176" s="128"/>
      <c r="FR176" s="130" t="s">
        <v>579</v>
      </c>
      <c r="FS176" s="127" t="s">
        <v>621</v>
      </c>
      <c r="FT176" s="131" t="s">
        <v>789</v>
      </c>
      <c r="FU176" s="188" t="e">
        <v>#NUM!</v>
      </c>
      <c r="FV176" s="188" t="e">
        <v>#NUM!</v>
      </c>
      <c r="FW176" s="188" t="e">
        <v>#NUM!</v>
      </c>
      <c r="FX176" s="188" t="e">
        <v>#NUM!</v>
      </c>
      <c r="FY176" s="188" t="e">
        <v>#NUM!</v>
      </c>
      <c r="FZ176" s="188" t="e">
        <v>#NUM!</v>
      </c>
      <c r="GA176" s="188" t="e">
        <v>#NUM!</v>
      </c>
      <c r="GB176" s="188" t="e">
        <v>#NUM!</v>
      </c>
      <c r="GC176" s="188" t="e">
        <v>#NUM!</v>
      </c>
      <c r="GD176" s="188" t="e">
        <v>#NUM!</v>
      </c>
      <c r="GE176" s="188" t="e">
        <v>#NUM!</v>
      </c>
      <c r="GF176" s="188" t="e">
        <v>#NUM!</v>
      </c>
      <c r="GG176" s="188" t="e">
        <v>#NUM!</v>
      </c>
      <c r="GH176" s="188" t="e">
        <v>#NUM!</v>
      </c>
      <c r="GI176" s="188" t="e">
        <v>#NUM!</v>
      </c>
      <c r="GJ176" s="188" t="e">
        <v>#NUM!</v>
      </c>
      <c r="GK176" s="188" t="e">
        <v>#NUM!</v>
      </c>
      <c r="GL176" s="188" t="e">
        <v>#NUM!</v>
      </c>
      <c r="GM176" s="188" t="e">
        <v>#NUM!</v>
      </c>
      <c r="GN176" s="188"/>
      <c r="GO176" s="188"/>
      <c r="GP176" s="188"/>
      <c r="GQ176" s="188"/>
      <c r="GR176" s="188" t="e">
        <v>#NUM!</v>
      </c>
      <c r="GS176" s="188" t="e">
        <v>#NUM!</v>
      </c>
      <c r="GT176" s="188" t="e">
        <v>#NUM!</v>
      </c>
      <c r="GU176" s="188"/>
      <c r="GV176" s="188"/>
      <c r="GW176" s="188"/>
      <c r="GX176" s="188" t="e">
        <v>#NUM!</v>
      </c>
      <c r="GY176" s="188"/>
      <c r="GZ176" s="188">
        <v>18</v>
      </c>
      <c r="HA176" s="188"/>
      <c r="HB176" s="188"/>
      <c r="HC176" s="188"/>
      <c r="HD176" s="188"/>
      <c r="HE176" s="188"/>
      <c r="HF176" s="188"/>
      <c r="HG176" s="188"/>
      <c r="HH176" s="188"/>
      <c r="HI176" s="188"/>
      <c r="HJ176" s="188"/>
      <c r="HK176" s="189"/>
      <c r="HL176" s="189"/>
      <c r="HM176" s="189"/>
      <c r="HN176" s="189"/>
      <c r="HO176" s="189" t="s">
        <v>597</v>
      </c>
      <c r="HP176" s="284" t="e">
        <v>#NUM!</v>
      </c>
      <c r="HQ176" s="284" t="e">
        <v>#NUM!</v>
      </c>
      <c r="HR176" s="284" t="e">
        <v>#NUM!</v>
      </c>
      <c r="HS176" s="284" t="e">
        <v>#NUM!</v>
      </c>
      <c r="HT176" s="284" t="e">
        <v>#NUM!</v>
      </c>
      <c r="HU176" s="284" t="e">
        <v>#NUM!</v>
      </c>
      <c r="HV176" s="284" t="e">
        <v>#NUM!</v>
      </c>
      <c r="HW176" s="284" t="e">
        <v>#NUM!</v>
      </c>
      <c r="HX176" s="284" t="e">
        <v>#NUM!</v>
      </c>
      <c r="HY176" s="284" t="e">
        <v>#NUM!</v>
      </c>
      <c r="HZ176" s="284" t="e">
        <v>#NUM!</v>
      </c>
      <c r="IA176" s="284" t="e">
        <v>#NUM!</v>
      </c>
      <c r="IB176" s="284" t="e">
        <v>#NUM!</v>
      </c>
      <c r="IC176" s="284" t="e">
        <v>#NUM!</v>
      </c>
      <c r="ID176" s="284" t="e">
        <v>#NUM!</v>
      </c>
      <c r="IE176" s="284" t="e">
        <v>#NUM!</v>
      </c>
      <c r="IF176" s="284" t="e">
        <v>#NUM!</v>
      </c>
      <c r="IG176" s="284" t="e">
        <v>#NUM!</v>
      </c>
      <c r="IH176" s="284" t="e">
        <v>#NUM!</v>
      </c>
      <c r="II176" s="284" t="e">
        <v>#NUM!</v>
      </c>
      <c r="IJ176" s="284" t="e">
        <v>#NUM!</v>
      </c>
      <c r="IK176" s="284" t="e">
        <v>#NUM!</v>
      </c>
      <c r="IL176" s="284" t="e">
        <v>#NUM!</v>
      </c>
      <c r="IM176" s="284" t="e">
        <v>#NUM!</v>
      </c>
      <c r="IN176" s="284" t="e">
        <v>#NUM!</v>
      </c>
      <c r="IO176" s="284" t="e">
        <v>#NUM!</v>
      </c>
      <c r="IP176" s="284" t="e">
        <v>#NUM!</v>
      </c>
      <c r="IQ176" s="284" t="e">
        <v>#NUM!</v>
      </c>
      <c r="IR176" s="284" t="e">
        <v>#NUM!</v>
      </c>
      <c r="IS176" s="284" t="e">
        <v>#NUM!</v>
      </c>
      <c r="IT176" s="284" t="e">
        <v>#NUM!</v>
      </c>
      <c r="IU176" s="284" t="e">
        <v>#NUM!</v>
      </c>
      <c r="IV176" s="284" t="e">
        <v>#NUM!</v>
      </c>
      <c r="IW176" s="284" t="e">
        <v>#NUM!</v>
      </c>
      <c r="IX176" s="284" t="e">
        <v>#NUM!</v>
      </c>
      <c r="IY176" s="284" t="e">
        <v>#NUM!</v>
      </c>
      <c r="IZ176" s="284" t="e">
        <v>#NUM!</v>
      </c>
      <c r="JA176" s="284" t="e">
        <v>#NUM!</v>
      </c>
      <c r="JB176" s="284" t="e">
        <v>#NUM!</v>
      </c>
      <c r="JC176" s="284" t="e">
        <v>#NUM!</v>
      </c>
      <c r="JD176" s="284" t="e">
        <v>#NUM!</v>
      </c>
      <c r="JE176" s="284" t="e">
        <v>#NUM!</v>
      </c>
      <c r="JF176" s="284" t="e">
        <v>#NUM!</v>
      </c>
      <c r="JG176" s="284" t="e">
        <v>#NUM!</v>
      </c>
      <c r="JH176" s="284" t="e">
        <v>#NUM!</v>
      </c>
      <c r="JI176" s="284" t="e">
        <v>#NUM!</v>
      </c>
      <c r="JJ176" s="276" t="s">
        <v>597</v>
      </c>
    </row>
    <row r="177" spans="1:318" s="68" customFormat="1" ht="15" customHeight="1" x14ac:dyDescent="0.25">
      <c r="A177" s="215" t="s">
        <v>76</v>
      </c>
      <c r="B177" s="190" t="s">
        <v>508</v>
      </c>
      <c r="C177" s="76" t="s">
        <v>509</v>
      </c>
      <c r="D177" s="76" t="s">
        <v>510</v>
      </c>
      <c r="E177" s="76" t="s">
        <v>6</v>
      </c>
      <c r="F177" s="76" t="s">
        <v>511</v>
      </c>
      <c r="G177" s="76" t="s">
        <v>8</v>
      </c>
      <c r="H177" s="76" t="s">
        <v>8</v>
      </c>
      <c r="I177" s="76" t="s">
        <v>192</v>
      </c>
      <c r="J177" s="76" t="s">
        <v>7</v>
      </c>
      <c r="K177" s="86" t="s">
        <v>8</v>
      </c>
      <c r="L177" s="86" t="s">
        <v>8</v>
      </c>
      <c r="M177" s="86" t="s">
        <v>8</v>
      </c>
      <c r="N177" s="86" t="s">
        <v>8</v>
      </c>
      <c r="O177" s="86" t="s">
        <v>8</v>
      </c>
      <c r="P177" s="86" t="s">
        <v>8</v>
      </c>
      <c r="Q177" s="76" t="s">
        <v>519</v>
      </c>
      <c r="R177" s="76" t="s">
        <v>10</v>
      </c>
      <c r="S177" s="76" t="s">
        <v>520</v>
      </c>
      <c r="T177" s="76" t="s">
        <v>521</v>
      </c>
      <c r="U177" s="77"/>
      <c r="V177" s="77">
        <v>0.05</v>
      </c>
      <c r="W177" s="77">
        <v>0.08</v>
      </c>
      <c r="X177" s="77">
        <v>0.15</v>
      </c>
      <c r="Y177" s="77">
        <v>0.2</v>
      </c>
      <c r="Z177" s="77">
        <v>0.25</v>
      </c>
      <c r="AA177" s="77">
        <v>0.37</v>
      </c>
      <c r="AB177" s="77">
        <v>0.42</v>
      </c>
      <c r="AC177" s="77">
        <v>0.57999999999999996</v>
      </c>
      <c r="AD177" s="77">
        <v>0.67</v>
      </c>
      <c r="AE177" s="77">
        <v>0.83</v>
      </c>
      <c r="AF177" s="77">
        <v>1</v>
      </c>
      <c r="AG177" s="76" t="s">
        <v>522</v>
      </c>
      <c r="AH177" s="76" t="s">
        <v>208</v>
      </c>
      <c r="AI177" s="82" t="s">
        <v>303</v>
      </c>
      <c r="AJ177" s="83" t="s">
        <v>303</v>
      </c>
      <c r="AK177" s="84">
        <v>46023</v>
      </c>
      <c r="AL177" s="84">
        <v>46387</v>
      </c>
      <c r="AM177" s="83"/>
      <c r="AN177" s="83"/>
      <c r="AO177" s="83"/>
      <c r="AP177" s="85" t="s">
        <v>9</v>
      </c>
      <c r="AQ177" s="84" t="str" cm="1">
        <f t="array" ref="AQ177">IFERROR(DATE(2026, _xlfn.AGGREGATE(15, 6, (COLUMN(CC177:CN177)-COLUMN(CC177)+1)/(CC177:CN177&lt;&gt;0), 1), 1),"N/A")</f>
        <v>N/A</v>
      </c>
      <c r="AR177" s="84" t="str" cm="1">
        <f t="array" ref="AR177">IFERROR(EOMONTH(DATE(2026, _xlfn.AGGREGATE(14, 6, (COLUMN(CC177:CN177)-COLUMN(CC177)+1)/(CC177:CN177&lt;&gt;0), 1), 1), 0),"N/A")</f>
        <v>N/A</v>
      </c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76" t="s">
        <v>78</v>
      </c>
      <c r="BG177" s="76" t="s">
        <v>307</v>
      </c>
      <c r="BH177" s="76" t="s">
        <v>790</v>
      </c>
      <c r="BI177" s="76" t="s">
        <v>8</v>
      </c>
      <c r="BJ177" s="82">
        <v>530704</v>
      </c>
      <c r="BK177" s="86" t="s">
        <v>191</v>
      </c>
      <c r="BL177" s="87">
        <v>1000</v>
      </c>
      <c r="BM177" s="73">
        <v>0</v>
      </c>
      <c r="BN177" s="73">
        <v>0</v>
      </c>
      <c r="BO177" s="73">
        <v>0</v>
      </c>
      <c r="BP177" s="73">
        <v>0</v>
      </c>
      <c r="BQ177" s="73">
        <v>0</v>
      </c>
      <c r="BR177" s="88">
        <v>1000</v>
      </c>
      <c r="BS177" s="73">
        <v>0</v>
      </c>
      <c r="BT177" s="73">
        <v>0</v>
      </c>
      <c r="BU177" s="73">
        <v>0</v>
      </c>
      <c r="BV177" s="73">
        <v>0</v>
      </c>
      <c r="BW177" s="73">
        <v>0</v>
      </c>
      <c r="BX177" s="138">
        <v>0</v>
      </c>
      <c r="BY177" s="138">
        <v>-1000</v>
      </c>
      <c r="BZ177" s="138"/>
      <c r="CA177" s="138"/>
      <c r="CB177" s="138">
        <f t="shared" si="32"/>
        <v>0</v>
      </c>
      <c r="CC177" s="73"/>
      <c r="CD177" s="73"/>
      <c r="CE177" s="72">
        <v>0</v>
      </c>
      <c r="CF177" s="73">
        <v>0</v>
      </c>
      <c r="CG177" s="73">
        <v>0</v>
      </c>
      <c r="CH177" s="88">
        <v>0</v>
      </c>
      <c r="CI177" s="73">
        <v>0</v>
      </c>
      <c r="CJ177" s="73">
        <v>0</v>
      </c>
      <c r="CK177" s="73">
        <v>0</v>
      </c>
      <c r="CL177" s="73">
        <v>0</v>
      </c>
      <c r="CM177" s="73">
        <v>0</v>
      </c>
      <c r="CN177" s="138">
        <v>0</v>
      </c>
      <c r="CO177" s="138"/>
      <c r="CP177" s="137">
        <f t="shared" si="33"/>
        <v>0</v>
      </c>
      <c r="CQ177" s="137">
        <f t="shared" si="34"/>
        <v>0</v>
      </c>
      <c r="CR177" s="137">
        <f t="shared" si="43"/>
        <v>0</v>
      </c>
      <c r="CS177" s="157">
        <v>0</v>
      </c>
      <c r="CT177" s="157">
        <v>0</v>
      </c>
      <c r="CU177" s="157">
        <v>0</v>
      </c>
      <c r="CV177" s="157">
        <v>0</v>
      </c>
      <c r="CW177" s="157">
        <v>0</v>
      </c>
      <c r="CX177" s="73">
        <v>0</v>
      </c>
      <c r="CY177" s="73">
        <v>0</v>
      </c>
      <c r="CZ177" s="73">
        <v>0</v>
      </c>
      <c r="DA177" s="73">
        <v>0</v>
      </c>
      <c r="DB177" s="73">
        <v>0</v>
      </c>
      <c r="DC177" s="73">
        <v>0</v>
      </c>
      <c r="DD177" s="73">
        <v>0</v>
      </c>
      <c r="DE177" s="73">
        <v>0</v>
      </c>
      <c r="DF177" s="73">
        <v>0</v>
      </c>
      <c r="DG177" s="73">
        <v>0</v>
      </c>
      <c r="DH177" s="73">
        <v>0</v>
      </c>
      <c r="DI177" s="157">
        <f t="shared" si="35"/>
        <v>0</v>
      </c>
      <c r="DJ177" s="157">
        <f t="shared" si="36"/>
        <v>0</v>
      </c>
      <c r="DK177" s="191" t="str">
        <f t="shared" si="44"/>
        <v>NO</v>
      </c>
      <c r="DL177" s="191" t="str">
        <f t="shared" si="45"/>
        <v>NO</v>
      </c>
      <c r="DM177" s="143">
        <v>1000</v>
      </c>
      <c r="DN177" s="143">
        <v>3500</v>
      </c>
      <c r="DO177" s="143"/>
      <c r="DP177" s="125">
        <v>1</v>
      </c>
      <c r="DQ177" s="125">
        <v>1</v>
      </c>
      <c r="DR177" s="125"/>
      <c r="DS177" s="125"/>
      <c r="DT177" s="125"/>
      <c r="DU177" s="125"/>
      <c r="DV177" s="125"/>
      <c r="DW177" s="125"/>
      <c r="DX177" s="126">
        <v>46098</v>
      </c>
      <c r="DY177" s="126">
        <v>46098</v>
      </c>
      <c r="DZ177" s="127">
        <v>1</v>
      </c>
      <c r="EA177" s="126">
        <v>46099</v>
      </c>
      <c r="EB177" s="126">
        <v>46099</v>
      </c>
      <c r="EC177" s="126">
        <v>46099</v>
      </c>
      <c r="ED177" s="126">
        <v>46100</v>
      </c>
      <c r="EE177" s="126">
        <v>46101</v>
      </c>
      <c r="EF177" s="126">
        <v>46104</v>
      </c>
      <c r="EG177" s="126">
        <v>46105</v>
      </c>
      <c r="EH177" s="126">
        <v>46106</v>
      </c>
      <c r="EI177" s="126">
        <v>46107</v>
      </c>
      <c r="EJ177" s="126">
        <v>46107</v>
      </c>
      <c r="EK177" s="127">
        <v>1</v>
      </c>
      <c r="EL177" s="126">
        <v>46108</v>
      </c>
      <c r="EM177" s="126">
        <v>46111</v>
      </c>
      <c r="EN177" s="126">
        <v>46112</v>
      </c>
      <c r="EO177" s="126">
        <v>46113</v>
      </c>
      <c r="EP177" s="126">
        <v>46113</v>
      </c>
      <c r="EQ177" s="126">
        <v>46114</v>
      </c>
      <c r="ER177" s="126">
        <v>46114</v>
      </c>
      <c r="ES177" s="127"/>
      <c r="ET177" s="127"/>
      <c r="EU177" s="127"/>
      <c r="EV177" s="127"/>
      <c r="EW177" s="126">
        <v>46115</v>
      </c>
      <c r="EX177" s="126">
        <v>46118</v>
      </c>
      <c r="EY177" s="126">
        <v>46118</v>
      </c>
      <c r="EZ177" s="126"/>
      <c r="FA177" s="126"/>
      <c r="FB177" s="126"/>
      <c r="FC177" s="126">
        <v>46118</v>
      </c>
      <c r="FD177" s="126">
        <v>46122</v>
      </c>
      <c r="FE177" s="127">
        <v>18</v>
      </c>
      <c r="FF177" s="128"/>
      <c r="FG177" s="128"/>
      <c r="FH177" s="128"/>
      <c r="FI177" s="128"/>
      <c r="FJ177" s="128"/>
      <c r="FK177" s="128"/>
      <c r="FL177" s="128"/>
      <c r="FM177" s="128"/>
      <c r="FN177" s="128"/>
      <c r="FO177" s="129"/>
      <c r="FP177" s="128">
        <v>46122</v>
      </c>
      <c r="FQ177" s="128"/>
      <c r="FR177" s="130" t="s">
        <v>579</v>
      </c>
      <c r="FS177" s="127" t="s">
        <v>621</v>
      </c>
      <c r="FT177" s="131" t="s">
        <v>789</v>
      </c>
      <c r="FU177" s="173">
        <v>46098</v>
      </c>
      <c r="FV177" s="173">
        <v>46098</v>
      </c>
      <c r="FW177" s="173">
        <v>46099</v>
      </c>
      <c r="FX177" s="173">
        <v>46099</v>
      </c>
      <c r="FY177" s="173">
        <v>46099</v>
      </c>
      <c r="FZ177" s="173">
        <v>46100</v>
      </c>
      <c r="GA177" s="173">
        <v>46101</v>
      </c>
      <c r="GB177" s="173">
        <v>46104</v>
      </c>
      <c r="GC177" s="173">
        <v>46105</v>
      </c>
      <c r="GD177" s="173">
        <v>46106</v>
      </c>
      <c r="GE177" s="173">
        <v>46107</v>
      </c>
      <c r="GF177" s="173">
        <v>46107</v>
      </c>
      <c r="GG177" s="173">
        <v>46108</v>
      </c>
      <c r="GH177" s="173">
        <v>46111</v>
      </c>
      <c r="GI177" s="173">
        <v>46112</v>
      </c>
      <c r="GJ177" s="173">
        <v>46113</v>
      </c>
      <c r="GK177" s="173">
        <v>46113</v>
      </c>
      <c r="GL177" s="173">
        <v>46114</v>
      </c>
      <c r="GM177" s="173">
        <v>46114</v>
      </c>
      <c r="GN177" s="173"/>
      <c r="GO177" s="173"/>
      <c r="GP177" s="173"/>
      <c r="GQ177" s="173"/>
      <c r="GR177" s="173">
        <v>46115</v>
      </c>
      <c r="GS177" s="173">
        <v>46118</v>
      </c>
      <c r="GT177" s="173">
        <v>46118</v>
      </c>
      <c r="GU177" s="173"/>
      <c r="GV177" s="173"/>
      <c r="GW177" s="173"/>
      <c r="GX177" s="173">
        <v>46118</v>
      </c>
      <c r="GY177" s="173">
        <v>46122</v>
      </c>
      <c r="GZ177" s="173">
        <v>18</v>
      </c>
      <c r="HA177" s="173"/>
      <c r="HB177" s="173"/>
      <c r="HC177" s="173"/>
      <c r="HD177" s="173"/>
      <c r="HE177" s="173"/>
      <c r="HF177" s="173"/>
      <c r="HG177" s="173"/>
      <c r="HH177" s="173"/>
      <c r="HI177" s="173"/>
      <c r="HJ177" s="173">
        <v>46122</v>
      </c>
      <c r="HK177" s="169"/>
      <c r="HL177" s="169" t="s">
        <v>53</v>
      </c>
      <c r="HM177" s="169" t="s">
        <v>579</v>
      </c>
      <c r="HN177" s="169" t="s">
        <v>621</v>
      </c>
      <c r="HO177" s="169" t="s">
        <v>553</v>
      </c>
      <c r="HP177" s="284" t="e">
        <v>#NUM!</v>
      </c>
      <c r="HQ177" s="284" t="e">
        <v>#NUM!</v>
      </c>
      <c r="HR177" s="284" t="e">
        <v>#NUM!</v>
      </c>
      <c r="HS177" s="284" t="e">
        <v>#NUM!</v>
      </c>
      <c r="HT177" s="284" t="e">
        <v>#NUM!</v>
      </c>
      <c r="HU177" s="284" t="e">
        <v>#NUM!</v>
      </c>
      <c r="HV177" s="284" t="e">
        <v>#NUM!</v>
      </c>
      <c r="HW177" s="284" t="e">
        <v>#NUM!</v>
      </c>
      <c r="HX177" s="284" t="e">
        <v>#NUM!</v>
      </c>
      <c r="HY177" s="284" t="e">
        <v>#NUM!</v>
      </c>
      <c r="HZ177" s="284" t="e">
        <v>#NUM!</v>
      </c>
      <c r="IA177" s="284" t="e">
        <v>#NUM!</v>
      </c>
      <c r="IB177" s="284" t="e">
        <v>#NUM!</v>
      </c>
      <c r="IC177" s="284" t="e">
        <v>#NUM!</v>
      </c>
      <c r="ID177" s="284" t="e">
        <v>#NUM!</v>
      </c>
      <c r="IE177" s="284" t="e">
        <v>#NUM!</v>
      </c>
      <c r="IF177" s="284" t="e">
        <v>#NUM!</v>
      </c>
      <c r="IG177" s="284" t="e">
        <v>#NUM!</v>
      </c>
      <c r="IH177" s="284" t="e">
        <v>#NUM!</v>
      </c>
      <c r="II177" s="284" t="e">
        <v>#NUM!</v>
      </c>
      <c r="IJ177" s="284" t="e">
        <v>#NUM!</v>
      </c>
      <c r="IK177" s="284" t="e">
        <v>#NUM!</v>
      </c>
      <c r="IL177" s="284" t="e">
        <v>#NUM!</v>
      </c>
      <c r="IM177" s="284" t="e">
        <v>#NUM!</v>
      </c>
      <c r="IN177" s="284" t="e">
        <v>#NUM!</v>
      </c>
      <c r="IO177" s="284" t="e">
        <v>#NUM!</v>
      </c>
      <c r="IP177" s="284" t="e">
        <v>#NUM!</v>
      </c>
      <c r="IQ177" s="284" t="e">
        <v>#NUM!</v>
      </c>
      <c r="IR177" s="284" t="e">
        <v>#NUM!</v>
      </c>
      <c r="IS177" s="284" t="e">
        <v>#NUM!</v>
      </c>
      <c r="IT177" s="284" t="e">
        <v>#NUM!</v>
      </c>
      <c r="IU177" s="284" t="e">
        <v>#NUM!</v>
      </c>
      <c r="IV177" s="284" t="e">
        <v>#NUM!</v>
      </c>
      <c r="IW177" s="284" t="e">
        <v>#NUM!</v>
      </c>
      <c r="IX177" s="284" t="e">
        <v>#NUM!</v>
      </c>
      <c r="IY177" s="284" t="e">
        <v>#NUM!</v>
      </c>
      <c r="IZ177" s="284" t="e">
        <v>#NUM!</v>
      </c>
      <c r="JA177" s="284" t="e">
        <v>#NUM!</v>
      </c>
      <c r="JB177" s="284" t="e">
        <v>#NUM!</v>
      </c>
      <c r="JC177" s="284" t="e">
        <v>#NUM!</v>
      </c>
      <c r="JD177" s="284" t="e">
        <v>#NUM!</v>
      </c>
      <c r="JE177" s="284" t="e">
        <v>#NUM!</v>
      </c>
      <c r="JF177" s="284" t="e">
        <v>#NUM!</v>
      </c>
      <c r="JG177" s="284" t="e">
        <v>#NUM!</v>
      </c>
      <c r="JH177" s="284" t="e">
        <v>#NUM!</v>
      </c>
      <c r="JI177" s="284" t="e">
        <v>#NUM!</v>
      </c>
      <c r="JJ177" s="276" t="s">
        <v>597</v>
      </c>
    </row>
    <row r="178" spans="1:318" s="68" customFormat="1" ht="15" customHeight="1" x14ac:dyDescent="0.25">
      <c r="A178" s="76" t="s">
        <v>76</v>
      </c>
      <c r="B178" s="76" t="s">
        <v>508</v>
      </c>
      <c r="C178" s="76" t="s">
        <v>509</v>
      </c>
      <c r="D178" s="76" t="s">
        <v>510</v>
      </c>
      <c r="E178" s="76" t="s">
        <v>6</v>
      </c>
      <c r="F178" s="76" t="s">
        <v>511</v>
      </c>
      <c r="G178" s="76" t="s">
        <v>8</v>
      </c>
      <c r="H178" s="76" t="s">
        <v>8</v>
      </c>
      <c r="I178" s="76" t="s">
        <v>192</v>
      </c>
      <c r="J178" s="76" t="s">
        <v>7</v>
      </c>
      <c r="K178" s="86" t="s">
        <v>8</v>
      </c>
      <c r="L178" s="86" t="s">
        <v>8</v>
      </c>
      <c r="M178" s="86" t="s">
        <v>8</v>
      </c>
      <c r="N178" s="86" t="s">
        <v>8</v>
      </c>
      <c r="O178" s="86" t="s">
        <v>8</v>
      </c>
      <c r="P178" s="86" t="s">
        <v>8</v>
      </c>
      <c r="Q178" s="76" t="s">
        <v>519</v>
      </c>
      <c r="R178" s="76" t="s">
        <v>10</v>
      </c>
      <c r="S178" s="76" t="s">
        <v>520</v>
      </c>
      <c r="T178" s="76" t="s">
        <v>521</v>
      </c>
      <c r="U178" s="77"/>
      <c r="V178" s="77">
        <v>0.05</v>
      </c>
      <c r="W178" s="77">
        <v>0.08</v>
      </c>
      <c r="X178" s="77">
        <v>0.15</v>
      </c>
      <c r="Y178" s="77">
        <v>0.2</v>
      </c>
      <c r="Z178" s="77">
        <v>0.25</v>
      </c>
      <c r="AA178" s="77">
        <v>0.37</v>
      </c>
      <c r="AB178" s="77">
        <v>0.42</v>
      </c>
      <c r="AC178" s="77">
        <v>0.57999999999999996</v>
      </c>
      <c r="AD178" s="77">
        <v>0.67</v>
      </c>
      <c r="AE178" s="77">
        <v>0.83</v>
      </c>
      <c r="AF178" s="77">
        <v>1</v>
      </c>
      <c r="AG178" s="76" t="s">
        <v>522</v>
      </c>
      <c r="AH178" s="76" t="s">
        <v>208</v>
      </c>
      <c r="AI178" s="82" t="s">
        <v>303</v>
      </c>
      <c r="AJ178" s="83" t="s">
        <v>303</v>
      </c>
      <c r="AK178" s="84">
        <v>46023</v>
      </c>
      <c r="AL178" s="84">
        <v>46387</v>
      </c>
      <c r="AM178" s="83"/>
      <c r="AN178" s="83"/>
      <c r="AO178" s="83"/>
      <c r="AP178" s="85" t="s">
        <v>9</v>
      </c>
      <c r="AQ178" s="84" t="str" cm="1">
        <f t="array" ref="AQ178">IFERROR(DATE(2026, _xlfn.AGGREGATE(15, 6, (COLUMN(CC178:CN178)-COLUMN(CC178)+1)/(CC178:CN178&lt;&gt;0), 1), 1),"N/A")</f>
        <v>N/A</v>
      </c>
      <c r="AR178" s="84" t="str" cm="1">
        <f t="array" ref="AR178">IFERROR(EOMONTH(DATE(2026, _xlfn.AGGREGATE(14, 6, (COLUMN(CC178:CN178)-COLUMN(CC178)+1)/(CC178:CN178&lt;&gt;0), 1), 1), 0),"N/A")</f>
        <v>N/A</v>
      </c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76" t="s">
        <v>791</v>
      </c>
      <c r="BG178" s="76" t="s">
        <v>307</v>
      </c>
      <c r="BH178" s="76" t="s">
        <v>792</v>
      </c>
      <c r="BI178" s="76" t="s">
        <v>8</v>
      </c>
      <c r="BJ178" s="82">
        <v>530243</v>
      </c>
      <c r="BK178" s="86" t="s">
        <v>191</v>
      </c>
      <c r="BL178" s="87">
        <v>3500</v>
      </c>
      <c r="BM178" s="73">
        <v>0</v>
      </c>
      <c r="BN178" s="73">
        <v>0</v>
      </c>
      <c r="BO178" s="73">
        <v>0</v>
      </c>
      <c r="BP178" s="73">
        <v>0</v>
      </c>
      <c r="BQ178" s="73">
        <v>0</v>
      </c>
      <c r="BR178" s="88">
        <v>3500</v>
      </c>
      <c r="BS178" s="73">
        <v>0</v>
      </c>
      <c r="BT178" s="73">
        <v>0</v>
      </c>
      <c r="BU178" s="73">
        <v>0</v>
      </c>
      <c r="BV178" s="73">
        <v>0</v>
      </c>
      <c r="BW178" s="73">
        <v>0</v>
      </c>
      <c r="BX178" s="138">
        <v>0</v>
      </c>
      <c r="BY178" s="138">
        <v>-3500</v>
      </c>
      <c r="BZ178" s="138"/>
      <c r="CA178" s="138"/>
      <c r="CB178" s="138">
        <f t="shared" si="32"/>
        <v>0</v>
      </c>
      <c r="CC178" s="73"/>
      <c r="CD178" s="73"/>
      <c r="CE178" s="72">
        <v>0</v>
      </c>
      <c r="CF178" s="73">
        <v>0</v>
      </c>
      <c r="CG178" s="73">
        <v>0</v>
      </c>
      <c r="CH178" s="88">
        <v>0</v>
      </c>
      <c r="CI178" s="73">
        <v>0</v>
      </c>
      <c r="CJ178" s="73">
        <v>0</v>
      </c>
      <c r="CK178" s="73">
        <v>0</v>
      </c>
      <c r="CL178" s="73">
        <v>0</v>
      </c>
      <c r="CM178" s="73">
        <v>0</v>
      </c>
      <c r="CN178" s="138">
        <v>0</v>
      </c>
      <c r="CO178" s="138"/>
      <c r="CP178" s="137">
        <f t="shared" si="33"/>
        <v>0</v>
      </c>
      <c r="CQ178" s="137">
        <f t="shared" si="34"/>
        <v>0</v>
      </c>
      <c r="CR178" s="137">
        <f t="shared" si="43"/>
        <v>0</v>
      </c>
      <c r="CS178" s="157">
        <v>0</v>
      </c>
      <c r="CT178" s="157">
        <v>0</v>
      </c>
      <c r="CU178" s="157">
        <v>0</v>
      </c>
      <c r="CV178" s="157">
        <v>0</v>
      </c>
      <c r="CW178" s="157">
        <v>0</v>
      </c>
      <c r="CX178" s="73">
        <v>0</v>
      </c>
      <c r="CY178" s="73">
        <v>0</v>
      </c>
      <c r="CZ178" s="73">
        <v>0</v>
      </c>
      <c r="DA178" s="73">
        <v>0</v>
      </c>
      <c r="DB178" s="73">
        <v>0</v>
      </c>
      <c r="DC178" s="73">
        <v>0</v>
      </c>
      <c r="DD178" s="73">
        <v>0</v>
      </c>
      <c r="DE178" s="73">
        <v>0</v>
      </c>
      <c r="DF178" s="73">
        <v>0</v>
      </c>
      <c r="DG178" s="73">
        <v>0</v>
      </c>
      <c r="DH178" s="73">
        <v>0</v>
      </c>
      <c r="DI178" s="157">
        <f t="shared" si="35"/>
        <v>0</v>
      </c>
      <c r="DJ178" s="157">
        <f t="shared" si="36"/>
        <v>0</v>
      </c>
      <c r="DK178" s="191" t="str">
        <f t="shared" si="44"/>
        <v>NO</v>
      </c>
      <c r="DL178" s="191" t="str">
        <f t="shared" si="45"/>
        <v>NO</v>
      </c>
      <c r="DM178" s="143">
        <v>4500</v>
      </c>
      <c r="DN178" s="143"/>
      <c r="DO178" s="143"/>
      <c r="DP178" s="125">
        <v>1</v>
      </c>
      <c r="DQ178" s="125"/>
      <c r="DR178" s="125"/>
      <c r="DS178" s="125"/>
      <c r="DT178" s="125"/>
      <c r="DU178" s="125"/>
      <c r="DV178" s="125"/>
      <c r="DW178" s="125"/>
      <c r="DX178" s="126">
        <v>46093</v>
      </c>
      <c r="DY178" s="126">
        <v>46093</v>
      </c>
      <c r="DZ178" s="127">
        <v>1</v>
      </c>
      <c r="EA178" s="126">
        <v>46094</v>
      </c>
      <c r="EB178" s="126">
        <v>46094</v>
      </c>
      <c r="EC178" s="126">
        <v>46094</v>
      </c>
      <c r="ED178" s="126">
        <v>46097</v>
      </c>
      <c r="EE178" s="126">
        <v>46098</v>
      </c>
      <c r="EF178" s="126">
        <v>46099</v>
      </c>
      <c r="EG178" s="126">
        <v>46100</v>
      </c>
      <c r="EH178" s="126">
        <v>46101</v>
      </c>
      <c r="EI178" s="126">
        <v>46104</v>
      </c>
      <c r="EJ178" s="126">
        <v>46104</v>
      </c>
      <c r="EK178" s="127">
        <v>1</v>
      </c>
      <c r="EL178" s="126">
        <v>46105</v>
      </c>
      <c r="EM178" s="126">
        <v>46106</v>
      </c>
      <c r="EN178" s="126">
        <v>46107</v>
      </c>
      <c r="EO178" s="126">
        <v>46108</v>
      </c>
      <c r="EP178" s="126">
        <v>46108</v>
      </c>
      <c r="EQ178" s="126">
        <v>46111</v>
      </c>
      <c r="ER178" s="126">
        <v>46111</v>
      </c>
      <c r="ES178" s="127"/>
      <c r="ET178" s="127"/>
      <c r="EU178" s="127"/>
      <c r="EV178" s="127"/>
      <c r="EW178" s="126">
        <v>46112</v>
      </c>
      <c r="EX178" s="126">
        <v>46113</v>
      </c>
      <c r="EY178" s="126">
        <v>46113</v>
      </c>
      <c r="EZ178" s="126"/>
      <c r="FA178" s="126"/>
      <c r="FB178" s="126"/>
      <c r="FC178" s="126">
        <v>46113</v>
      </c>
      <c r="FD178" s="126">
        <v>46119</v>
      </c>
      <c r="FE178" s="128"/>
      <c r="FF178" s="128"/>
      <c r="FG178" s="128"/>
      <c r="FH178" s="128"/>
      <c r="FI178" s="128"/>
      <c r="FJ178" s="128"/>
      <c r="FK178" s="128"/>
      <c r="FL178" s="128"/>
      <c r="FM178" s="128"/>
      <c r="FN178" s="129"/>
      <c r="FO178" s="128">
        <v>46119</v>
      </c>
      <c r="FP178" s="128"/>
      <c r="FQ178" s="130" t="s">
        <v>579</v>
      </c>
      <c r="FR178" s="127" t="s">
        <v>621</v>
      </c>
      <c r="FS178" s="131" t="s">
        <v>793</v>
      </c>
      <c r="FT178" s="125"/>
      <c r="FU178" s="173"/>
      <c r="FV178" s="173"/>
      <c r="FW178" s="173"/>
      <c r="FX178" s="173"/>
      <c r="FY178" s="173"/>
      <c r="FZ178" s="173"/>
      <c r="GA178" s="173"/>
      <c r="GB178" s="173"/>
      <c r="GC178" s="173"/>
      <c r="GD178" s="173"/>
      <c r="GE178" s="173"/>
      <c r="GF178" s="173"/>
      <c r="GG178" s="173"/>
      <c r="GH178" s="173"/>
      <c r="GI178" s="173"/>
      <c r="GJ178" s="173"/>
      <c r="GK178" s="173"/>
      <c r="GL178" s="173"/>
      <c r="GM178" s="173"/>
      <c r="GN178" s="173"/>
      <c r="GO178" s="173"/>
      <c r="GP178" s="173"/>
      <c r="GQ178" s="173"/>
      <c r="GR178" s="173"/>
      <c r="GS178" s="173"/>
      <c r="GT178" s="173"/>
      <c r="GU178" s="173"/>
      <c r="GV178" s="173"/>
      <c r="GW178" s="173"/>
      <c r="GX178" s="173"/>
      <c r="GY178" s="173"/>
      <c r="GZ178" s="173"/>
      <c r="HA178" s="173"/>
      <c r="HB178" s="173"/>
      <c r="HC178" s="173"/>
      <c r="HD178" s="173"/>
      <c r="HE178" s="173"/>
      <c r="HF178" s="173"/>
      <c r="HG178" s="173"/>
      <c r="HH178" s="173"/>
      <c r="HI178" s="173"/>
      <c r="HJ178" s="173"/>
      <c r="HP178" s="284" t="e">
        <v>#NUM!</v>
      </c>
      <c r="HQ178" s="284" t="e">
        <v>#NUM!</v>
      </c>
      <c r="HR178" s="284" t="e">
        <v>#NUM!</v>
      </c>
      <c r="HS178" s="284" t="e">
        <v>#NUM!</v>
      </c>
      <c r="HT178" s="284" t="e">
        <v>#NUM!</v>
      </c>
      <c r="HU178" s="284" t="e">
        <v>#NUM!</v>
      </c>
      <c r="HV178" s="284" t="e">
        <v>#NUM!</v>
      </c>
      <c r="HW178" s="284" t="e">
        <v>#NUM!</v>
      </c>
      <c r="HX178" s="284" t="e">
        <v>#NUM!</v>
      </c>
      <c r="HY178" s="284" t="e">
        <v>#NUM!</v>
      </c>
      <c r="HZ178" s="284" t="e">
        <v>#NUM!</v>
      </c>
      <c r="IA178" s="284" t="e">
        <v>#NUM!</v>
      </c>
      <c r="IB178" s="284" t="e">
        <v>#NUM!</v>
      </c>
      <c r="IC178" s="284" t="e">
        <v>#NUM!</v>
      </c>
      <c r="ID178" s="284" t="e">
        <v>#NUM!</v>
      </c>
      <c r="IE178" s="284" t="e">
        <v>#NUM!</v>
      </c>
      <c r="IF178" s="284" t="e">
        <v>#NUM!</v>
      </c>
      <c r="IG178" s="284" t="e">
        <v>#NUM!</v>
      </c>
      <c r="IH178" s="284" t="e">
        <v>#NUM!</v>
      </c>
      <c r="II178" s="284"/>
      <c r="IJ178" s="284"/>
      <c r="IK178" s="284"/>
      <c r="IL178" s="284"/>
      <c r="IM178" s="284" t="e">
        <v>#NUM!</v>
      </c>
      <c r="IN178" s="284" t="e">
        <v>#NUM!</v>
      </c>
      <c r="IO178" s="284" t="e">
        <v>#NUM!</v>
      </c>
      <c r="IP178" s="284"/>
      <c r="IQ178" s="284"/>
      <c r="IR178" s="284"/>
      <c r="IS178" s="284" t="e">
        <v>#NUM!</v>
      </c>
      <c r="IT178" s="284"/>
      <c r="IU178" s="284">
        <v>18</v>
      </c>
      <c r="IV178" s="284"/>
      <c r="IW178" s="284"/>
      <c r="IX178" s="284"/>
      <c r="IY178" s="284"/>
      <c r="IZ178" s="284"/>
      <c r="JA178" s="284"/>
      <c r="JB178" s="284"/>
      <c r="JC178" s="284"/>
      <c r="JD178" s="284"/>
      <c r="JE178" s="284"/>
      <c r="JF178" s="286"/>
      <c r="JG178" s="286"/>
      <c r="JH178" s="276"/>
      <c r="JI178" s="276"/>
      <c r="JJ178" s="276" t="s">
        <v>597</v>
      </c>
    </row>
    <row r="179" spans="1:318" s="68" customFormat="1" ht="15" customHeight="1" x14ac:dyDescent="0.25">
      <c r="A179" s="68" t="s">
        <v>76</v>
      </c>
      <c r="B179" s="76" t="s">
        <v>508</v>
      </c>
      <c r="C179" s="76" t="s">
        <v>509</v>
      </c>
      <c r="D179" s="76" t="s">
        <v>510</v>
      </c>
      <c r="E179" s="76" t="s">
        <v>6</v>
      </c>
      <c r="F179" s="76" t="s">
        <v>511</v>
      </c>
      <c r="G179" s="76" t="s">
        <v>8</v>
      </c>
      <c r="H179" s="76" t="s">
        <v>8</v>
      </c>
      <c r="I179" s="76" t="s">
        <v>192</v>
      </c>
      <c r="J179" s="76" t="s">
        <v>7</v>
      </c>
      <c r="K179" s="86" t="s">
        <v>8</v>
      </c>
      <c r="L179" s="86" t="s">
        <v>8</v>
      </c>
      <c r="M179" s="86" t="s">
        <v>8</v>
      </c>
      <c r="N179" s="86" t="s">
        <v>8</v>
      </c>
      <c r="O179" s="86" t="s">
        <v>8</v>
      </c>
      <c r="P179" s="86" t="s">
        <v>8</v>
      </c>
      <c r="Q179" s="76" t="s">
        <v>519</v>
      </c>
      <c r="R179" s="76" t="s">
        <v>10</v>
      </c>
      <c r="S179" s="76" t="s">
        <v>520</v>
      </c>
      <c r="T179" s="76" t="s">
        <v>521</v>
      </c>
      <c r="U179" s="77"/>
      <c r="V179" s="77">
        <v>0.05</v>
      </c>
      <c r="W179" s="77">
        <v>0.08</v>
      </c>
      <c r="X179" s="77">
        <v>0.15</v>
      </c>
      <c r="Y179" s="77">
        <v>0.2</v>
      </c>
      <c r="Z179" s="77">
        <v>0.25</v>
      </c>
      <c r="AA179" s="77">
        <v>0.37</v>
      </c>
      <c r="AB179" s="77">
        <v>0.42</v>
      </c>
      <c r="AC179" s="77">
        <v>0.57999999999999996</v>
      </c>
      <c r="AD179" s="77">
        <v>0.67</v>
      </c>
      <c r="AE179" s="77">
        <v>0.83</v>
      </c>
      <c r="AF179" s="77">
        <v>1</v>
      </c>
      <c r="AG179" s="76" t="s">
        <v>522</v>
      </c>
      <c r="AH179" s="76" t="s">
        <v>208</v>
      </c>
      <c r="AI179" s="82" t="s">
        <v>303</v>
      </c>
      <c r="AJ179" s="83" t="s">
        <v>303</v>
      </c>
      <c r="AK179" s="84">
        <v>46023</v>
      </c>
      <c r="AL179" s="84">
        <v>46387</v>
      </c>
      <c r="AM179" s="83"/>
      <c r="AN179" s="83"/>
      <c r="AO179" s="83"/>
      <c r="AP179" s="85" t="s">
        <v>9</v>
      </c>
      <c r="AQ179" s="84" t="str" cm="1">
        <f t="array" ref="AQ179">IFERROR(DATE(2026, _xlfn.AGGREGATE(15, 6, (COLUMN(CC179:CN179)-COLUMN(CC179)+1)/(CC179:CN179&lt;&gt;0), 1), 1),"N/A")</f>
        <v>N/A</v>
      </c>
      <c r="AR179" s="84" t="str" cm="1">
        <f t="array" ref="AR179">IFERROR(EOMONTH(DATE(2026, _xlfn.AGGREGATE(14, 6, (COLUMN(CC179:CN179)-COLUMN(CC179)+1)/(CC179:CN179&lt;&gt;0), 1), 1), 0),"N/A")</f>
        <v>N/A</v>
      </c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76" t="s">
        <v>791</v>
      </c>
      <c r="BG179" s="76" t="s">
        <v>307</v>
      </c>
      <c r="BH179" s="76" t="s">
        <v>794</v>
      </c>
      <c r="BI179" s="76" t="s">
        <v>8</v>
      </c>
      <c r="BJ179" s="82">
        <v>530404</v>
      </c>
      <c r="BK179" s="86" t="s">
        <v>191</v>
      </c>
      <c r="BL179" s="87">
        <v>1500</v>
      </c>
      <c r="BM179" s="73">
        <v>0</v>
      </c>
      <c r="BN179" s="73">
        <v>0</v>
      </c>
      <c r="BO179" s="73">
        <v>0</v>
      </c>
      <c r="BP179" s="73">
        <v>0</v>
      </c>
      <c r="BQ179" s="73">
        <v>0</v>
      </c>
      <c r="BR179" s="88">
        <v>1500</v>
      </c>
      <c r="BS179" s="73">
        <v>0</v>
      </c>
      <c r="BT179" s="73">
        <v>0</v>
      </c>
      <c r="BU179" s="73">
        <v>0</v>
      </c>
      <c r="BV179" s="73">
        <v>0</v>
      </c>
      <c r="BW179" s="73">
        <v>0</v>
      </c>
      <c r="BX179" s="138">
        <v>0</v>
      </c>
      <c r="BY179" s="138">
        <v>-1500</v>
      </c>
      <c r="BZ179" s="138"/>
      <c r="CA179" s="138"/>
      <c r="CB179" s="138">
        <f t="shared" si="32"/>
        <v>0</v>
      </c>
      <c r="CC179" s="73"/>
      <c r="CD179" s="73"/>
      <c r="CE179" s="72">
        <v>0</v>
      </c>
      <c r="CF179" s="73">
        <v>0</v>
      </c>
      <c r="CG179" s="73">
        <v>0</v>
      </c>
      <c r="CH179" s="88">
        <v>0</v>
      </c>
      <c r="CI179" s="73">
        <v>0</v>
      </c>
      <c r="CJ179" s="73">
        <v>0</v>
      </c>
      <c r="CK179" s="73">
        <v>0</v>
      </c>
      <c r="CL179" s="73">
        <v>0</v>
      </c>
      <c r="CM179" s="73">
        <v>0</v>
      </c>
      <c r="CN179" s="138">
        <v>0</v>
      </c>
      <c r="CO179" s="138"/>
      <c r="CP179" s="137">
        <f t="shared" si="33"/>
        <v>0</v>
      </c>
      <c r="CQ179" s="137">
        <f t="shared" si="34"/>
        <v>0</v>
      </c>
      <c r="CR179" s="137">
        <f t="shared" si="43"/>
        <v>0</v>
      </c>
      <c r="CS179" s="157">
        <v>0</v>
      </c>
      <c r="CT179" s="157">
        <v>0</v>
      </c>
      <c r="CU179" s="157">
        <v>0</v>
      </c>
      <c r="CV179" s="157">
        <v>0</v>
      </c>
      <c r="CW179" s="157">
        <v>0</v>
      </c>
      <c r="CX179" s="73">
        <v>0</v>
      </c>
      <c r="CY179" s="73">
        <v>0</v>
      </c>
      <c r="CZ179" s="73">
        <v>0</v>
      </c>
      <c r="DA179" s="73">
        <v>0</v>
      </c>
      <c r="DB179" s="73">
        <v>0</v>
      </c>
      <c r="DC179" s="73">
        <v>0</v>
      </c>
      <c r="DD179" s="73">
        <v>0</v>
      </c>
      <c r="DE179" s="73">
        <v>0</v>
      </c>
      <c r="DF179" s="73">
        <v>0</v>
      </c>
      <c r="DG179" s="73">
        <v>0</v>
      </c>
      <c r="DH179" s="73">
        <v>0</v>
      </c>
      <c r="DI179" s="157">
        <f t="shared" si="35"/>
        <v>0</v>
      </c>
      <c r="DJ179" s="157">
        <f t="shared" si="36"/>
        <v>0</v>
      </c>
      <c r="DK179" s="191" t="str">
        <f t="shared" si="44"/>
        <v>NO</v>
      </c>
      <c r="DL179" s="191" t="str">
        <f t="shared" si="45"/>
        <v>NO</v>
      </c>
      <c r="DM179" s="142"/>
      <c r="DN179" s="142">
        <v>0</v>
      </c>
      <c r="DO179" s="142"/>
      <c r="DP179" s="125"/>
      <c r="DQ179" s="125">
        <v>0</v>
      </c>
      <c r="DR179" s="125"/>
      <c r="DS179" s="125"/>
      <c r="DT179" s="125"/>
      <c r="DU179" s="125"/>
      <c r="DV179" s="125"/>
      <c r="DW179" s="125"/>
      <c r="DX179" s="125"/>
      <c r="DY179" s="125"/>
      <c r="DZ179" s="125"/>
      <c r="EA179" s="125"/>
      <c r="EB179" s="125"/>
      <c r="EC179" s="125"/>
      <c r="ED179" s="125"/>
      <c r="EE179" s="125"/>
      <c r="EF179" s="125"/>
      <c r="EG179" s="125"/>
      <c r="EH179" s="125"/>
      <c r="EI179" s="125"/>
      <c r="EJ179" s="125"/>
      <c r="EK179" s="125"/>
      <c r="EL179" s="125"/>
      <c r="EM179" s="125"/>
      <c r="EN179" s="125"/>
      <c r="EO179" s="125"/>
      <c r="EP179" s="125"/>
      <c r="EQ179" s="125"/>
      <c r="ER179" s="125"/>
      <c r="ES179" s="125"/>
      <c r="ET179" s="125"/>
      <c r="EU179" s="125"/>
      <c r="EV179" s="125"/>
      <c r="EW179" s="125"/>
      <c r="EX179" s="125"/>
      <c r="EY179" s="125"/>
      <c r="EZ179" s="125"/>
      <c r="FA179" s="125"/>
      <c r="FB179" s="125"/>
      <c r="FC179" s="125"/>
      <c r="FD179" s="125"/>
      <c r="FE179" s="125"/>
      <c r="FF179" s="125"/>
      <c r="FG179" s="125"/>
      <c r="FH179" s="125"/>
      <c r="FI179" s="125"/>
      <c r="FJ179" s="125"/>
      <c r="FK179" s="125"/>
      <c r="FL179" s="125"/>
      <c r="FM179" s="125"/>
      <c r="FN179" s="125"/>
      <c r="FO179" s="125"/>
      <c r="FP179" s="125"/>
      <c r="FQ179" s="125"/>
      <c r="FR179" s="125"/>
      <c r="FS179" s="125"/>
      <c r="FT179" s="125"/>
      <c r="FU179" s="188" t="e">
        <v>#NUM!</v>
      </c>
      <c r="FV179" s="188" t="e">
        <v>#NUM!</v>
      </c>
      <c r="FW179" s="188" t="e">
        <v>#NUM!</v>
      </c>
      <c r="FX179" s="188" t="e">
        <v>#NUM!</v>
      </c>
      <c r="FY179" s="188" t="e">
        <v>#NUM!</v>
      </c>
      <c r="FZ179" s="188" t="e">
        <v>#NUM!</v>
      </c>
      <c r="GA179" s="188" t="e">
        <v>#NUM!</v>
      </c>
      <c r="GB179" s="188" t="e">
        <v>#NUM!</v>
      </c>
      <c r="GC179" s="188" t="e">
        <v>#NUM!</v>
      </c>
      <c r="GD179" s="188" t="e">
        <v>#NUM!</v>
      </c>
      <c r="GE179" s="188" t="e">
        <v>#NUM!</v>
      </c>
      <c r="GF179" s="188" t="e">
        <v>#NUM!</v>
      </c>
      <c r="GG179" s="188" t="e">
        <v>#NUM!</v>
      </c>
      <c r="GH179" s="188" t="e">
        <v>#NUM!</v>
      </c>
      <c r="GI179" s="188" t="e">
        <v>#NUM!</v>
      </c>
      <c r="GJ179" s="188" t="e">
        <v>#NUM!</v>
      </c>
      <c r="GK179" s="188" t="e">
        <v>#NUM!</v>
      </c>
      <c r="GL179" s="188" t="e">
        <v>#NUM!</v>
      </c>
      <c r="GM179" s="188" t="e">
        <v>#NUM!</v>
      </c>
      <c r="GN179" s="188"/>
      <c r="GO179" s="188"/>
      <c r="GP179" s="188"/>
      <c r="GQ179" s="188"/>
      <c r="GR179" s="188" t="e">
        <v>#NUM!</v>
      </c>
      <c r="GS179" s="188" t="e">
        <v>#NUM!</v>
      </c>
      <c r="GT179" s="188" t="e">
        <v>#NUM!</v>
      </c>
      <c r="GU179" s="188"/>
      <c r="GV179" s="188"/>
      <c r="GW179" s="188"/>
      <c r="GX179" s="188" t="e">
        <v>#NUM!</v>
      </c>
      <c r="GY179" s="188"/>
      <c r="GZ179" s="188">
        <v>18</v>
      </c>
      <c r="HA179" s="188"/>
      <c r="HB179" s="188"/>
      <c r="HC179" s="188"/>
      <c r="HD179" s="188"/>
      <c r="HE179" s="188"/>
      <c r="HF179" s="188"/>
      <c r="HG179" s="188"/>
      <c r="HH179" s="188"/>
      <c r="HI179" s="188"/>
      <c r="HJ179" s="188"/>
      <c r="HK179" s="189"/>
      <c r="HL179" s="189"/>
      <c r="HM179" s="189"/>
      <c r="HN179" s="189"/>
      <c r="HO179" s="189" t="s">
        <v>597</v>
      </c>
      <c r="HP179" s="284" t="e">
        <v>#NUM!</v>
      </c>
      <c r="HQ179" s="284" t="e">
        <v>#NUM!</v>
      </c>
      <c r="HR179" s="284" t="e">
        <v>#NUM!</v>
      </c>
      <c r="HS179" s="284" t="e">
        <v>#NUM!</v>
      </c>
      <c r="HT179" s="284" t="e">
        <v>#NUM!</v>
      </c>
      <c r="HU179" s="284" t="e">
        <v>#NUM!</v>
      </c>
      <c r="HV179" s="284" t="e">
        <v>#NUM!</v>
      </c>
      <c r="HW179" s="284" t="e">
        <v>#NUM!</v>
      </c>
      <c r="HX179" s="284" t="e">
        <v>#NUM!</v>
      </c>
      <c r="HY179" s="284" t="e">
        <v>#NUM!</v>
      </c>
      <c r="HZ179" s="284" t="e">
        <v>#NUM!</v>
      </c>
      <c r="IA179" s="284" t="e">
        <v>#NUM!</v>
      </c>
      <c r="IB179" s="284" t="e">
        <v>#NUM!</v>
      </c>
      <c r="IC179" s="284" t="e">
        <v>#NUM!</v>
      </c>
      <c r="ID179" s="284" t="e">
        <v>#NUM!</v>
      </c>
      <c r="IE179" s="284" t="e">
        <v>#NUM!</v>
      </c>
      <c r="IF179" s="284" t="e">
        <v>#NUM!</v>
      </c>
      <c r="IG179" s="284" t="e">
        <v>#NUM!</v>
      </c>
      <c r="IH179" s="284" t="e">
        <v>#NUM!</v>
      </c>
      <c r="II179" s="284"/>
      <c r="IJ179" s="284"/>
      <c r="IK179" s="284"/>
      <c r="IL179" s="284"/>
      <c r="IM179" s="284" t="e">
        <v>#NUM!</v>
      </c>
      <c r="IN179" s="284" t="e">
        <v>#NUM!</v>
      </c>
      <c r="IO179" s="284" t="e">
        <v>#NUM!</v>
      </c>
      <c r="IP179" s="284"/>
      <c r="IQ179" s="284"/>
      <c r="IR179" s="284"/>
      <c r="IS179" s="284" t="e">
        <v>#NUM!</v>
      </c>
      <c r="IT179" s="284"/>
      <c r="IU179" s="284">
        <v>18</v>
      </c>
      <c r="IV179" s="284"/>
      <c r="IW179" s="284"/>
      <c r="IX179" s="284"/>
      <c r="IY179" s="284"/>
      <c r="IZ179" s="284"/>
      <c r="JA179" s="284"/>
      <c r="JB179" s="284"/>
      <c r="JC179" s="284"/>
      <c r="JD179" s="284"/>
      <c r="JE179" s="284"/>
      <c r="JF179" s="286"/>
      <c r="JG179" s="286"/>
      <c r="JH179" s="276"/>
      <c r="JI179" s="276"/>
      <c r="JJ179" s="276" t="s">
        <v>597</v>
      </c>
    </row>
    <row r="180" spans="1:318" s="68" customFormat="1" ht="15" customHeight="1" x14ac:dyDescent="0.25">
      <c r="A180" s="68" t="s">
        <v>76</v>
      </c>
      <c r="B180" s="76" t="s">
        <v>508</v>
      </c>
      <c r="C180" s="76" t="s">
        <v>509</v>
      </c>
      <c r="D180" s="76" t="s">
        <v>510</v>
      </c>
      <c r="E180" s="76" t="s">
        <v>6</v>
      </c>
      <c r="F180" s="76" t="s">
        <v>511</v>
      </c>
      <c r="G180" s="76" t="s">
        <v>8</v>
      </c>
      <c r="H180" s="76" t="s">
        <v>8</v>
      </c>
      <c r="I180" s="76" t="s">
        <v>192</v>
      </c>
      <c r="J180" s="76" t="s">
        <v>7</v>
      </c>
      <c r="K180" s="86" t="s">
        <v>8</v>
      </c>
      <c r="L180" s="86" t="s">
        <v>8</v>
      </c>
      <c r="M180" s="86" t="s">
        <v>8</v>
      </c>
      <c r="N180" s="86" t="s">
        <v>8</v>
      </c>
      <c r="O180" s="86" t="s">
        <v>8</v>
      </c>
      <c r="P180" s="86" t="s">
        <v>8</v>
      </c>
      <c r="Q180" s="76" t="s">
        <v>519</v>
      </c>
      <c r="R180" s="76" t="s">
        <v>10</v>
      </c>
      <c r="S180" s="76" t="s">
        <v>520</v>
      </c>
      <c r="T180" s="76" t="s">
        <v>521</v>
      </c>
      <c r="U180" s="77"/>
      <c r="V180" s="77">
        <v>0.05</v>
      </c>
      <c r="W180" s="77">
        <v>0.08</v>
      </c>
      <c r="X180" s="77">
        <v>0.15</v>
      </c>
      <c r="Y180" s="77">
        <v>0.2</v>
      </c>
      <c r="Z180" s="77">
        <v>0.25</v>
      </c>
      <c r="AA180" s="77">
        <v>0.37</v>
      </c>
      <c r="AB180" s="77">
        <v>0.42</v>
      </c>
      <c r="AC180" s="77">
        <v>0.57999999999999996</v>
      </c>
      <c r="AD180" s="77">
        <v>0.67</v>
      </c>
      <c r="AE180" s="77">
        <v>0.83</v>
      </c>
      <c r="AF180" s="77">
        <v>1</v>
      </c>
      <c r="AG180" s="76" t="s">
        <v>522</v>
      </c>
      <c r="AH180" s="76" t="s">
        <v>208</v>
      </c>
      <c r="AI180" s="82" t="s">
        <v>303</v>
      </c>
      <c r="AJ180" s="83" t="s">
        <v>303</v>
      </c>
      <c r="AK180" s="84">
        <v>46023</v>
      </c>
      <c r="AL180" s="84">
        <v>46387</v>
      </c>
      <c r="AM180" s="83"/>
      <c r="AN180" s="83"/>
      <c r="AO180" s="83"/>
      <c r="AP180" s="85" t="s">
        <v>9</v>
      </c>
      <c r="AQ180" s="84" t="str" cm="1">
        <f t="array" ref="AQ180">IFERROR(DATE(2026, _xlfn.AGGREGATE(15, 6, (COLUMN(CC180:CN180)-COLUMN(CC180)+1)/(CC180:CN180&lt;&gt;0), 1), 1),"N/A")</f>
        <v>N/A</v>
      </c>
      <c r="AR180" s="84" t="str" cm="1">
        <f t="array" ref="AR180">IFERROR(EOMONTH(DATE(2026, _xlfn.AGGREGATE(14, 6, (COLUMN(CC180:CN180)-COLUMN(CC180)+1)/(CC180:CN180&lt;&gt;0), 1), 1), 0),"N/A")</f>
        <v>N/A</v>
      </c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76" t="s">
        <v>795</v>
      </c>
      <c r="BG180" s="76" t="s">
        <v>307</v>
      </c>
      <c r="BH180" s="76" t="s">
        <v>796</v>
      </c>
      <c r="BI180" s="76" t="s">
        <v>8</v>
      </c>
      <c r="BJ180" s="82">
        <v>530702</v>
      </c>
      <c r="BK180" s="86" t="s">
        <v>191</v>
      </c>
      <c r="BL180" s="87">
        <v>2000</v>
      </c>
      <c r="BM180" s="73">
        <v>0</v>
      </c>
      <c r="BN180" s="73">
        <v>0</v>
      </c>
      <c r="BO180" s="73">
        <v>0</v>
      </c>
      <c r="BP180" s="73">
        <v>0</v>
      </c>
      <c r="BQ180" s="88">
        <v>2000</v>
      </c>
      <c r="BR180" s="73">
        <v>0</v>
      </c>
      <c r="BS180" s="73">
        <v>0</v>
      </c>
      <c r="BT180" s="73">
        <v>0</v>
      </c>
      <c r="BU180" s="73">
        <v>0</v>
      </c>
      <c r="BV180" s="73">
        <v>0</v>
      </c>
      <c r="BW180" s="73">
        <v>0</v>
      </c>
      <c r="BX180" s="138">
        <v>0</v>
      </c>
      <c r="BY180" s="138">
        <v>-2000</v>
      </c>
      <c r="BZ180" s="138"/>
      <c r="CA180" s="138"/>
      <c r="CB180" s="138">
        <f t="shared" si="32"/>
        <v>0</v>
      </c>
      <c r="CC180" s="73"/>
      <c r="CD180" s="73"/>
      <c r="CE180" s="72">
        <v>0</v>
      </c>
      <c r="CF180" s="73">
        <v>0</v>
      </c>
      <c r="CG180" s="88">
        <v>0</v>
      </c>
      <c r="CH180" s="73">
        <v>0</v>
      </c>
      <c r="CI180" s="73">
        <v>0</v>
      </c>
      <c r="CJ180" s="73">
        <v>0</v>
      </c>
      <c r="CK180" s="73">
        <v>0</v>
      </c>
      <c r="CL180" s="73">
        <v>0</v>
      </c>
      <c r="CM180" s="73">
        <v>0</v>
      </c>
      <c r="CN180" s="138">
        <v>0</v>
      </c>
      <c r="CO180" s="138"/>
      <c r="CP180" s="137">
        <f t="shared" si="33"/>
        <v>0</v>
      </c>
      <c r="CQ180" s="137">
        <f t="shared" si="34"/>
        <v>0</v>
      </c>
      <c r="CR180" s="137">
        <f t="shared" si="43"/>
        <v>0</v>
      </c>
      <c r="CS180" s="157">
        <v>0</v>
      </c>
      <c r="CT180" s="157">
        <v>0</v>
      </c>
      <c r="CU180" s="157">
        <v>0</v>
      </c>
      <c r="CV180" s="157">
        <v>0</v>
      </c>
      <c r="CW180" s="157">
        <v>0</v>
      </c>
      <c r="CX180" s="73">
        <v>0</v>
      </c>
      <c r="CY180" s="73">
        <v>0</v>
      </c>
      <c r="CZ180" s="73">
        <v>0</v>
      </c>
      <c r="DA180" s="73">
        <v>0</v>
      </c>
      <c r="DB180" s="73">
        <v>0</v>
      </c>
      <c r="DC180" s="73">
        <v>0</v>
      </c>
      <c r="DD180" s="73">
        <v>0</v>
      </c>
      <c r="DE180" s="73">
        <v>0</v>
      </c>
      <c r="DF180" s="73">
        <v>0</v>
      </c>
      <c r="DG180" s="73">
        <v>0</v>
      </c>
      <c r="DH180" s="73">
        <v>0</v>
      </c>
      <c r="DI180" s="157">
        <f t="shared" si="35"/>
        <v>0</v>
      </c>
      <c r="DJ180" s="157">
        <f t="shared" si="36"/>
        <v>0</v>
      </c>
      <c r="DK180" s="191" t="str">
        <f t="shared" si="44"/>
        <v>NO</v>
      </c>
      <c r="DL180" s="191" t="str">
        <f t="shared" si="45"/>
        <v>NO</v>
      </c>
      <c r="DM180" s="142">
        <v>2000</v>
      </c>
      <c r="DN180" s="142">
        <v>0</v>
      </c>
      <c r="DO180" s="142"/>
      <c r="DP180" s="125">
        <v>1</v>
      </c>
      <c r="DQ180" s="125">
        <v>0</v>
      </c>
      <c r="DR180" s="125"/>
      <c r="DS180" s="125"/>
      <c r="DT180" s="125"/>
      <c r="DU180" s="125"/>
      <c r="DV180" s="125"/>
      <c r="DW180" s="125"/>
      <c r="DX180" s="126">
        <v>46100</v>
      </c>
      <c r="DY180" s="126">
        <v>46100</v>
      </c>
      <c r="DZ180" s="127">
        <v>1</v>
      </c>
      <c r="EA180" s="126">
        <v>46101</v>
      </c>
      <c r="EB180" s="126">
        <v>46101</v>
      </c>
      <c r="EC180" s="126">
        <v>46101</v>
      </c>
      <c r="ED180" s="126">
        <v>46104</v>
      </c>
      <c r="EE180" s="126">
        <v>46105</v>
      </c>
      <c r="EF180" s="126">
        <v>46106</v>
      </c>
      <c r="EG180" s="126">
        <v>46107</v>
      </c>
      <c r="EH180" s="126">
        <v>46108</v>
      </c>
      <c r="EI180" s="126">
        <v>46111</v>
      </c>
      <c r="EJ180" s="126">
        <v>46111</v>
      </c>
      <c r="EK180" s="127">
        <v>1</v>
      </c>
      <c r="EL180" s="126">
        <v>46112</v>
      </c>
      <c r="EM180" s="126">
        <v>46113</v>
      </c>
      <c r="EN180" s="126">
        <v>46114</v>
      </c>
      <c r="EO180" s="126">
        <v>46115</v>
      </c>
      <c r="EP180" s="126">
        <v>46115</v>
      </c>
      <c r="EQ180" s="126">
        <v>46118</v>
      </c>
      <c r="ER180" s="126">
        <v>46118</v>
      </c>
      <c r="ES180" s="127"/>
      <c r="ET180" s="127"/>
      <c r="EU180" s="127"/>
      <c r="EV180" s="127"/>
      <c r="EW180" s="126">
        <v>46119</v>
      </c>
      <c r="EX180" s="126">
        <v>46120</v>
      </c>
      <c r="EY180" s="126">
        <v>46120</v>
      </c>
      <c r="EZ180" s="126"/>
      <c r="FA180" s="126"/>
      <c r="FB180" s="126"/>
      <c r="FC180" s="126">
        <v>46120</v>
      </c>
      <c r="FD180" s="126">
        <v>46126</v>
      </c>
      <c r="FE180" s="127">
        <v>18</v>
      </c>
      <c r="FF180" s="128"/>
      <c r="FG180" s="128"/>
      <c r="FH180" s="128"/>
      <c r="FI180" s="128"/>
      <c r="FJ180" s="128"/>
      <c r="FK180" s="128"/>
      <c r="FL180" s="128"/>
      <c r="FM180" s="128"/>
      <c r="FN180" s="128"/>
      <c r="FO180" s="129"/>
      <c r="FP180" s="128">
        <v>46126</v>
      </c>
      <c r="FQ180" s="128"/>
      <c r="FR180" s="130" t="s">
        <v>579</v>
      </c>
      <c r="FS180" s="127" t="s">
        <v>621</v>
      </c>
      <c r="FT180" s="125"/>
      <c r="FU180" s="188" t="e">
        <v>#NUM!</v>
      </c>
      <c r="FV180" s="188" t="e">
        <v>#NUM!</v>
      </c>
      <c r="FW180" s="188" t="e">
        <v>#NUM!</v>
      </c>
      <c r="FX180" s="188" t="e">
        <v>#NUM!</v>
      </c>
      <c r="FY180" s="188" t="e">
        <v>#NUM!</v>
      </c>
      <c r="FZ180" s="188" t="e">
        <v>#NUM!</v>
      </c>
      <c r="GA180" s="188" t="e">
        <v>#NUM!</v>
      </c>
      <c r="GB180" s="188" t="e">
        <v>#NUM!</v>
      </c>
      <c r="GC180" s="188" t="e">
        <v>#NUM!</v>
      </c>
      <c r="GD180" s="188" t="e">
        <v>#NUM!</v>
      </c>
      <c r="GE180" s="188" t="e">
        <v>#NUM!</v>
      </c>
      <c r="GF180" s="188" t="e">
        <v>#NUM!</v>
      </c>
      <c r="GG180" s="188" t="e">
        <v>#NUM!</v>
      </c>
      <c r="GH180" s="188" t="e">
        <v>#NUM!</v>
      </c>
      <c r="GI180" s="188" t="e">
        <v>#NUM!</v>
      </c>
      <c r="GJ180" s="188" t="e">
        <v>#NUM!</v>
      </c>
      <c r="GK180" s="188" t="e">
        <v>#NUM!</v>
      </c>
      <c r="GL180" s="188" t="e">
        <v>#NUM!</v>
      </c>
      <c r="GM180" s="188" t="e">
        <v>#NUM!</v>
      </c>
      <c r="GN180" s="188"/>
      <c r="GO180" s="188"/>
      <c r="GP180" s="188"/>
      <c r="GQ180" s="188"/>
      <c r="GR180" s="188" t="e">
        <v>#NUM!</v>
      </c>
      <c r="GS180" s="188" t="e">
        <v>#NUM!</v>
      </c>
      <c r="GT180" s="188" t="e">
        <v>#NUM!</v>
      </c>
      <c r="GU180" s="188"/>
      <c r="GV180" s="188"/>
      <c r="GW180" s="188"/>
      <c r="GX180" s="188" t="e">
        <v>#NUM!</v>
      </c>
      <c r="GY180" s="188"/>
      <c r="GZ180" s="188">
        <v>18</v>
      </c>
      <c r="HA180" s="188"/>
      <c r="HB180" s="188"/>
      <c r="HC180" s="188"/>
      <c r="HD180" s="188"/>
      <c r="HE180" s="188"/>
      <c r="HF180" s="188"/>
      <c r="HG180" s="188"/>
      <c r="HH180" s="188"/>
      <c r="HI180" s="188"/>
      <c r="HJ180" s="188"/>
      <c r="HK180" s="189"/>
      <c r="HL180" s="189"/>
      <c r="HM180" s="189"/>
      <c r="HN180" s="189"/>
      <c r="HO180" s="189" t="s">
        <v>597</v>
      </c>
      <c r="HP180" s="284" t="e">
        <v>#NUM!</v>
      </c>
      <c r="HQ180" s="284" t="e">
        <v>#NUM!</v>
      </c>
      <c r="HR180" s="284" t="e">
        <v>#NUM!</v>
      </c>
      <c r="HS180" s="284" t="e">
        <v>#NUM!</v>
      </c>
      <c r="HT180" s="284" t="e">
        <v>#NUM!</v>
      </c>
      <c r="HU180" s="284" t="e">
        <v>#NUM!</v>
      </c>
      <c r="HV180" s="284" t="e">
        <v>#NUM!</v>
      </c>
      <c r="HW180" s="284" t="e">
        <v>#NUM!</v>
      </c>
      <c r="HX180" s="284" t="e">
        <v>#NUM!</v>
      </c>
      <c r="HY180" s="284" t="e">
        <v>#NUM!</v>
      </c>
      <c r="HZ180" s="284" t="e">
        <v>#NUM!</v>
      </c>
      <c r="IA180" s="284" t="e">
        <v>#NUM!</v>
      </c>
      <c r="IB180" s="284" t="e">
        <v>#NUM!</v>
      </c>
      <c r="IC180" s="284" t="e">
        <v>#NUM!</v>
      </c>
      <c r="ID180" s="284" t="e">
        <v>#NUM!</v>
      </c>
      <c r="IE180" s="284" t="e">
        <v>#NUM!</v>
      </c>
      <c r="IF180" s="284" t="e">
        <v>#NUM!</v>
      </c>
      <c r="IG180" s="284" t="e">
        <v>#NUM!</v>
      </c>
      <c r="IH180" s="284" t="e">
        <v>#NUM!</v>
      </c>
      <c r="II180" s="284"/>
      <c r="IJ180" s="284"/>
      <c r="IK180" s="284"/>
      <c r="IL180" s="284"/>
      <c r="IM180" s="284" t="e">
        <v>#NUM!</v>
      </c>
      <c r="IN180" s="284" t="e">
        <v>#NUM!</v>
      </c>
      <c r="IO180" s="284" t="e">
        <v>#NUM!</v>
      </c>
      <c r="IP180" s="284"/>
      <c r="IQ180" s="284"/>
      <c r="IR180" s="284"/>
      <c r="IS180" s="284" t="e">
        <v>#NUM!</v>
      </c>
      <c r="IT180" s="284"/>
      <c r="IU180" s="284">
        <v>18</v>
      </c>
      <c r="IV180" s="284"/>
      <c r="IW180" s="284"/>
      <c r="IX180" s="284"/>
      <c r="IY180" s="284"/>
      <c r="IZ180" s="284"/>
      <c r="JA180" s="284"/>
      <c r="JB180" s="284"/>
      <c r="JC180" s="284"/>
      <c r="JD180" s="284"/>
      <c r="JE180" s="284"/>
      <c r="JF180" s="286"/>
      <c r="JG180" s="286"/>
      <c r="JH180" s="276"/>
      <c r="JI180" s="276"/>
      <c r="JJ180" s="276" t="s">
        <v>597</v>
      </c>
    </row>
    <row r="181" spans="1:318" s="68" customFormat="1" ht="15" customHeight="1" x14ac:dyDescent="0.25">
      <c r="A181" s="68" t="s">
        <v>76</v>
      </c>
      <c r="B181" s="76" t="s">
        <v>508</v>
      </c>
      <c r="C181" s="76" t="s">
        <v>509</v>
      </c>
      <c r="D181" s="76" t="s">
        <v>510</v>
      </c>
      <c r="E181" s="76" t="s">
        <v>6</v>
      </c>
      <c r="F181" s="76" t="s">
        <v>511</v>
      </c>
      <c r="G181" s="76" t="s">
        <v>8</v>
      </c>
      <c r="H181" s="76" t="s">
        <v>8</v>
      </c>
      <c r="I181" s="76" t="s">
        <v>192</v>
      </c>
      <c r="J181" s="76" t="s">
        <v>7</v>
      </c>
      <c r="K181" s="86" t="s">
        <v>8</v>
      </c>
      <c r="L181" s="86" t="s">
        <v>8</v>
      </c>
      <c r="M181" s="86" t="s">
        <v>8</v>
      </c>
      <c r="N181" s="86" t="s">
        <v>8</v>
      </c>
      <c r="O181" s="86" t="s">
        <v>8</v>
      </c>
      <c r="P181" s="86" t="s">
        <v>8</v>
      </c>
      <c r="Q181" s="76" t="s">
        <v>519</v>
      </c>
      <c r="R181" s="76" t="s">
        <v>10</v>
      </c>
      <c r="S181" s="76" t="s">
        <v>520</v>
      </c>
      <c r="T181" s="76" t="s">
        <v>521</v>
      </c>
      <c r="U181" s="77"/>
      <c r="V181" s="77">
        <v>0.05</v>
      </c>
      <c r="W181" s="77">
        <v>0.08</v>
      </c>
      <c r="X181" s="77">
        <v>0.15</v>
      </c>
      <c r="Y181" s="77">
        <v>0.2</v>
      </c>
      <c r="Z181" s="77">
        <v>0.25</v>
      </c>
      <c r="AA181" s="77">
        <v>0.37</v>
      </c>
      <c r="AB181" s="77">
        <v>0.42</v>
      </c>
      <c r="AC181" s="77">
        <v>0.57999999999999996</v>
      </c>
      <c r="AD181" s="77">
        <v>0.67</v>
      </c>
      <c r="AE181" s="77">
        <v>0.83</v>
      </c>
      <c r="AF181" s="77">
        <v>1</v>
      </c>
      <c r="AG181" s="76" t="s">
        <v>522</v>
      </c>
      <c r="AH181" s="76" t="s">
        <v>208</v>
      </c>
      <c r="AI181" s="82" t="s">
        <v>303</v>
      </c>
      <c r="AJ181" s="83" t="s">
        <v>303</v>
      </c>
      <c r="AK181" s="84">
        <v>46023</v>
      </c>
      <c r="AL181" s="84">
        <v>46387</v>
      </c>
      <c r="AM181" s="83"/>
      <c r="AN181" s="83"/>
      <c r="AO181" s="83"/>
      <c r="AP181" s="85" t="s">
        <v>9</v>
      </c>
      <c r="AQ181" s="84" t="str" cm="1">
        <f t="array" ref="AQ181">IFERROR(DATE(2026, _xlfn.AGGREGATE(15, 6, (COLUMN(CC181:CN181)-COLUMN(CC181)+1)/(CC181:CN181&lt;&gt;0), 1), 1),"N/A")</f>
        <v>N/A</v>
      </c>
      <c r="AR181" s="84" t="str" cm="1">
        <f t="array" ref="AR181">IFERROR(EOMONTH(DATE(2026, _xlfn.AGGREGATE(14, 6, (COLUMN(CC181:CN181)-COLUMN(CC181)+1)/(CC181:CN181&lt;&gt;0), 1), 1), 0),"N/A")</f>
        <v>N/A</v>
      </c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76" t="s">
        <v>797</v>
      </c>
      <c r="BG181" s="76" t="s">
        <v>307</v>
      </c>
      <c r="BH181" s="76" t="s">
        <v>798</v>
      </c>
      <c r="BI181" s="76" t="s">
        <v>8</v>
      </c>
      <c r="BJ181" s="82">
        <v>530404</v>
      </c>
      <c r="BK181" s="86" t="s">
        <v>191</v>
      </c>
      <c r="BL181" s="87">
        <v>3000</v>
      </c>
      <c r="BM181" s="73">
        <v>0</v>
      </c>
      <c r="BN181" s="73">
        <v>0</v>
      </c>
      <c r="BO181" s="73">
        <v>0</v>
      </c>
      <c r="BP181" s="73">
        <v>0</v>
      </c>
      <c r="BQ181" s="73">
        <v>0</v>
      </c>
      <c r="BR181" s="73">
        <v>0</v>
      </c>
      <c r="BS181" s="73">
        <v>0</v>
      </c>
      <c r="BT181" s="73">
        <v>0</v>
      </c>
      <c r="BU181" s="73">
        <v>0</v>
      </c>
      <c r="BV181" s="88">
        <v>3000</v>
      </c>
      <c r="BW181" s="73">
        <v>0</v>
      </c>
      <c r="BX181" s="138">
        <v>0</v>
      </c>
      <c r="BY181" s="138">
        <v>-3000</v>
      </c>
      <c r="BZ181" s="138"/>
      <c r="CA181" s="138"/>
      <c r="CB181" s="138">
        <f t="shared" si="32"/>
        <v>0</v>
      </c>
      <c r="CC181" s="73"/>
      <c r="CD181" s="73"/>
      <c r="CE181" s="72">
        <v>0</v>
      </c>
      <c r="CF181" s="73">
        <v>0</v>
      </c>
      <c r="CG181" s="73">
        <v>0</v>
      </c>
      <c r="CH181" s="73">
        <v>0</v>
      </c>
      <c r="CI181" s="73">
        <v>0</v>
      </c>
      <c r="CJ181" s="73">
        <v>0</v>
      </c>
      <c r="CK181" s="73">
        <v>0</v>
      </c>
      <c r="CL181" s="88">
        <v>0</v>
      </c>
      <c r="CM181" s="73">
        <v>0</v>
      </c>
      <c r="CN181" s="138">
        <v>0</v>
      </c>
      <c r="CO181" s="138"/>
      <c r="CP181" s="137">
        <f t="shared" si="33"/>
        <v>0</v>
      </c>
      <c r="CQ181" s="137">
        <f t="shared" si="34"/>
        <v>0</v>
      </c>
      <c r="CR181" s="137">
        <f t="shared" si="43"/>
        <v>0</v>
      </c>
      <c r="CS181" s="157">
        <v>0</v>
      </c>
      <c r="CT181" s="157">
        <v>0</v>
      </c>
      <c r="CU181" s="157">
        <v>0</v>
      </c>
      <c r="CV181" s="157">
        <v>0</v>
      </c>
      <c r="CW181" s="157">
        <v>0</v>
      </c>
      <c r="CX181" s="73">
        <v>0</v>
      </c>
      <c r="CY181" s="73">
        <v>0</v>
      </c>
      <c r="CZ181" s="73">
        <v>0</v>
      </c>
      <c r="DA181" s="73">
        <v>0</v>
      </c>
      <c r="DB181" s="73">
        <v>0</v>
      </c>
      <c r="DC181" s="73">
        <v>0</v>
      </c>
      <c r="DD181" s="73">
        <v>0</v>
      </c>
      <c r="DE181" s="73">
        <v>0</v>
      </c>
      <c r="DF181" s="73">
        <v>0</v>
      </c>
      <c r="DG181" s="73">
        <v>0</v>
      </c>
      <c r="DH181" s="73">
        <v>0</v>
      </c>
      <c r="DI181" s="157">
        <f t="shared" si="35"/>
        <v>0</v>
      </c>
      <c r="DJ181" s="157">
        <f t="shared" si="36"/>
        <v>0</v>
      </c>
      <c r="DK181" s="191" t="str">
        <f t="shared" si="44"/>
        <v>NO</v>
      </c>
      <c r="DL181" s="191" t="str">
        <f t="shared" si="45"/>
        <v>NO</v>
      </c>
      <c r="DM181" s="143">
        <v>3000</v>
      </c>
      <c r="DN181" s="143">
        <v>0</v>
      </c>
      <c r="DO181" s="143"/>
      <c r="DP181" s="125">
        <v>3</v>
      </c>
      <c r="DQ181" s="125">
        <v>0</v>
      </c>
      <c r="DR181" s="125"/>
      <c r="DS181" s="125"/>
      <c r="DT181" s="125"/>
      <c r="DU181" s="125"/>
      <c r="DV181" s="125"/>
      <c r="DW181" s="125"/>
      <c r="DX181" s="126">
        <v>46254</v>
      </c>
      <c r="DY181" s="126">
        <v>46254</v>
      </c>
      <c r="DZ181" s="127">
        <v>2</v>
      </c>
      <c r="EA181" s="126">
        <v>46255</v>
      </c>
      <c r="EB181" s="126">
        <v>46255</v>
      </c>
      <c r="EC181" s="126">
        <v>46255</v>
      </c>
      <c r="ED181" s="126">
        <v>46258</v>
      </c>
      <c r="EE181" s="126">
        <v>46259</v>
      </c>
      <c r="EF181" s="126">
        <v>46260</v>
      </c>
      <c r="EG181" s="126">
        <v>46261</v>
      </c>
      <c r="EH181" s="126">
        <v>46262</v>
      </c>
      <c r="EI181" s="126">
        <v>46265</v>
      </c>
      <c r="EJ181" s="126">
        <v>46265</v>
      </c>
      <c r="EK181" s="127">
        <v>2</v>
      </c>
      <c r="EL181" s="126">
        <v>46266</v>
      </c>
      <c r="EM181" s="126">
        <v>46267</v>
      </c>
      <c r="EN181" s="126">
        <v>46268</v>
      </c>
      <c r="EO181" s="126">
        <v>46269</v>
      </c>
      <c r="EP181" s="126">
        <v>46269</v>
      </c>
      <c r="EQ181" s="126">
        <v>46272</v>
      </c>
      <c r="ER181" s="126">
        <v>46272</v>
      </c>
      <c r="ES181" s="127"/>
      <c r="ET181" s="127"/>
      <c r="EU181" s="127"/>
      <c r="EV181" s="127"/>
      <c r="EW181" s="126">
        <v>46273</v>
      </c>
      <c r="EX181" s="126">
        <v>46274</v>
      </c>
      <c r="EY181" s="126">
        <v>46274</v>
      </c>
      <c r="EZ181" s="126"/>
      <c r="FA181" s="126"/>
      <c r="FB181" s="126"/>
      <c r="FC181" s="126">
        <v>46274</v>
      </c>
      <c r="FD181" s="126">
        <v>46280</v>
      </c>
      <c r="FE181" s="127">
        <v>18</v>
      </c>
      <c r="FF181" s="128"/>
      <c r="FG181" s="128"/>
      <c r="FH181" s="128"/>
      <c r="FI181" s="128"/>
      <c r="FJ181" s="128"/>
      <c r="FK181" s="128"/>
      <c r="FL181" s="128"/>
      <c r="FM181" s="128"/>
      <c r="FN181" s="128"/>
      <c r="FO181" s="129"/>
      <c r="FP181" s="128">
        <v>46280</v>
      </c>
      <c r="FQ181" s="128"/>
      <c r="FR181" s="130" t="s">
        <v>579</v>
      </c>
      <c r="FS181" s="132" t="s">
        <v>414</v>
      </c>
      <c r="FT181" s="131" t="s">
        <v>676</v>
      </c>
      <c r="FU181" s="188" t="e">
        <v>#NUM!</v>
      </c>
      <c r="FV181" s="188" t="e">
        <v>#NUM!</v>
      </c>
      <c r="FW181" s="188" t="e">
        <v>#NUM!</v>
      </c>
      <c r="FX181" s="188" t="e">
        <v>#NUM!</v>
      </c>
      <c r="FY181" s="188" t="e">
        <v>#NUM!</v>
      </c>
      <c r="FZ181" s="188" t="e">
        <v>#NUM!</v>
      </c>
      <c r="GA181" s="188" t="e">
        <v>#NUM!</v>
      </c>
      <c r="GB181" s="188" t="e">
        <v>#NUM!</v>
      </c>
      <c r="GC181" s="188" t="e">
        <v>#NUM!</v>
      </c>
      <c r="GD181" s="188" t="e">
        <v>#NUM!</v>
      </c>
      <c r="GE181" s="188" t="e">
        <v>#NUM!</v>
      </c>
      <c r="GF181" s="188" t="e">
        <v>#NUM!</v>
      </c>
      <c r="GG181" s="188" t="e">
        <v>#NUM!</v>
      </c>
      <c r="GH181" s="188" t="e">
        <v>#NUM!</v>
      </c>
      <c r="GI181" s="188" t="e">
        <v>#NUM!</v>
      </c>
      <c r="GJ181" s="188" t="e">
        <v>#NUM!</v>
      </c>
      <c r="GK181" s="188" t="e">
        <v>#NUM!</v>
      </c>
      <c r="GL181" s="188" t="e">
        <v>#NUM!</v>
      </c>
      <c r="GM181" s="188" t="e">
        <v>#NUM!</v>
      </c>
      <c r="GN181" s="188"/>
      <c r="GO181" s="188"/>
      <c r="GP181" s="188"/>
      <c r="GQ181" s="188"/>
      <c r="GR181" s="188" t="e">
        <v>#NUM!</v>
      </c>
      <c r="GS181" s="188" t="e">
        <v>#NUM!</v>
      </c>
      <c r="GT181" s="188" t="e">
        <v>#NUM!</v>
      </c>
      <c r="GU181" s="188"/>
      <c r="GV181" s="188"/>
      <c r="GW181" s="188"/>
      <c r="GX181" s="188" t="e">
        <v>#NUM!</v>
      </c>
      <c r="GY181" s="188"/>
      <c r="GZ181" s="188">
        <v>18</v>
      </c>
      <c r="HA181" s="188"/>
      <c r="HB181" s="188"/>
      <c r="HC181" s="188"/>
      <c r="HD181" s="188"/>
      <c r="HE181" s="188"/>
      <c r="HF181" s="188"/>
      <c r="HG181" s="188"/>
      <c r="HH181" s="188"/>
      <c r="HI181" s="188"/>
      <c r="HJ181" s="188"/>
      <c r="HK181" s="189"/>
      <c r="HL181" s="189"/>
      <c r="HM181" s="189"/>
      <c r="HN181" s="189"/>
      <c r="HO181" s="189" t="s">
        <v>799</v>
      </c>
      <c r="HP181" s="284" t="e">
        <v>#NUM!</v>
      </c>
      <c r="HQ181" s="284" t="e">
        <v>#NUM!</v>
      </c>
      <c r="HR181" s="284" t="e">
        <v>#NUM!</v>
      </c>
      <c r="HS181" s="284" t="e">
        <v>#NUM!</v>
      </c>
      <c r="HT181" s="284" t="e">
        <v>#NUM!</v>
      </c>
      <c r="HU181" s="284" t="e">
        <v>#NUM!</v>
      </c>
      <c r="HV181" s="284" t="e">
        <v>#NUM!</v>
      </c>
      <c r="HW181" s="284" t="e">
        <v>#NUM!</v>
      </c>
      <c r="HX181" s="284" t="e">
        <v>#NUM!</v>
      </c>
      <c r="HY181" s="284" t="e">
        <v>#NUM!</v>
      </c>
      <c r="HZ181" s="284" t="e">
        <v>#NUM!</v>
      </c>
      <c r="IA181" s="284" t="e">
        <v>#NUM!</v>
      </c>
      <c r="IB181" s="284" t="e">
        <v>#NUM!</v>
      </c>
      <c r="IC181" s="284" t="e">
        <v>#NUM!</v>
      </c>
      <c r="ID181" s="284" t="e">
        <v>#NUM!</v>
      </c>
      <c r="IE181" s="284" t="e">
        <v>#NUM!</v>
      </c>
      <c r="IF181" s="284" t="e">
        <v>#NUM!</v>
      </c>
      <c r="IG181" s="284" t="e">
        <v>#NUM!</v>
      </c>
      <c r="IH181" s="284" t="e">
        <v>#NUM!</v>
      </c>
      <c r="II181" s="284"/>
      <c r="IJ181" s="284"/>
      <c r="IK181" s="284"/>
      <c r="IL181" s="284"/>
      <c r="IM181" s="284" t="e">
        <v>#NUM!</v>
      </c>
      <c r="IN181" s="284" t="e">
        <v>#NUM!</v>
      </c>
      <c r="IO181" s="284" t="e">
        <v>#NUM!</v>
      </c>
      <c r="IP181" s="284"/>
      <c r="IQ181" s="284"/>
      <c r="IR181" s="284"/>
      <c r="IS181" s="284" t="e">
        <v>#NUM!</v>
      </c>
      <c r="IT181" s="284"/>
      <c r="IU181" s="284">
        <v>18</v>
      </c>
      <c r="IV181" s="284"/>
      <c r="IW181" s="284"/>
      <c r="IX181" s="284"/>
      <c r="IY181" s="284"/>
      <c r="IZ181" s="284"/>
      <c r="JA181" s="284"/>
      <c r="JB181" s="284"/>
      <c r="JC181" s="284"/>
      <c r="JD181" s="284"/>
      <c r="JE181" s="284"/>
      <c r="JF181" s="286"/>
      <c r="JG181" s="286"/>
      <c r="JH181" s="276"/>
      <c r="JI181" s="276"/>
      <c r="JJ181" s="276" t="s">
        <v>799</v>
      </c>
    </row>
    <row r="182" spans="1:318" s="68" customFormat="1" ht="15" customHeight="1" x14ac:dyDescent="0.25">
      <c r="A182" s="68" t="s">
        <v>76</v>
      </c>
      <c r="B182" s="76" t="s">
        <v>508</v>
      </c>
      <c r="C182" s="76" t="s">
        <v>509</v>
      </c>
      <c r="D182" s="76" t="s">
        <v>510</v>
      </c>
      <c r="E182" s="76" t="s">
        <v>6</v>
      </c>
      <c r="F182" s="76" t="s">
        <v>511</v>
      </c>
      <c r="G182" s="76" t="s">
        <v>8</v>
      </c>
      <c r="H182" s="76" t="s">
        <v>8</v>
      </c>
      <c r="I182" s="76" t="s">
        <v>192</v>
      </c>
      <c r="J182" s="76" t="s">
        <v>7</v>
      </c>
      <c r="K182" s="86" t="s">
        <v>8</v>
      </c>
      <c r="L182" s="86" t="s">
        <v>8</v>
      </c>
      <c r="M182" s="86" t="s">
        <v>8</v>
      </c>
      <c r="N182" s="86" t="s">
        <v>8</v>
      </c>
      <c r="O182" s="86" t="s">
        <v>8</v>
      </c>
      <c r="P182" s="86" t="s">
        <v>8</v>
      </c>
      <c r="Q182" s="76" t="s">
        <v>519</v>
      </c>
      <c r="R182" s="76" t="s">
        <v>10</v>
      </c>
      <c r="S182" s="76" t="s">
        <v>520</v>
      </c>
      <c r="T182" s="76" t="s">
        <v>521</v>
      </c>
      <c r="U182" s="77"/>
      <c r="V182" s="77">
        <v>0.05</v>
      </c>
      <c r="W182" s="77">
        <v>0.08</v>
      </c>
      <c r="X182" s="77">
        <v>0.15</v>
      </c>
      <c r="Y182" s="77">
        <v>0.2</v>
      </c>
      <c r="Z182" s="77">
        <v>0.25</v>
      </c>
      <c r="AA182" s="77">
        <v>0.37</v>
      </c>
      <c r="AB182" s="77">
        <v>0.42</v>
      </c>
      <c r="AC182" s="77">
        <v>0.57999999999999996</v>
      </c>
      <c r="AD182" s="77">
        <v>0.67</v>
      </c>
      <c r="AE182" s="77">
        <v>0.83</v>
      </c>
      <c r="AF182" s="77">
        <v>1</v>
      </c>
      <c r="AG182" s="76" t="s">
        <v>541</v>
      </c>
      <c r="AH182" s="76" t="s">
        <v>209</v>
      </c>
      <c r="AI182" s="82" t="s">
        <v>303</v>
      </c>
      <c r="AJ182" s="83" t="s">
        <v>303</v>
      </c>
      <c r="AK182" s="84">
        <v>46023</v>
      </c>
      <c r="AL182" s="84">
        <v>46387</v>
      </c>
      <c r="AM182" s="83"/>
      <c r="AN182" s="83"/>
      <c r="AO182" s="83"/>
      <c r="AP182" s="85" t="s">
        <v>9</v>
      </c>
      <c r="AQ182" s="84" t="str" cm="1">
        <f t="array" ref="AQ182">IFERROR(DATE(2026, _xlfn.AGGREGATE(15, 6, (COLUMN(CC182:CN182)-COLUMN(CC182)+1)/(CC182:CN182&lt;&gt;0), 1), 1),"N/A")</f>
        <v>N/A</v>
      </c>
      <c r="AR182" s="84" t="str" cm="1">
        <f t="array" ref="AR182">IFERROR(EOMONTH(DATE(2026, _xlfn.AGGREGATE(14, 6, (COLUMN(CC182:CN182)-COLUMN(CC182)+1)/(CC182:CN182&lt;&gt;0), 1), 1), 0),"N/A")</f>
        <v>N/A</v>
      </c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76" t="s">
        <v>800</v>
      </c>
      <c r="BG182" s="76" t="s">
        <v>307</v>
      </c>
      <c r="BH182" s="76" t="s">
        <v>801</v>
      </c>
      <c r="BI182" s="76" t="s">
        <v>8</v>
      </c>
      <c r="BJ182" s="82">
        <v>530701</v>
      </c>
      <c r="BK182" s="86" t="s">
        <v>191</v>
      </c>
      <c r="BL182" s="87">
        <v>7000</v>
      </c>
      <c r="BM182" s="73">
        <v>0</v>
      </c>
      <c r="BN182" s="73">
        <v>0</v>
      </c>
      <c r="BO182" s="88">
        <v>7000</v>
      </c>
      <c r="BP182" s="73">
        <v>0</v>
      </c>
      <c r="BQ182" s="73">
        <v>0</v>
      </c>
      <c r="BR182" s="73">
        <v>0</v>
      </c>
      <c r="BS182" s="73">
        <v>0</v>
      </c>
      <c r="BT182" s="73">
        <v>0</v>
      </c>
      <c r="BU182" s="73">
        <v>0</v>
      </c>
      <c r="BV182" s="73">
        <v>0</v>
      </c>
      <c r="BW182" s="73">
        <v>0</v>
      </c>
      <c r="BX182" s="138">
        <v>0</v>
      </c>
      <c r="BY182" s="138">
        <v>-7000</v>
      </c>
      <c r="BZ182" s="138"/>
      <c r="CA182" s="138"/>
      <c r="CB182" s="138">
        <f t="shared" si="32"/>
        <v>0</v>
      </c>
      <c r="CC182" s="73"/>
      <c r="CD182" s="73"/>
      <c r="CE182" s="88">
        <v>0</v>
      </c>
      <c r="CF182" s="73">
        <v>0</v>
      </c>
      <c r="CG182" s="73">
        <v>0</v>
      </c>
      <c r="CH182" s="73">
        <v>0</v>
      </c>
      <c r="CI182" s="73">
        <v>0</v>
      </c>
      <c r="CJ182" s="73">
        <v>0</v>
      </c>
      <c r="CK182" s="73">
        <v>0</v>
      </c>
      <c r="CL182" s="73">
        <v>0</v>
      </c>
      <c r="CM182" s="73">
        <v>0</v>
      </c>
      <c r="CN182" s="138">
        <v>0</v>
      </c>
      <c r="CO182" s="138"/>
      <c r="CP182" s="137">
        <f t="shared" si="33"/>
        <v>0</v>
      </c>
      <c r="CQ182" s="137">
        <f t="shared" si="34"/>
        <v>0</v>
      </c>
      <c r="CR182" s="137">
        <f t="shared" si="43"/>
        <v>0</v>
      </c>
      <c r="CS182" s="157">
        <v>0</v>
      </c>
      <c r="CT182" s="157">
        <v>0</v>
      </c>
      <c r="CU182" s="157">
        <v>0</v>
      </c>
      <c r="CV182" s="157">
        <v>0</v>
      </c>
      <c r="CW182" s="157">
        <v>0</v>
      </c>
      <c r="CX182" s="73">
        <v>0</v>
      </c>
      <c r="CY182" s="73">
        <v>0</v>
      </c>
      <c r="CZ182" s="73">
        <v>0</v>
      </c>
      <c r="DA182" s="73">
        <v>0</v>
      </c>
      <c r="DB182" s="73">
        <v>0</v>
      </c>
      <c r="DC182" s="73">
        <v>0</v>
      </c>
      <c r="DD182" s="73">
        <v>0</v>
      </c>
      <c r="DE182" s="73">
        <v>0</v>
      </c>
      <c r="DF182" s="73">
        <v>0</v>
      </c>
      <c r="DG182" s="73">
        <v>0</v>
      </c>
      <c r="DH182" s="73">
        <v>0</v>
      </c>
      <c r="DI182" s="157">
        <f t="shared" si="35"/>
        <v>0</v>
      </c>
      <c r="DJ182" s="157">
        <f t="shared" si="36"/>
        <v>0</v>
      </c>
      <c r="DK182" s="191" t="str">
        <f t="shared" si="44"/>
        <v>NO</v>
      </c>
      <c r="DL182" s="191" t="str">
        <f t="shared" si="45"/>
        <v>NO</v>
      </c>
      <c r="DM182" s="142"/>
      <c r="DN182" s="142"/>
      <c r="DO182" s="142"/>
      <c r="DP182" s="125"/>
      <c r="DQ182" s="125"/>
      <c r="DR182" s="125"/>
      <c r="DS182" s="125"/>
      <c r="DT182" s="125"/>
      <c r="DU182" s="125"/>
      <c r="DV182" s="125"/>
      <c r="DW182" s="125"/>
      <c r="DX182" s="125"/>
      <c r="DY182" s="125"/>
      <c r="DZ182" s="125"/>
      <c r="EA182" s="125"/>
      <c r="EB182" s="125"/>
      <c r="EC182" s="125"/>
      <c r="ED182" s="125"/>
      <c r="EE182" s="125"/>
      <c r="EF182" s="125"/>
      <c r="EG182" s="125"/>
      <c r="EH182" s="125"/>
      <c r="EI182" s="125"/>
      <c r="EJ182" s="125"/>
      <c r="EK182" s="125"/>
      <c r="EL182" s="125"/>
      <c r="EM182" s="125"/>
      <c r="EN182" s="125"/>
      <c r="EO182" s="125"/>
      <c r="EP182" s="125"/>
      <c r="EQ182" s="125"/>
      <c r="ER182" s="125"/>
      <c r="ES182" s="125"/>
      <c r="ET182" s="125"/>
      <c r="EU182" s="125"/>
      <c r="EV182" s="125"/>
      <c r="EW182" s="125"/>
      <c r="EX182" s="125"/>
      <c r="EY182" s="125"/>
      <c r="EZ182" s="125"/>
      <c r="FA182" s="125"/>
      <c r="FB182" s="125"/>
      <c r="FC182" s="125"/>
      <c r="FD182" s="125"/>
      <c r="FE182" s="125"/>
      <c r="FF182" s="125"/>
      <c r="FG182" s="125"/>
      <c r="FH182" s="125"/>
      <c r="FI182" s="125"/>
      <c r="FJ182" s="125"/>
      <c r="FK182" s="125"/>
      <c r="FL182" s="125"/>
      <c r="FM182" s="125"/>
      <c r="FN182" s="125"/>
      <c r="FO182" s="125"/>
      <c r="FP182" s="125"/>
      <c r="FQ182" s="125"/>
      <c r="FR182" s="125"/>
      <c r="FS182" s="125"/>
      <c r="FT182" s="125"/>
      <c r="FU182" s="173"/>
      <c r="FV182" s="173"/>
      <c r="FW182" s="173"/>
      <c r="FX182" s="173"/>
      <c r="FY182" s="173"/>
      <c r="FZ182" s="173"/>
      <c r="GA182" s="173"/>
      <c r="GB182" s="173"/>
      <c r="GC182" s="173"/>
      <c r="GD182" s="173"/>
      <c r="GE182" s="173"/>
      <c r="GF182" s="173"/>
      <c r="GG182" s="173"/>
      <c r="GH182" s="173"/>
      <c r="GI182" s="173"/>
      <c r="GJ182" s="173"/>
      <c r="GK182" s="173"/>
      <c r="GL182" s="173"/>
      <c r="GM182" s="173"/>
      <c r="GN182" s="173"/>
      <c r="GO182" s="173"/>
      <c r="GP182" s="173"/>
      <c r="GQ182" s="173"/>
      <c r="GR182" s="173"/>
      <c r="GS182" s="173"/>
      <c r="GT182" s="173"/>
      <c r="GU182" s="173"/>
      <c r="GV182" s="173"/>
      <c r="GW182" s="173"/>
      <c r="GX182" s="173"/>
      <c r="GY182" s="173"/>
      <c r="GZ182" s="173"/>
      <c r="HA182" s="173"/>
      <c r="HB182" s="173"/>
      <c r="HC182" s="173"/>
      <c r="HD182" s="173"/>
      <c r="HE182" s="173"/>
      <c r="HF182" s="173"/>
      <c r="HG182" s="173"/>
      <c r="HH182" s="173"/>
      <c r="HI182" s="173"/>
      <c r="HJ182" s="173"/>
      <c r="HP182" s="284" t="e">
        <v>#NUM!</v>
      </c>
      <c r="HQ182" s="284" t="e">
        <v>#NUM!</v>
      </c>
      <c r="HR182" s="284" t="e">
        <v>#NUM!</v>
      </c>
      <c r="HS182" s="284" t="e">
        <v>#NUM!</v>
      </c>
      <c r="HT182" s="284" t="e">
        <v>#NUM!</v>
      </c>
      <c r="HU182" s="284" t="e">
        <v>#NUM!</v>
      </c>
      <c r="HV182" s="284" t="e">
        <v>#NUM!</v>
      </c>
      <c r="HW182" s="284" t="e">
        <v>#NUM!</v>
      </c>
      <c r="HX182" s="284" t="e">
        <v>#NUM!</v>
      </c>
      <c r="HY182" s="284" t="e">
        <v>#NUM!</v>
      </c>
      <c r="HZ182" s="284" t="e">
        <v>#NUM!</v>
      </c>
      <c r="IA182" s="284" t="e">
        <v>#NUM!</v>
      </c>
      <c r="IB182" s="284" t="e">
        <v>#NUM!</v>
      </c>
      <c r="IC182" s="284" t="e">
        <v>#NUM!</v>
      </c>
      <c r="ID182" s="284" t="e">
        <v>#NUM!</v>
      </c>
      <c r="IE182" s="284" t="e">
        <v>#NUM!</v>
      </c>
      <c r="IF182" s="284" t="e">
        <v>#NUM!</v>
      </c>
      <c r="IG182" s="284" t="e">
        <v>#NUM!</v>
      </c>
      <c r="IH182" s="284" t="e">
        <v>#NUM!</v>
      </c>
      <c r="II182" s="284" t="e">
        <v>#NUM!</v>
      </c>
      <c r="IJ182" s="284" t="e">
        <v>#NUM!</v>
      </c>
      <c r="IK182" s="284" t="e">
        <v>#NUM!</v>
      </c>
      <c r="IL182" s="284" t="e">
        <v>#NUM!</v>
      </c>
      <c r="IM182" s="284" t="e">
        <v>#NUM!</v>
      </c>
      <c r="IN182" s="284" t="e">
        <v>#NUM!</v>
      </c>
      <c r="IO182" s="284" t="e">
        <v>#NUM!</v>
      </c>
      <c r="IP182" s="284" t="e">
        <v>#NUM!</v>
      </c>
      <c r="IQ182" s="284" t="e">
        <v>#NUM!</v>
      </c>
      <c r="IR182" s="284" t="e">
        <v>#NUM!</v>
      </c>
      <c r="IS182" s="284" t="e">
        <v>#NUM!</v>
      </c>
      <c r="IT182" s="284" t="e">
        <v>#NUM!</v>
      </c>
      <c r="IU182" s="284" t="e">
        <v>#NUM!</v>
      </c>
      <c r="IV182" s="284" t="e">
        <v>#NUM!</v>
      </c>
      <c r="IW182" s="284" t="e">
        <v>#NUM!</v>
      </c>
      <c r="IX182" s="284" t="e">
        <v>#NUM!</v>
      </c>
      <c r="IY182" s="284" t="e">
        <v>#NUM!</v>
      </c>
      <c r="IZ182" s="284" t="e">
        <v>#NUM!</v>
      </c>
      <c r="JA182" s="284" t="e">
        <v>#NUM!</v>
      </c>
      <c r="JB182" s="284" t="e">
        <v>#NUM!</v>
      </c>
      <c r="JC182" s="284" t="e">
        <v>#NUM!</v>
      </c>
      <c r="JD182" s="284" t="e">
        <v>#NUM!</v>
      </c>
      <c r="JE182" s="284" t="e">
        <v>#NUM!</v>
      </c>
      <c r="JF182" s="284" t="e">
        <v>#NUM!</v>
      </c>
      <c r="JG182" s="284" t="e">
        <v>#NUM!</v>
      </c>
      <c r="JH182" s="284" t="e">
        <v>#NUM!</v>
      </c>
      <c r="JI182" s="284" t="e">
        <v>#NUM!</v>
      </c>
      <c r="JJ182" s="276" t="s">
        <v>597</v>
      </c>
    </row>
    <row r="183" spans="1:318" s="68" customFormat="1" ht="15" customHeight="1" x14ac:dyDescent="0.25">
      <c r="A183" s="68" t="s">
        <v>76</v>
      </c>
      <c r="B183" s="76" t="s">
        <v>508</v>
      </c>
      <c r="C183" s="76" t="s">
        <v>509</v>
      </c>
      <c r="D183" s="76" t="s">
        <v>510</v>
      </c>
      <c r="E183" s="76" t="s">
        <v>6</v>
      </c>
      <c r="F183" s="76" t="s">
        <v>511</v>
      </c>
      <c r="G183" s="76" t="s">
        <v>8</v>
      </c>
      <c r="H183" s="76" t="s">
        <v>8</v>
      </c>
      <c r="I183" s="76" t="s">
        <v>192</v>
      </c>
      <c r="J183" s="76" t="s">
        <v>7</v>
      </c>
      <c r="K183" s="86" t="s">
        <v>8</v>
      </c>
      <c r="L183" s="86" t="s">
        <v>8</v>
      </c>
      <c r="M183" s="86" t="s">
        <v>8</v>
      </c>
      <c r="N183" s="86" t="s">
        <v>8</v>
      </c>
      <c r="O183" s="86" t="s">
        <v>8</v>
      </c>
      <c r="P183" s="86" t="s">
        <v>8</v>
      </c>
      <c r="Q183" s="76" t="s">
        <v>519</v>
      </c>
      <c r="R183" s="76" t="s">
        <v>10</v>
      </c>
      <c r="S183" s="76" t="s">
        <v>520</v>
      </c>
      <c r="T183" s="76" t="s">
        <v>521</v>
      </c>
      <c r="U183" s="77"/>
      <c r="V183" s="77">
        <v>0.05</v>
      </c>
      <c r="W183" s="77">
        <v>0.08</v>
      </c>
      <c r="X183" s="77">
        <v>0.15</v>
      </c>
      <c r="Y183" s="77">
        <v>0.2</v>
      </c>
      <c r="Z183" s="77">
        <v>0.25</v>
      </c>
      <c r="AA183" s="77">
        <v>0.37</v>
      </c>
      <c r="AB183" s="77">
        <v>0.42</v>
      </c>
      <c r="AC183" s="77">
        <v>0.57999999999999996</v>
      </c>
      <c r="AD183" s="77">
        <v>0.67</v>
      </c>
      <c r="AE183" s="77">
        <v>0.83</v>
      </c>
      <c r="AF183" s="77">
        <v>1</v>
      </c>
      <c r="AG183" s="76" t="s">
        <v>541</v>
      </c>
      <c r="AH183" s="76" t="s">
        <v>209</v>
      </c>
      <c r="AI183" s="82" t="s">
        <v>303</v>
      </c>
      <c r="AJ183" s="83" t="s">
        <v>303</v>
      </c>
      <c r="AK183" s="84">
        <v>46023</v>
      </c>
      <c r="AL183" s="84">
        <v>46387</v>
      </c>
      <c r="AM183" s="83"/>
      <c r="AN183" s="83"/>
      <c r="AO183" s="83"/>
      <c r="AP183" s="85" t="s">
        <v>9</v>
      </c>
      <c r="AQ183" s="84" t="str" cm="1">
        <f t="array" ref="AQ183">IFERROR(DATE(2026, _xlfn.AGGREGATE(15, 6, (COLUMN(CC183:CN183)-COLUMN(CC183)+1)/(CC183:CN183&lt;&gt;0), 1), 1),"N/A")</f>
        <v>N/A</v>
      </c>
      <c r="AR183" s="84" t="str" cm="1">
        <f t="array" ref="AR183">IFERROR(EOMONTH(DATE(2026, _xlfn.AGGREGATE(14, 6, (COLUMN(CC183:CN183)-COLUMN(CC183)+1)/(CC183:CN183&lt;&gt;0), 1), 1), 0),"N/A")</f>
        <v>N/A</v>
      </c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76" t="s">
        <v>800</v>
      </c>
      <c r="BG183" s="76" t="s">
        <v>307</v>
      </c>
      <c r="BH183" s="76" t="s">
        <v>802</v>
      </c>
      <c r="BI183" s="76" t="s">
        <v>8</v>
      </c>
      <c r="BJ183" s="82">
        <v>530702</v>
      </c>
      <c r="BK183" s="86" t="s">
        <v>191</v>
      </c>
      <c r="BL183" s="87">
        <v>40000</v>
      </c>
      <c r="BM183" s="73">
        <v>0</v>
      </c>
      <c r="BN183" s="73">
        <v>0</v>
      </c>
      <c r="BO183" s="88">
        <v>40000</v>
      </c>
      <c r="BP183" s="73">
        <v>0</v>
      </c>
      <c r="BQ183" s="73">
        <v>0</v>
      </c>
      <c r="BR183" s="73">
        <v>0</v>
      </c>
      <c r="BS183" s="73">
        <v>0</v>
      </c>
      <c r="BT183" s="73">
        <v>0</v>
      </c>
      <c r="BU183" s="73">
        <v>0</v>
      </c>
      <c r="BV183" s="73">
        <v>0</v>
      </c>
      <c r="BW183" s="73">
        <v>0</v>
      </c>
      <c r="BX183" s="138">
        <v>0</v>
      </c>
      <c r="BY183" s="138">
        <v>-40000</v>
      </c>
      <c r="BZ183" s="138"/>
      <c r="CA183" s="138"/>
      <c r="CB183" s="138">
        <f t="shared" si="32"/>
        <v>0</v>
      </c>
      <c r="CC183" s="73"/>
      <c r="CD183" s="73"/>
      <c r="CE183" s="88">
        <v>0</v>
      </c>
      <c r="CF183" s="73">
        <v>0</v>
      </c>
      <c r="CG183" s="73">
        <v>0</v>
      </c>
      <c r="CH183" s="73">
        <v>0</v>
      </c>
      <c r="CI183" s="73">
        <v>0</v>
      </c>
      <c r="CJ183" s="73">
        <v>0</v>
      </c>
      <c r="CK183" s="73">
        <v>0</v>
      </c>
      <c r="CL183" s="73">
        <v>0</v>
      </c>
      <c r="CM183" s="73">
        <v>0</v>
      </c>
      <c r="CN183" s="73">
        <v>0</v>
      </c>
      <c r="CO183" s="138"/>
      <c r="CP183" s="137">
        <f t="shared" si="33"/>
        <v>0</v>
      </c>
      <c r="CQ183" s="137">
        <f t="shared" si="34"/>
        <v>0</v>
      </c>
      <c r="CR183" s="137">
        <f t="shared" si="43"/>
        <v>0</v>
      </c>
      <c r="CS183" s="157">
        <v>0</v>
      </c>
      <c r="CT183" s="157">
        <v>0</v>
      </c>
      <c r="CU183" s="157">
        <v>0</v>
      </c>
      <c r="CV183" s="157">
        <v>0</v>
      </c>
      <c r="CW183" s="157">
        <v>0</v>
      </c>
      <c r="CX183" s="73">
        <v>0</v>
      </c>
      <c r="CY183" s="73">
        <v>0</v>
      </c>
      <c r="CZ183" s="73">
        <v>0</v>
      </c>
      <c r="DA183" s="73">
        <v>0</v>
      </c>
      <c r="DB183" s="73">
        <v>0</v>
      </c>
      <c r="DC183" s="73">
        <v>0</v>
      </c>
      <c r="DD183" s="73">
        <v>0</v>
      </c>
      <c r="DE183" s="73">
        <v>0</v>
      </c>
      <c r="DF183" s="73">
        <v>0</v>
      </c>
      <c r="DG183" s="73">
        <v>0</v>
      </c>
      <c r="DH183" s="73">
        <v>0</v>
      </c>
      <c r="DI183" s="157">
        <f t="shared" si="35"/>
        <v>0</v>
      </c>
      <c r="DJ183" s="157">
        <f t="shared" si="36"/>
        <v>0</v>
      </c>
      <c r="DK183" s="191" t="str">
        <f t="shared" si="44"/>
        <v>NO</v>
      </c>
      <c r="DL183" s="191" t="str">
        <f t="shared" si="45"/>
        <v>NO</v>
      </c>
      <c r="DM183" s="142"/>
      <c r="DN183" s="142"/>
      <c r="DO183" s="142"/>
      <c r="DP183" s="125"/>
      <c r="DQ183" s="125"/>
      <c r="DR183" s="125"/>
      <c r="DS183" s="125"/>
      <c r="DT183" s="125"/>
      <c r="DU183" s="125"/>
      <c r="DV183" s="125"/>
      <c r="DW183" s="125"/>
      <c r="DX183" s="125"/>
      <c r="DY183" s="125"/>
      <c r="DZ183" s="125"/>
      <c r="EA183" s="125"/>
      <c r="EB183" s="125"/>
      <c r="EC183" s="125"/>
      <c r="ED183" s="125"/>
      <c r="EE183" s="125"/>
      <c r="EF183" s="125"/>
      <c r="EG183" s="125"/>
      <c r="EH183" s="125"/>
      <c r="EI183" s="125"/>
      <c r="EJ183" s="125"/>
      <c r="EK183" s="125"/>
      <c r="EL183" s="125"/>
      <c r="EM183" s="125"/>
      <c r="EN183" s="125"/>
      <c r="EO183" s="125"/>
      <c r="EP183" s="125"/>
      <c r="EQ183" s="125"/>
      <c r="ER183" s="125"/>
      <c r="ES183" s="125"/>
      <c r="ET183" s="125"/>
      <c r="EU183" s="125"/>
      <c r="EV183" s="125"/>
      <c r="EW183" s="125"/>
      <c r="EX183" s="125"/>
      <c r="EY183" s="125"/>
      <c r="EZ183" s="125"/>
      <c r="FA183" s="125"/>
      <c r="FB183" s="125"/>
      <c r="FC183" s="125"/>
      <c r="FD183" s="125"/>
      <c r="FE183" s="125"/>
      <c r="FF183" s="125"/>
      <c r="FG183" s="125"/>
      <c r="FH183" s="125"/>
      <c r="FI183" s="125"/>
      <c r="FJ183" s="125"/>
      <c r="FK183" s="125"/>
      <c r="FL183" s="125"/>
      <c r="FM183" s="125"/>
      <c r="FN183" s="125"/>
      <c r="FO183" s="125"/>
      <c r="FP183" s="125"/>
      <c r="FQ183" s="125"/>
      <c r="FR183" s="125"/>
      <c r="FS183" s="125"/>
      <c r="FT183" s="125"/>
      <c r="FU183" s="173"/>
      <c r="FV183" s="173"/>
      <c r="FW183" s="173"/>
      <c r="FX183" s="173"/>
      <c r="FY183" s="173"/>
      <c r="FZ183" s="173"/>
      <c r="GA183" s="173"/>
      <c r="GB183" s="173"/>
      <c r="GC183" s="173"/>
      <c r="GD183" s="173"/>
      <c r="GE183" s="173"/>
      <c r="GF183" s="173"/>
      <c r="GG183" s="173"/>
      <c r="GH183" s="173"/>
      <c r="GI183" s="173"/>
      <c r="GJ183" s="173"/>
      <c r="GK183" s="173"/>
      <c r="GL183" s="173"/>
      <c r="GM183" s="173"/>
      <c r="GN183" s="173"/>
      <c r="GO183" s="173"/>
      <c r="GP183" s="173"/>
      <c r="GQ183" s="173"/>
      <c r="GR183" s="173"/>
      <c r="GS183" s="173"/>
      <c r="GT183" s="173"/>
      <c r="GU183" s="173"/>
      <c r="GV183" s="173"/>
      <c r="GW183" s="173"/>
      <c r="GX183" s="173"/>
      <c r="GY183" s="173"/>
      <c r="GZ183" s="173"/>
      <c r="HA183" s="173"/>
      <c r="HB183" s="173"/>
      <c r="HC183" s="173"/>
      <c r="HD183" s="173"/>
      <c r="HE183" s="173"/>
      <c r="HF183" s="173"/>
      <c r="HG183" s="173"/>
      <c r="HH183" s="173"/>
      <c r="HI183" s="173"/>
      <c r="HJ183" s="173"/>
      <c r="HP183" s="284" t="e">
        <v>#NUM!</v>
      </c>
      <c r="HQ183" s="284" t="e">
        <v>#NUM!</v>
      </c>
      <c r="HR183" s="284" t="e">
        <v>#NUM!</v>
      </c>
      <c r="HS183" s="284" t="e">
        <v>#NUM!</v>
      </c>
      <c r="HT183" s="284" t="e">
        <v>#NUM!</v>
      </c>
      <c r="HU183" s="284" t="e">
        <v>#NUM!</v>
      </c>
      <c r="HV183" s="284" t="e">
        <v>#NUM!</v>
      </c>
      <c r="HW183" s="284" t="e">
        <v>#NUM!</v>
      </c>
      <c r="HX183" s="284" t="e">
        <v>#NUM!</v>
      </c>
      <c r="HY183" s="284" t="e">
        <v>#NUM!</v>
      </c>
      <c r="HZ183" s="284" t="e">
        <v>#NUM!</v>
      </c>
      <c r="IA183" s="284" t="e">
        <v>#NUM!</v>
      </c>
      <c r="IB183" s="284" t="e">
        <v>#NUM!</v>
      </c>
      <c r="IC183" s="284" t="e">
        <v>#NUM!</v>
      </c>
      <c r="ID183" s="284" t="e">
        <v>#NUM!</v>
      </c>
      <c r="IE183" s="284" t="e">
        <v>#NUM!</v>
      </c>
      <c r="IF183" s="284" t="e">
        <v>#NUM!</v>
      </c>
      <c r="IG183" s="284" t="e">
        <v>#NUM!</v>
      </c>
      <c r="IH183" s="284" t="e">
        <v>#NUM!</v>
      </c>
      <c r="II183" s="284" t="e">
        <v>#NUM!</v>
      </c>
      <c r="IJ183" s="284" t="e">
        <v>#NUM!</v>
      </c>
      <c r="IK183" s="284" t="e">
        <v>#NUM!</v>
      </c>
      <c r="IL183" s="284" t="e">
        <v>#NUM!</v>
      </c>
      <c r="IM183" s="284" t="e">
        <v>#NUM!</v>
      </c>
      <c r="IN183" s="284" t="e">
        <v>#NUM!</v>
      </c>
      <c r="IO183" s="284" t="e">
        <v>#NUM!</v>
      </c>
      <c r="IP183" s="284" t="e">
        <v>#NUM!</v>
      </c>
      <c r="IQ183" s="284" t="e">
        <v>#NUM!</v>
      </c>
      <c r="IR183" s="284" t="e">
        <v>#NUM!</v>
      </c>
      <c r="IS183" s="284" t="e">
        <v>#NUM!</v>
      </c>
      <c r="IT183" s="284" t="e">
        <v>#NUM!</v>
      </c>
      <c r="IU183" s="284" t="e">
        <v>#NUM!</v>
      </c>
      <c r="IV183" s="284" t="e">
        <v>#NUM!</v>
      </c>
      <c r="IW183" s="284" t="e">
        <v>#NUM!</v>
      </c>
      <c r="IX183" s="284" t="e">
        <v>#NUM!</v>
      </c>
      <c r="IY183" s="284" t="e">
        <v>#NUM!</v>
      </c>
      <c r="IZ183" s="284" t="e">
        <v>#NUM!</v>
      </c>
      <c r="JA183" s="284" t="e">
        <v>#NUM!</v>
      </c>
      <c r="JB183" s="284" t="e">
        <v>#NUM!</v>
      </c>
      <c r="JC183" s="284" t="e">
        <v>#NUM!</v>
      </c>
      <c r="JD183" s="284" t="e">
        <v>#NUM!</v>
      </c>
      <c r="JE183" s="284" t="e">
        <v>#NUM!</v>
      </c>
      <c r="JF183" s="284" t="e">
        <v>#NUM!</v>
      </c>
      <c r="JG183" s="284" t="e">
        <v>#NUM!</v>
      </c>
      <c r="JH183" s="284" t="e">
        <v>#NUM!</v>
      </c>
      <c r="JI183" s="284" t="e">
        <v>#NUM!</v>
      </c>
      <c r="JJ183" s="276" t="s">
        <v>597</v>
      </c>
    </row>
    <row r="184" spans="1:318" s="68" customFormat="1" ht="15" customHeight="1" x14ac:dyDescent="0.25">
      <c r="A184" s="76" t="s">
        <v>76</v>
      </c>
      <c r="B184" s="190" t="s">
        <v>508</v>
      </c>
      <c r="C184" s="76" t="s">
        <v>509</v>
      </c>
      <c r="D184" s="76" t="s">
        <v>510</v>
      </c>
      <c r="E184" s="76" t="s">
        <v>6</v>
      </c>
      <c r="F184" s="76" t="s">
        <v>511</v>
      </c>
      <c r="G184" s="76" t="s">
        <v>8</v>
      </c>
      <c r="H184" s="76" t="s">
        <v>8</v>
      </c>
      <c r="I184" s="76" t="s">
        <v>192</v>
      </c>
      <c r="J184" s="76" t="s">
        <v>7</v>
      </c>
      <c r="K184" s="86" t="s">
        <v>8</v>
      </c>
      <c r="L184" s="86" t="s">
        <v>8</v>
      </c>
      <c r="M184" s="86" t="s">
        <v>8</v>
      </c>
      <c r="N184" s="86" t="s">
        <v>8</v>
      </c>
      <c r="O184" s="86" t="s">
        <v>8</v>
      </c>
      <c r="P184" s="86" t="s">
        <v>8</v>
      </c>
      <c r="Q184" s="76" t="s">
        <v>519</v>
      </c>
      <c r="R184" s="76" t="s">
        <v>10</v>
      </c>
      <c r="S184" s="76" t="s">
        <v>520</v>
      </c>
      <c r="T184" s="76" t="s">
        <v>521</v>
      </c>
      <c r="U184" s="77"/>
      <c r="V184" s="77">
        <v>0.05</v>
      </c>
      <c r="W184" s="77">
        <v>0.08</v>
      </c>
      <c r="X184" s="77">
        <v>0.15</v>
      </c>
      <c r="Y184" s="77">
        <v>0.2</v>
      </c>
      <c r="Z184" s="77">
        <v>0.25</v>
      </c>
      <c r="AA184" s="77">
        <v>0.37</v>
      </c>
      <c r="AB184" s="77">
        <v>0.42</v>
      </c>
      <c r="AC184" s="77">
        <v>0.57999999999999996</v>
      </c>
      <c r="AD184" s="77">
        <v>0.67</v>
      </c>
      <c r="AE184" s="77">
        <v>0.83</v>
      </c>
      <c r="AF184" s="77">
        <v>1</v>
      </c>
      <c r="AG184" s="76" t="s">
        <v>541</v>
      </c>
      <c r="AH184" s="76" t="s">
        <v>209</v>
      </c>
      <c r="AI184" s="82" t="s">
        <v>303</v>
      </c>
      <c r="AJ184" s="83" t="s">
        <v>303</v>
      </c>
      <c r="AK184" s="84">
        <v>46023</v>
      </c>
      <c r="AL184" s="84">
        <v>46387</v>
      </c>
      <c r="AM184" s="83"/>
      <c r="AN184" s="83"/>
      <c r="AO184" s="83"/>
      <c r="AP184" s="85" t="s">
        <v>9</v>
      </c>
      <c r="AQ184" s="84" t="str" cm="1">
        <f t="array" ref="AQ184">IFERROR(DATE(2026, _xlfn.AGGREGATE(15, 6, (COLUMN(CC184:CN184)-COLUMN(CC184)+1)/(CC184:CN184&lt;&gt;0), 1), 1),"N/A")</f>
        <v>N/A</v>
      </c>
      <c r="AR184" s="84" t="str" cm="1">
        <f t="array" ref="AR184">IFERROR(EOMONTH(DATE(2026, _xlfn.AGGREGATE(14, 6, (COLUMN(CC184:CN184)-COLUMN(CC184)+1)/(CC184:CN184&lt;&gt;0), 1), 1), 0),"N/A")</f>
        <v>N/A</v>
      </c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76" t="s">
        <v>800</v>
      </c>
      <c r="BG184" s="76" t="s">
        <v>307</v>
      </c>
      <c r="BH184" s="76" t="s">
        <v>803</v>
      </c>
      <c r="BI184" s="76" t="s">
        <v>8</v>
      </c>
      <c r="BJ184" s="82">
        <v>840107</v>
      </c>
      <c r="BK184" s="86" t="s">
        <v>191</v>
      </c>
      <c r="BL184" s="87">
        <v>60000</v>
      </c>
      <c r="BM184" s="73">
        <v>0</v>
      </c>
      <c r="BN184" s="73">
        <v>0</v>
      </c>
      <c r="BO184" s="88">
        <v>60000</v>
      </c>
      <c r="BP184" s="73">
        <v>0</v>
      </c>
      <c r="BQ184" s="73">
        <v>0</v>
      </c>
      <c r="BR184" s="73">
        <v>0</v>
      </c>
      <c r="BS184" s="73">
        <v>0</v>
      </c>
      <c r="BT184" s="73">
        <v>0</v>
      </c>
      <c r="BU184" s="73">
        <v>0</v>
      </c>
      <c r="BV184" s="73">
        <v>0</v>
      </c>
      <c r="BW184" s="73">
        <v>0</v>
      </c>
      <c r="BX184" s="138">
        <v>0</v>
      </c>
      <c r="BY184" s="138">
        <v>-60000</v>
      </c>
      <c r="BZ184" s="138"/>
      <c r="CA184" s="138"/>
      <c r="CB184" s="138">
        <f t="shared" si="32"/>
        <v>0</v>
      </c>
      <c r="CC184" s="73"/>
      <c r="CD184" s="73"/>
      <c r="CE184" s="88">
        <v>0</v>
      </c>
      <c r="CF184" s="73">
        <v>0</v>
      </c>
      <c r="CG184" s="73">
        <v>0</v>
      </c>
      <c r="CH184" s="73">
        <v>0</v>
      </c>
      <c r="CI184" s="73">
        <v>0</v>
      </c>
      <c r="CJ184" s="73">
        <v>0</v>
      </c>
      <c r="CK184" s="73">
        <v>0</v>
      </c>
      <c r="CL184" s="73">
        <v>0</v>
      </c>
      <c r="CM184" s="73">
        <v>0</v>
      </c>
      <c r="CN184" s="138">
        <v>0</v>
      </c>
      <c r="CO184" s="138"/>
      <c r="CP184" s="137">
        <f t="shared" si="33"/>
        <v>0</v>
      </c>
      <c r="CQ184" s="137">
        <f t="shared" si="34"/>
        <v>0</v>
      </c>
      <c r="CR184" s="137">
        <f t="shared" si="43"/>
        <v>0</v>
      </c>
      <c r="CS184" s="157">
        <v>0</v>
      </c>
      <c r="CT184" s="157">
        <v>0</v>
      </c>
      <c r="CU184" s="157">
        <v>0</v>
      </c>
      <c r="CV184" s="157">
        <v>0</v>
      </c>
      <c r="CW184" s="157">
        <v>0</v>
      </c>
      <c r="CX184" s="73">
        <v>0</v>
      </c>
      <c r="CY184" s="73">
        <v>0</v>
      </c>
      <c r="CZ184" s="73">
        <v>0</v>
      </c>
      <c r="DA184" s="73">
        <v>0</v>
      </c>
      <c r="DB184" s="73">
        <v>0</v>
      </c>
      <c r="DC184" s="73">
        <v>0</v>
      </c>
      <c r="DD184" s="73">
        <v>0</v>
      </c>
      <c r="DE184" s="73">
        <v>0</v>
      </c>
      <c r="DF184" s="73">
        <v>0</v>
      </c>
      <c r="DG184" s="73">
        <v>0</v>
      </c>
      <c r="DH184" s="73">
        <v>0</v>
      </c>
      <c r="DI184" s="157">
        <f t="shared" si="35"/>
        <v>0</v>
      </c>
      <c r="DJ184" s="157">
        <f t="shared" si="36"/>
        <v>0</v>
      </c>
      <c r="DK184" s="191" t="str">
        <f t="shared" si="44"/>
        <v>NO</v>
      </c>
      <c r="DL184" s="191" t="str">
        <f t="shared" si="45"/>
        <v>NO</v>
      </c>
      <c r="DM184" s="142"/>
      <c r="DN184" s="184"/>
      <c r="DO184" s="142"/>
      <c r="DP184" s="125"/>
      <c r="DQ184" s="125"/>
      <c r="DR184" s="125"/>
      <c r="DS184" s="125"/>
      <c r="DT184" s="125"/>
      <c r="DU184" s="125"/>
      <c r="DV184" s="125"/>
      <c r="DW184" s="125"/>
      <c r="DX184" s="125"/>
      <c r="DY184" s="125"/>
      <c r="DZ184" s="125"/>
      <c r="EA184" s="125"/>
      <c r="EB184" s="125"/>
      <c r="EC184" s="125"/>
      <c r="ED184" s="125"/>
      <c r="EE184" s="125"/>
      <c r="EF184" s="125"/>
      <c r="EG184" s="125"/>
      <c r="EH184" s="125"/>
      <c r="EI184" s="125"/>
      <c r="EJ184" s="125"/>
      <c r="EK184" s="125"/>
      <c r="EL184" s="125"/>
      <c r="EM184" s="125"/>
      <c r="EN184" s="125"/>
      <c r="EO184" s="125"/>
      <c r="EP184" s="125"/>
      <c r="EQ184" s="125"/>
      <c r="ER184" s="125"/>
      <c r="ES184" s="125"/>
      <c r="ET184" s="125"/>
      <c r="EU184" s="125"/>
      <c r="EV184" s="125"/>
      <c r="EW184" s="125"/>
      <c r="EX184" s="125"/>
      <c r="EY184" s="125"/>
      <c r="EZ184" s="125"/>
      <c r="FA184" s="125"/>
      <c r="FB184" s="125"/>
      <c r="FC184" s="125"/>
      <c r="FD184" s="125"/>
      <c r="FE184" s="125"/>
      <c r="FF184" s="125"/>
      <c r="FG184" s="125"/>
      <c r="FH184" s="125"/>
      <c r="FI184" s="125"/>
      <c r="FJ184" s="125"/>
      <c r="FK184" s="125"/>
      <c r="FL184" s="125"/>
      <c r="FM184" s="125"/>
      <c r="FN184" s="125"/>
      <c r="FO184" s="125"/>
      <c r="FP184" s="125"/>
      <c r="FQ184" s="125"/>
      <c r="FR184" s="125"/>
      <c r="FS184" s="125"/>
      <c r="FT184" s="125"/>
      <c r="FU184" s="173"/>
      <c r="FV184" s="173"/>
      <c r="FW184" s="173"/>
      <c r="FX184" s="173"/>
      <c r="FY184" s="173"/>
      <c r="FZ184" s="173"/>
      <c r="GA184" s="173"/>
      <c r="GB184" s="173"/>
      <c r="GC184" s="173"/>
      <c r="GD184" s="173"/>
      <c r="GE184" s="173"/>
      <c r="GF184" s="173"/>
      <c r="GG184" s="173"/>
      <c r="GH184" s="173"/>
      <c r="GI184" s="173"/>
      <c r="GJ184" s="173"/>
      <c r="GK184" s="173"/>
      <c r="GL184" s="173"/>
      <c r="GM184" s="173"/>
      <c r="GN184" s="173"/>
      <c r="GO184" s="173"/>
      <c r="GP184" s="173"/>
      <c r="GQ184" s="173"/>
      <c r="GR184" s="173"/>
      <c r="GS184" s="173"/>
      <c r="GT184" s="173"/>
      <c r="GU184" s="173"/>
      <c r="GV184" s="173"/>
      <c r="GW184" s="173"/>
      <c r="GX184" s="173"/>
      <c r="GY184" s="173"/>
      <c r="GZ184" s="173"/>
      <c r="HA184" s="173"/>
      <c r="HB184" s="173"/>
      <c r="HC184" s="173"/>
      <c r="HD184" s="173"/>
      <c r="HE184" s="173"/>
      <c r="HF184" s="173"/>
      <c r="HG184" s="173"/>
      <c r="HH184" s="173"/>
      <c r="HI184" s="173"/>
      <c r="HJ184" s="173"/>
      <c r="HP184" s="284" t="e">
        <v>#NUM!</v>
      </c>
      <c r="HQ184" s="284" t="e">
        <v>#NUM!</v>
      </c>
      <c r="HR184" s="284" t="e">
        <v>#NUM!</v>
      </c>
      <c r="HS184" s="284" t="e">
        <v>#NUM!</v>
      </c>
      <c r="HT184" s="284" t="e">
        <v>#NUM!</v>
      </c>
      <c r="HU184" s="284" t="e">
        <v>#NUM!</v>
      </c>
      <c r="HV184" s="284" t="e">
        <v>#NUM!</v>
      </c>
      <c r="HW184" s="284" t="e">
        <v>#NUM!</v>
      </c>
      <c r="HX184" s="284" t="e">
        <v>#NUM!</v>
      </c>
      <c r="HY184" s="284" t="e">
        <v>#NUM!</v>
      </c>
      <c r="HZ184" s="284" t="e">
        <v>#NUM!</v>
      </c>
      <c r="IA184" s="284" t="e">
        <v>#NUM!</v>
      </c>
      <c r="IB184" s="284" t="e">
        <v>#NUM!</v>
      </c>
      <c r="IC184" s="284" t="e">
        <v>#NUM!</v>
      </c>
      <c r="ID184" s="284" t="e">
        <v>#NUM!</v>
      </c>
      <c r="IE184" s="284" t="e">
        <v>#NUM!</v>
      </c>
      <c r="IF184" s="284" t="e">
        <v>#NUM!</v>
      </c>
      <c r="IG184" s="284" t="e">
        <v>#NUM!</v>
      </c>
      <c r="IH184" s="284" t="e">
        <v>#NUM!</v>
      </c>
      <c r="II184" s="284" t="e">
        <v>#NUM!</v>
      </c>
      <c r="IJ184" s="284" t="e">
        <v>#NUM!</v>
      </c>
      <c r="IK184" s="284" t="e">
        <v>#NUM!</v>
      </c>
      <c r="IL184" s="284" t="e">
        <v>#NUM!</v>
      </c>
      <c r="IM184" s="284" t="e">
        <v>#NUM!</v>
      </c>
      <c r="IN184" s="284" t="e">
        <v>#NUM!</v>
      </c>
      <c r="IO184" s="284" t="e">
        <v>#NUM!</v>
      </c>
      <c r="IP184" s="284" t="e">
        <v>#NUM!</v>
      </c>
      <c r="IQ184" s="284" t="e">
        <v>#NUM!</v>
      </c>
      <c r="IR184" s="284" t="e">
        <v>#NUM!</v>
      </c>
      <c r="IS184" s="284" t="e">
        <v>#NUM!</v>
      </c>
      <c r="IT184" s="284" t="e">
        <v>#NUM!</v>
      </c>
      <c r="IU184" s="284" t="e">
        <v>#NUM!</v>
      </c>
      <c r="IV184" s="284" t="e">
        <v>#NUM!</v>
      </c>
      <c r="IW184" s="284" t="e">
        <v>#NUM!</v>
      </c>
      <c r="IX184" s="284" t="e">
        <v>#NUM!</v>
      </c>
      <c r="IY184" s="284" t="e">
        <v>#NUM!</v>
      </c>
      <c r="IZ184" s="284" t="e">
        <v>#NUM!</v>
      </c>
      <c r="JA184" s="284" t="e">
        <v>#NUM!</v>
      </c>
      <c r="JB184" s="284" t="e">
        <v>#NUM!</v>
      </c>
      <c r="JC184" s="284" t="e">
        <v>#NUM!</v>
      </c>
      <c r="JD184" s="284" t="e">
        <v>#NUM!</v>
      </c>
      <c r="JE184" s="284" t="e">
        <v>#NUM!</v>
      </c>
      <c r="JF184" s="284" t="e">
        <v>#NUM!</v>
      </c>
      <c r="JG184" s="284" t="e">
        <v>#NUM!</v>
      </c>
      <c r="JH184" s="284" t="e">
        <v>#NUM!</v>
      </c>
      <c r="JI184" s="284" t="e">
        <v>#NUM!</v>
      </c>
      <c r="JJ184" s="276" t="s">
        <v>597</v>
      </c>
    </row>
    <row r="185" spans="1:318" s="68" customFormat="1" ht="15" customHeight="1" x14ac:dyDescent="0.25">
      <c r="A185" s="68" t="s">
        <v>76</v>
      </c>
      <c r="B185" s="76" t="s">
        <v>508</v>
      </c>
      <c r="C185" s="76" t="s">
        <v>509</v>
      </c>
      <c r="D185" s="76" t="s">
        <v>510</v>
      </c>
      <c r="E185" s="76" t="s">
        <v>6</v>
      </c>
      <c r="F185" s="76" t="s">
        <v>511</v>
      </c>
      <c r="G185" s="76" t="s">
        <v>8</v>
      </c>
      <c r="H185" s="76" t="s">
        <v>8</v>
      </c>
      <c r="I185" s="76" t="s">
        <v>192</v>
      </c>
      <c r="J185" s="76" t="s">
        <v>7</v>
      </c>
      <c r="K185" s="86" t="s">
        <v>8</v>
      </c>
      <c r="L185" s="86" t="s">
        <v>8</v>
      </c>
      <c r="M185" s="86" t="s">
        <v>8</v>
      </c>
      <c r="N185" s="86" t="s">
        <v>8</v>
      </c>
      <c r="O185" s="86" t="s">
        <v>8</v>
      </c>
      <c r="P185" s="86" t="s">
        <v>8</v>
      </c>
      <c r="Q185" s="76" t="s">
        <v>519</v>
      </c>
      <c r="R185" s="76" t="s">
        <v>10</v>
      </c>
      <c r="S185" s="76" t="s">
        <v>520</v>
      </c>
      <c r="T185" s="76" t="s">
        <v>521</v>
      </c>
      <c r="U185" s="77"/>
      <c r="V185" s="77">
        <v>0.05</v>
      </c>
      <c r="W185" s="77">
        <v>0.08</v>
      </c>
      <c r="X185" s="77">
        <v>0.15</v>
      </c>
      <c r="Y185" s="77">
        <v>0.2</v>
      </c>
      <c r="Z185" s="77">
        <v>0.25</v>
      </c>
      <c r="AA185" s="77">
        <v>0.37</v>
      </c>
      <c r="AB185" s="77">
        <v>0.42</v>
      </c>
      <c r="AC185" s="77">
        <v>0.57999999999999996</v>
      </c>
      <c r="AD185" s="77">
        <v>0.67</v>
      </c>
      <c r="AE185" s="77">
        <v>0.83</v>
      </c>
      <c r="AF185" s="77">
        <v>1</v>
      </c>
      <c r="AG185" s="76" t="s">
        <v>522</v>
      </c>
      <c r="AH185" s="76" t="s">
        <v>208</v>
      </c>
      <c r="AI185" s="82" t="s">
        <v>303</v>
      </c>
      <c r="AJ185" s="83" t="s">
        <v>303</v>
      </c>
      <c r="AK185" s="84">
        <v>46023</v>
      </c>
      <c r="AL185" s="84">
        <v>46387</v>
      </c>
      <c r="AM185" s="83"/>
      <c r="AN185" s="83"/>
      <c r="AO185" s="83"/>
      <c r="AP185" s="85" t="s">
        <v>9</v>
      </c>
      <c r="AQ185" s="84" t="str" cm="1">
        <f t="array" ref="AQ185">IFERROR(DATE(2026, _xlfn.AGGREGATE(15, 6, (COLUMN(CC185:CN185)-COLUMN(CC185)+1)/(CC185:CN185&lt;&gt;0), 1), 1),"N/A")</f>
        <v>N/A</v>
      </c>
      <c r="AR185" s="84" t="str" cm="1">
        <f t="array" ref="AR185">IFERROR(EOMONTH(DATE(2026, _xlfn.AGGREGATE(14, 6, (COLUMN(CC185:CN185)-COLUMN(CC185)+1)/(CC185:CN185&lt;&gt;0), 1), 1), 0),"N/A")</f>
        <v>N/A</v>
      </c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76" t="s">
        <v>804</v>
      </c>
      <c r="BG185" s="76" t="s">
        <v>307</v>
      </c>
      <c r="BH185" s="76" t="s">
        <v>805</v>
      </c>
      <c r="BI185" s="76" t="s">
        <v>8</v>
      </c>
      <c r="BJ185" s="82">
        <v>530704</v>
      </c>
      <c r="BK185" s="86" t="s">
        <v>191</v>
      </c>
      <c r="BL185" s="87">
        <v>1000</v>
      </c>
      <c r="BM185" s="73">
        <v>0</v>
      </c>
      <c r="BN185" s="73">
        <v>0</v>
      </c>
      <c r="BO185" s="73">
        <v>0</v>
      </c>
      <c r="BP185" s="73">
        <v>0</v>
      </c>
      <c r="BQ185" s="73">
        <v>0</v>
      </c>
      <c r="BR185" s="73">
        <v>0</v>
      </c>
      <c r="BS185" s="73">
        <v>0</v>
      </c>
      <c r="BT185" s="73">
        <v>0</v>
      </c>
      <c r="BU185" s="73">
        <v>0</v>
      </c>
      <c r="BV185" s="73">
        <v>0</v>
      </c>
      <c r="BW185" s="88">
        <v>1000</v>
      </c>
      <c r="BX185" s="138">
        <v>0</v>
      </c>
      <c r="BY185" s="138">
        <v>-1000</v>
      </c>
      <c r="BZ185" s="138"/>
      <c r="CA185" s="138"/>
      <c r="CB185" s="138">
        <f t="shared" si="32"/>
        <v>0</v>
      </c>
      <c r="CC185" s="73"/>
      <c r="CD185" s="73"/>
      <c r="CE185" s="72">
        <v>0</v>
      </c>
      <c r="CF185" s="73">
        <v>0</v>
      </c>
      <c r="CG185" s="73">
        <v>0</v>
      </c>
      <c r="CH185" s="73">
        <v>0</v>
      </c>
      <c r="CI185" s="73">
        <v>0</v>
      </c>
      <c r="CJ185" s="73">
        <v>0</v>
      </c>
      <c r="CK185" s="73">
        <v>0</v>
      </c>
      <c r="CL185" s="73">
        <v>0</v>
      </c>
      <c r="CM185" s="88">
        <v>0</v>
      </c>
      <c r="CN185" s="138">
        <v>0</v>
      </c>
      <c r="CO185" s="138"/>
      <c r="CP185" s="137">
        <f t="shared" si="33"/>
        <v>0</v>
      </c>
      <c r="CQ185" s="137">
        <f t="shared" si="34"/>
        <v>0</v>
      </c>
      <c r="CR185" s="137">
        <f t="shared" si="43"/>
        <v>0</v>
      </c>
      <c r="CS185" s="157">
        <v>0</v>
      </c>
      <c r="CT185" s="157">
        <v>0</v>
      </c>
      <c r="CU185" s="157">
        <v>0</v>
      </c>
      <c r="CV185" s="157">
        <v>0</v>
      </c>
      <c r="CW185" s="157">
        <v>0</v>
      </c>
      <c r="CX185" s="73">
        <v>0</v>
      </c>
      <c r="CY185" s="73">
        <v>0</v>
      </c>
      <c r="CZ185" s="73">
        <v>0</v>
      </c>
      <c r="DA185" s="73">
        <v>0</v>
      </c>
      <c r="DB185" s="73">
        <v>0</v>
      </c>
      <c r="DC185" s="73">
        <v>0</v>
      </c>
      <c r="DD185" s="73">
        <v>0</v>
      </c>
      <c r="DE185" s="73">
        <v>0</v>
      </c>
      <c r="DF185" s="73">
        <v>0</v>
      </c>
      <c r="DG185" s="73">
        <v>0</v>
      </c>
      <c r="DH185" s="73">
        <v>0</v>
      </c>
      <c r="DI185" s="157">
        <f t="shared" si="35"/>
        <v>0</v>
      </c>
      <c r="DJ185" s="157">
        <f t="shared" si="36"/>
        <v>0</v>
      </c>
      <c r="DK185" s="191" t="str">
        <f t="shared" si="44"/>
        <v>NO</v>
      </c>
      <c r="DL185" s="191" t="str">
        <f t="shared" si="45"/>
        <v>NO</v>
      </c>
      <c r="DM185" s="142"/>
      <c r="DN185" s="142"/>
      <c r="DO185" s="142"/>
      <c r="DP185" s="125"/>
      <c r="DQ185" s="125"/>
      <c r="DR185" s="125"/>
      <c r="DS185" s="125"/>
      <c r="DT185" s="125"/>
      <c r="DU185" s="125"/>
      <c r="DV185" s="125"/>
      <c r="DW185" s="125"/>
      <c r="DX185" s="125"/>
      <c r="DY185" s="125"/>
      <c r="DZ185" s="125"/>
      <c r="EA185" s="125"/>
      <c r="EB185" s="125"/>
      <c r="EC185" s="125"/>
      <c r="ED185" s="125"/>
      <c r="EE185" s="125"/>
      <c r="EF185" s="125"/>
      <c r="EG185" s="125"/>
      <c r="EH185" s="125"/>
      <c r="EI185" s="125"/>
      <c r="EJ185" s="125"/>
      <c r="EK185" s="125"/>
      <c r="EL185" s="125"/>
      <c r="EM185" s="125"/>
      <c r="EN185" s="125"/>
      <c r="EO185" s="125"/>
      <c r="EP185" s="125"/>
      <c r="EQ185" s="125"/>
      <c r="ER185" s="125"/>
      <c r="ES185" s="125"/>
      <c r="ET185" s="125"/>
      <c r="EU185" s="125"/>
      <c r="EV185" s="125"/>
      <c r="EW185" s="125"/>
      <c r="EX185" s="125"/>
      <c r="EY185" s="125"/>
      <c r="EZ185" s="125"/>
      <c r="FA185" s="125"/>
      <c r="FB185" s="125"/>
      <c r="FC185" s="125"/>
      <c r="FD185" s="125"/>
      <c r="FE185" s="125"/>
      <c r="FF185" s="125"/>
      <c r="FG185" s="125"/>
      <c r="FH185" s="125"/>
      <c r="FI185" s="125"/>
      <c r="FJ185" s="125"/>
      <c r="FK185" s="125"/>
      <c r="FL185" s="125"/>
      <c r="FM185" s="125"/>
      <c r="FN185" s="125"/>
      <c r="FO185" s="125"/>
      <c r="FP185" s="125"/>
      <c r="FQ185" s="125"/>
      <c r="FR185" s="125"/>
      <c r="FS185" s="125"/>
      <c r="FT185" s="125"/>
      <c r="FU185" s="175"/>
      <c r="FV185" s="175"/>
      <c r="FW185" s="175"/>
      <c r="FX185" s="175"/>
      <c r="FY185" s="175"/>
      <c r="FZ185" s="175"/>
      <c r="GA185" s="175"/>
      <c r="GB185" s="175"/>
      <c r="GC185" s="175"/>
      <c r="GD185" s="175"/>
      <c r="GE185" s="175"/>
      <c r="GF185" s="175"/>
      <c r="GG185" s="175"/>
      <c r="GH185" s="175"/>
      <c r="GI185" s="175"/>
      <c r="GJ185" s="175"/>
      <c r="GK185" s="175"/>
      <c r="GL185" s="175"/>
      <c r="GM185" s="175"/>
      <c r="GN185" s="175"/>
      <c r="GO185" s="175"/>
      <c r="GP185" s="175"/>
      <c r="GQ185" s="175"/>
      <c r="GR185" s="175"/>
      <c r="GS185" s="175"/>
      <c r="GT185" s="175"/>
      <c r="GU185" s="175"/>
      <c r="GV185" s="175"/>
      <c r="GW185" s="175"/>
      <c r="GX185" s="175"/>
      <c r="GY185" s="175"/>
      <c r="GZ185" s="175"/>
      <c r="HA185" s="175"/>
      <c r="HB185" s="175"/>
      <c r="HC185" s="175"/>
      <c r="HD185" s="175"/>
      <c r="HE185" s="175"/>
      <c r="HF185" s="175"/>
      <c r="HG185" s="175"/>
      <c r="HH185" s="175"/>
      <c r="HI185" s="175"/>
      <c r="HJ185" s="175"/>
      <c r="HK185" s="76"/>
      <c r="HL185" s="76"/>
      <c r="HM185" s="76"/>
      <c r="HN185" s="76"/>
      <c r="HO185" s="271"/>
      <c r="HP185" s="284" t="e">
        <v>#NUM!</v>
      </c>
      <c r="HQ185" s="284" t="e">
        <v>#NUM!</v>
      </c>
      <c r="HR185" s="284" t="e">
        <v>#NUM!</v>
      </c>
      <c r="HS185" s="284" t="e">
        <v>#NUM!</v>
      </c>
      <c r="HT185" s="284" t="e">
        <v>#NUM!</v>
      </c>
      <c r="HU185" s="284" t="e">
        <v>#NUM!</v>
      </c>
      <c r="HV185" s="284" t="e">
        <v>#NUM!</v>
      </c>
      <c r="HW185" s="284" t="e">
        <v>#NUM!</v>
      </c>
      <c r="HX185" s="284" t="e">
        <v>#NUM!</v>
      </c>
      <c r="HY185" s="284" t="e">
        <v>#NUM!</v>
      </c>
      <c r="HZ185" s="284" t="e">
        <v>#NUM!</v>
      </c>
      <c r="IA185" s="284" t="e">
        <v>#NUM!</v>
      </c>
      <c r="IB185" s="284" t="e">
        <v>#NUM!</v>
      </c>
      <c r="IC185" s="284" t="e">
        <v>#NUM!</v>
      </c>
      <c r="ID185" s="284" t="e">
        <v>#NUM!</v>
      </c>
      <c r="IE185" s="284" t="e">
        <v>#NUM!</v>
      </c>
      <c r="IF185" s="284" t="e">
        <v>#NUM!</v>
      </c>
      <c r="IG185" s="284" t="e">
        <v>#NUM!</v>
      </c>
      <c r="IH185" s="284" t="e">
        <v>#NUM!</v>
      </c>
      <c r="II185" s="284" t="e">
        <v>#NUM!</v>
      </c>
      <c r="IJ185" s="284" t="e">
        <v>#NUM!</v>
      </c>
      <c r="IK185" s="284" t="e">
        <v>#NUM!</v>
      </c>
      <c r="IL185" s="284" t="e">
        <v>#NUM!</v>
      </c>
      <c r="IM185" s="284" t="e">
        <v>#NUM!</v>
      </c>
      <c r="IN185" s="284" t="e">
        <v>#NUM!</v>
      </c>
      <c r="IO185" s="284" t="e">
        <v>#NUM!</v>
      </c>
      <c r="IP185" s="284" t="e">
        <v>#NUM!</v>
      </c>
      <c r="IQ185" s="284" t="e">
        <v>#NUM!</v>
      </c>
      <c r="IR185" s="284" t="e">
        <v>#NUM!</v>
      </c>
      <c r="IS185" s="284" t="e">
        <v>#NUM!</v>
      </c>
      <c r="IT185" s="284" t="e">
        <v>#NUM!</v>
      </c>
      <c r="IU185" s="284" t="e">
        <v>#NUM!</v>
      </c>
      <c r="IV185" s="284" t="e">
        <v>#NUM!</v>
      </c>
      <c r="IW185" s="284" t="e">
        <v>#NUM!</v>
      </c>
      <c r="IX185" s="284" t="e">
        <v>#NUM!</v>
      </c>
      <c r="IY185" s="284" t="e">
        <v>#NUM!</v>
      </c>
      <c r="IZ185" s="284" t="e">
        <v>#NUM!</v>
      </c>
      <c r="JA185" s="284" t="e">
        <v>#NUM!</v>
      </c>
      <c r="JB185" s="284" t="e">
        <v>#NUM!</v>
      </c>
      <c r="JC185" s="284" t="e">
        <v>#NUM!</v>
      </c>
      <c r="JD185" s="284" t="e">
        <v>#NUM!</v>
      </c>
      <c r="JE185" s="284" t="e">
        <v>#NUM!</v>
      </c>
      <c r="JF185" s="284" t="e">
        <v>#NUM!</v>
      </c>
      <c r="JG185" s="284" t="e">
        <v>#NUM!</v>
      </c>
      <c r="JH185" s="344" t="e">
        <v>#NUM!</v>
      </c>
      <c r="JI185" s="278" t="e">
        <v>#NUM!</v>
      </c>
      <c r="JJ185" s="347"/>
    </row>
    <row r="186" spans="1:318" s="68" customFormat="1" ht="15" customHeight="1" x14ac:dyDescent="0.25">
      <c r="A186" s="76" t="s">
        <v>76</v>
      </c>
      <c r="B186" s="190" t="s">
        <v>508</v>
      </c>
      <c r="C186" s="76" t="s">
        <v>509</v>
      </c>
      <c r="D186" s="76" t="s">
        <v>510</v>
      </c>
      <c r="E186" s="76" t="s">
        <v>6</v>
      </c>
      <c r="F186" s="76" t="s">
        <v>511</v>
      </c>
      <c r="G186" s="76" t="s">
        <v>8</v>
      </c>
      <c r="H186" s="76" t="s">
        <v>8</v>
      </c>
      <c r="I186" s="76" t="s">
        <v>192</v>
      </c>
      <c r="J186" s="76" t="s">
        <v>7</v>
      </c>
      <c r="K186" s="86" t="s">
        <v>8</v>
      </c>
      <c r="L186" s="86" t="s">
        <v>8</v>
      </c>
      <c r="M186" s="86" t="s">
        <v>8</v>
      </c>
      <c r="N186" s="86" t="s">
        <v>8</v>
      </c>
      <c r="O186" s="86" t="s">
        <v>8</v>
      </c>
      <c r="P186" s="86" t="s">
        <v>8</v>
      </c>
      <c r="Q186" s="76" t="s">
        <v>519</v>
      </c>
      <c r="R186" s="76" t="s">
        <v>10</v>
      </c>
      <c r="S186" s="76" t="s">
        <v>520</v>
      </c>
      <c r="T186" s="76" t="s">
        <v>521</v>
      </c>
      <c r="U186" s="77"/>
      <c r="V186" s="77">
        <v>0.05</v>
      </c>
      <c r="W186" s="77">
        <v>0.08</v>
      </c>
      <c r="X186" s="77">
        <v>0.15</v>
      </c>
      <c r="Y186" s="77">
        <v>0.2</v>
      </c>
      <c r="Z186" s="77">
        <v>0.25</v>
      </c>
      <c r="AA186" s="77">
        <v>0.37</v>
      </c>
      <c r="AB186" s="77">
        <v>0.42</v>
      </c>
      <c r="AC186" s="77">
        <v>0.57999999999999996</v>
      </c>
      <c r="AD186" s="77">
        <v>0.67</v>
      </c>
      <c r="AE186" s="77">
        <v>0.83</v>
      </c>
      <c r="AF186" s="77">
        <v>1</v>
      </c>
      <c r="AG186" s="76" t="s">
        <v>522</v>
      </c>
      <c r="AH186" s="76" t="s">
        <v>208</v>
      </c>
      <c r="AI186" s="82" t="s">
        <v>303</v>
      </c>
      <c r="AJ186" s="83" t="s">
        <v>303</v>
      </c>
      <c r="AK186" s="84">
        <v>46023</v>
      </c>
      <c r="AL186" s="84">
        <v>46387</v>
      </c>
      <c r="AM186" s="83"/>
      <c r="AN186" s="83"/>
      <c r="AO186" s="83"/>
      <c r="AP186" s="85" t="s">
        <v>9</v>
      </c>
      <c r="AQ186" s="84" t="str" cm="1">
        <f t="array" ref="AQ186">IFERROR(DATE(2026, _xlfn.AGGREGATE(15, 6, (COLUMN(CC186:CN186)-COLUMN(CC186)+1)/(CC186:CN186&lt;&gt;0), 1), 1),"N/A")</f>
        <v>N/A</v>
      </c>
      <c r="AR186" s="84" t="str" cm="1">
        <f t="array" ref="AR186">IFERROR(EOMONTH(DATE(2026, _xlfn.AGGREGATE(14, 6, (COLUMN(CC186:CN186)-COLUMN(CC186)+1)/(CC186:CN186&lt;&gt;0), 1), 1), 0),"N/A")</f>
        <v>N/A</v>
      </c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76" t="s">
        <v>806</v>
      </c>
      <c r="BG186" s="76" t="s">
        <v>307</v>
      </c>
      <c r="BH186" s="76" t="s">
        <v>807</v>
      </c>
      <c r="BI186" s="76" t="s">
        <v>8</v>
      </c>
      <c r="BJ186" s="82">
        <v>530702</v>
      </c>
      <c r="BK186" s="86" t="s">
        <v>191</v>
      </c>
      <c r="BL186" s="87">
        <v>28000</v>
      </c>
      <c r="BM186" s="73">
        <v>0</v>
      </c>
      <c r="BN186" s="73">
        <v>0</v>
      </c>
      <c r="BO186" s="73">
        <v>0</v>
      </c>
      <c r="BP186" s="73">
        <v>0</v>
      </c>
      <c r="BQ186" s="73">
        <v>0</v>
      </c>
      <c r="BR186" s="73">
        <v>0</v>
      </c>
      <c r="BS186" s="73">
        <v>0</v>
      </c>
      <c r="BT186" s="73">
        <v>0</v>
      </c>
      <c r="BU186" s="73">
        <v>0</v>
      </c>
      <c r="BV186" s="73">
        <v>0</v>
      </c>
      <c r="BW186" s="88">
        <v>28000</v>
      </c>
      <c r="BX186" s="138">
        <v>0</v>
      </c>
      <c r="BY186" s="138">
        <v>-28000</v>
      </c>
      <c r="BZ186" s="138"/>
      <c r="CA186" s="138"/>
      <c r="CB186" s="138">
        <f t="shared" si="32"/>
        <v>0</v>
      </c>
      <c r="CC186" s="73"/>
      <c r="CD186" s="73"/>
      <c r="CE186" s="72">
        <v>0</v>
      </c>
      <c r="CF186" s="73">
        <v>0</v>
      </c>
      <c r="CG186" s="73">
        <v>0</v>
      </c>
      <c r="CH186" s="73">
        <v>0</v>
      </c>
      <c r="CI186" s="73">
        <v>0</v>
      </c>
      <c r="CJ186" s="73">
        <v>0</v>
      </c>
      <c r="CK186" s="73">
        <v>0</v>
      </c>
      <c r="CL186" s="73">
        <v>0</v>
      </c>
      <c r="CM186" s="88">
        <v>0</v>
      </c>
      <c r="CN186" s="138">
        <v>0</v>
      </c>
      <c r="CO186" s="138"/>
      <c r="CP186" s="137">
        <f t="shared" si="33"/>
        <v>0</v>
      </c>
      <c r="CQ186" s="137">
        <f t="shared" si="34"/>
        <v>0</v>
      </c>
      <c r="CR186" s="137">
        <f t="shared" si="43"/>
        <v>0</v>
      </c>
      <c r="CS186" s="157">
        <v>0</v>
      </c>
      <c r="CT186" s="157">
        <v>0</v>
      </c>
      <c r="CU186" s="157">
        <v>0</v>
      </c>
      <c r="CV186" s="157">
        <v>0</v>
      </c>
      <c r="CW186" s="157">
        <v>0</v>
      </c>
      <c r="CX186" s="73">
        <v>0</v>
      </c>
      <c r="CY186" s="73">
        <v>0</v>
      </c>
      <c r="CZ186" s="73">
        <v>0</v>
      </c>
      <c r="DA186" s="73">
        <v>0</v>
      </c>
      <c r="DB186" s="73">
        <v>0</v>
      </c>
      <c r="DC186" s="73">
        <v>0</v>
      </c>
      <c r="DD186" s="73">
        <v>0</v>
      </c>
      <c r="DE186" s="73">
        <v>0</v>
      </c>
      <c r="DF186" s="73">
        <v>0</v>
      </c>
      <c r="DG186" s="73">
        <v>0</v>
      </c>
      <c r="DH186" s="73">
        <v>0</v>
      </c>
      <c r="DI186" s="157">
        <f t="shared" si="35"/>
        <v>0</v>
      </c>
      <c r="DJ186" s="157">
        <f t="shared" si="36"/>
        <v>0</v>
      </c>
      <c r="DK186" s="191" t="str">
        <f t="shared" si="44"/>
        <v>NO</v>
      </c>
      <c r="DL186" s="191" t="str">
        <f t="shared" si="45"/>
        <v>NO</v>
      </c>
      <c r="DM186" s="145">
        <v>28000</v>
      </c>
      <c r="DN186" s="142">
        <v>0</v>
      </c>
      <c r="DO186" s="142"/>
      <c r="DP186" s="125">
        <v>3</v>
      </c>
      <c r="DQ186" s="125">
        <v>0</v>
      </c>
      <c r="DR186" s="125"/>
      <c r="DS186" s="125" t="s">
        <v>348</v>
      </c>
      <c r="DT186" s="125" t="s">
        <v>808</v>
      </c>
      <c r="DU186" s="125" t="s">
        <v>305</v>
      </c>
      <c r="DV186" s="125" t="s">
        <v>315</v>
      </c>
      <c r="DW186" s="125"/>
      <c r="DX186" s="126">
        <v>46254</v>
      </c>
      <c r="DY186" s="126">
        <v>46254</v>
      </c>
      <c r="DZ186" s="127">
        <v>2</v>
      </c>
      <c r="EA186" s="126">
        <v>46255</v>
      </c>
      <c r="EB186" s="126">
        <v>46255</v>
      </c>
      <c r="EC186" s="126">
        <v>46255</v>
      </c>
      <c r="ED186" s="126">
        <v>46258</v>
      </c>
      <c r="EE186" s="126">
        <v>46259</v>
      </c>
      <c r="EF186" s="126">
        <v>46260</v>
      </c>
      <c r="EG186" s="126">
        <v>46261</v>
      </c>
      <c r="EH186" s="126">
        <v>46262</v>
      </c>
      <c r="EI186" s="126">
        <v>46265</v>
      </c>
      <c r="EJ186" s="126">
        <v>46265</v>
      </c>
      <c r="EK186" s="127">
        <v>2</v>
      </c>
      <c r="EL186" s="126">
        <v>46266</v>
      </c>
      <c r="EM186" s="126">
        <v>46267</v>
      </c>
      <c r="EN186" s="126">
        <v>46268</v>
      </c>
      <c r="EO186" s="126">
        <v>46269</v>
      </c>
      <c r="EP186" s="126">
        <v>46269</v>
      </c>
      <c r="EQ186" s="126">
        <v>46272</v>
      </c>
      <c r="ER186" s="126">
        <v>46272</v>
      </c>
      <c r="ES186" s="127"/>
      <c r="ET186" s="127"/>
      <c r="EU186" s="127"/>
      <c r="EV186" s="127"/>
      <c r="EW186" s="126">
        <v>46273</v>
      </c>
      <c r="EX186" s="126">
        <v>46274</v>
      </c>
      <c r="EY186" s="126">
        <v>46274</v>
      </c>
      <c r="EZ186" s="126">
        <v>46275</v>
      </c>
      <c r="FA186" s="126">
        <v>46276</v>
      </c>
      <c r="FB186" s="126">
        <v>46279</v>
      </c>
      <c r="FC186" s="126">
        <v>46280</v>
      </c>
      <c r="FD186" s="126">
        <v>46280</v>
      </c>
      <c r="FE186" s="127">
        <v>18</v>
      </c>
      <c r="FF186" s="126">
        <v>46282</v>
      </c>
      <c r="FG186" s="126">
        <v>46286</v>
      </c>
      <c r="FH186" s="128">
        <v>46288</v>
      </c>
      <c r="FI186" s="128">
        <v>46289</v>
      </c>
      <c r="FJ186" s="128">
        <v>46290</v>
      </c>
      <c r="FK186" s="128">
        <v>46294</v>
      </c>
      <c r="FL186" s="128">
        <v>46295</v>
      </c>
      <c r="FM186" s="128">
        <v>46295</v>
      </c>
      <c r="FN186" s="128">
        <v>46300</v>
      </c>
      <c r="FO186" s="129">
        <v>3</v>
      </c>
      <c r="FP186" s="128">
        <v>46303</v>
      </c>
      <c r="FQ186" s="128"/>
      <c r="FR186" s="147" t="s">
        <v>809</v>
      </c>
      <c r="FS186" s="127" t="s">
        <v>655</v>
      </c>
      <c r="FT186" s="131"/>
      <c r="FU186" s="188" t="e">
        <v>#NUM!</v>
      </c>
      <c r="FV186" s="188" t="e">
        <v>#NUM!</v>
      </c>
      <c r="FW186" s="188" t="e">
        <v>#NUM!</v>
      </c>
      <c r="FX186" s="188" t="e">
        <v>#NUM!</v>
      </c>
      <c r="FY186" s="188" t="e">
        <v>#NUM!</v>
      </c>
      <c r="FZ186" s="188" t="e">
        <v>#NUM!</v>
      </c>
      <c r="GA186" s="188" t="e">
        <v>#NUM!</v>
      </c>
      <c r="GB186" s="188" t="e">
        <v>#NUM!</v>
      </c>
      <c r="GC186" s="188" t="e">
        <v>#NUM!</v>
      </c>
      <c r="GD186" s="188" t="e">
        <v>#NUM!</v>
      </c>
      <c r="GE186" s="188" t="e">
        <v>#NUM!</v>
      </c>
      <c r="GF186" s="188" t="e">
        <v>#NUM!</v>
      </c>
      <c r="GG186" s="188" t="e">
        <v>#NUM!</v>
      </c>
      <c r="GH186" s="188" t="e">
        <v>#NUM!</v>
      </c>
      <c r="GI186" s="188" t="e">
        <v>#NUM!</v>
      </c>
      <c r="GJ186" s="188" t="e">
        <v>#NUM!</v>
      </c>
      <c r="GK186" s="188" t="e">
        <v>#NUM!</v>
      </c>
      <c r="GL186" s="188" t="e">
        <v>#NUM!</v>
      </c>
      <c r="GM186" s="188" t="e">
        <v>#NUM!</v>
      </c>
      <c r="GN186" s="188"/>
      <c r="GO186" s="188"/>
      <c r="GP186" s="188"/>
      <c r="GQ186" s="188"/>
      <c r="GR186" s="188" t="e">
        <v>#NUM!</v>
      </c>
      <c r="GS186" s="188" t="e">
        <v>#NUM!</v>
      </c>
      <c r="GT186" s="188" t="e">
        <v>#NUM!</v>
      </c>
      <c r="GU186" s="188" t="e">
        <v>#NUM!</v>
      </c>
      <c r="GV186" s="188" t="e">
        <v>#NUM!</v>
      </c>
      <c r="GW186" s="188" t="e">
        <v>#NUM!</v>
      </c>
      <c r="GX186" s="188" t="e">
        <v>#NUM!</v>
      </c>
      <c r="GY186" s="188"/>
      <c r="GZ186" s="188">
        <v>18</v>
      </c>
      <c r="HA186" s="188">
        <v>3</v>
      </c>
      <c r="HB186" s="188">
        <v>5</v>
      </c>
      <c r="HC186" s="188">
        <v>9</v>
      </c>
      <c r="HD186" s="188">
        <v>10</v>
      </c>
      <c r="HE186" s="188">
        <v>11</v>
      </c>
      <c r="HF186" s="188">
        <v>13</v>
      </c>
      <c r="HG186" s="188">
        <v>16</v>
      </c>
      <c r="HH186" s="188">
        <v>16</v>
      </c>
      <c r="HI186" s="188">
        <v>19</v>
      </c>
      <c r="HJ186" s="188"/>
      <c r="HK186" s="189"/>
      <c r="HL186" s="189"/>
      <c r="HM186" s="189"/>
      <c r="HN186" s="189"/>
      <c r="HO186" s="189" t="s">
        <v>560</v>
      </c>
      <c r="HP186" s="284" t="e">
        <v>#NUM!</v>
      </c>
      <c r="HQ186" s="284" t="e">
        <v>#NUM!</v>
      </c>
      <c r="HR186" s="284" t="e">
        <v>#NUM!</v>
      </c>
      <c r="HS186" s="284" t="e">
        <v>#NUM!</v>
      </c>
      <c r="HT186" s="284" t="e">
        <v>#NUM!</v>
      </c>
      <c r="HU186" s="284" t="e">
        <v>#NUM!</v>
      </c>
      <c r="HV186" s="284" t="e">
        <v>#NUM!</v>
      </c>
      <c r="HW186" s="284" t="e">
        <v>#NUM!</v>
      </c>
      <c r="HX186" s="284" t="e">
        <v>#NUM!</v>
      </c>
      <c r="HY186" s="284" t="e">
        <v>#NUM!</v>
      </c>
      <c r="HZ186" s="284" t="e">
        <v>#NUM!</v>
      </c>
      <c r="IA186" s="284" t="e">
        <v>#NUM!</v>
      </c>
      <c r="IB186" s="284" t="e">
        <v>#NUM!</v>
      </c>
      <c r="IC186" s="284" t="e">
        <v>#NUM!</v>
      </c>
      <c r="ID186" s="284" t="e">
        <v>#NUM!</v>
      </c>
      <c r="IE186" s="284" t="e">
        <v>#NUM!</v>
      </c>
      <c r="IF186" s="284" t="e">
        <v>#NUM!</v>
      </c>
      <c r="IG186" s="284" t="e">
        <v>#NUM!</v>
      </c>
      <c r="IH186" s="284" t="e">
        <v>#NUM!</v>
      </c>
      <c r="II186" s="284" t="e">
        <v>#NUM!</v>
      </c>
      <c r="IJ186" s="284" t="e">
        <v>#NUM!</v>
      </c>
      <c r="IK186" s="284" t="e">
        <v>#NUM!</v>
      </c>
      <c r="IL186" s="284" t="e">
        <v>#NUM!</v>
      </c>
      <c r="IM186" s="284" t="e">
        <v>#NUM!</v>
      </c>
      <c r="IN186" s="284" t="e">
        <v>#NUM!</v>
      </c>
      <c r="IO186" s="284" t="e">
        <v>#NUM!</v>
      </c>
      <c r="IP186" s="284" t="e">
        <v>#NUM!</v>
      </c>
      <c r="IQ186" s="284" t="e">
        <v>#NUM!</v>
      </c>
      <c r="IR186" s="284" t="e">
        <v>#NUM!</v>
      </c>
      <c r="IS186" s="284" t="e">
        <v>#NUM!</v>
      </c>
      <c r="IT186" s="284" t="e">
        <v>#NUM!</v>
      </c>
      <c r="IU186" s="284" t="e">
        <v>#NUM!</v>
      </c>
      <c r="IV186" s="284" t="e">
        <v>#NUM!</v>
      </c>
      <c r="IW186" s="284" t="e">
        <v>#NUM!</v>
      </c>
      <c r="IX186" s="284" t="e">
        <v>#NUM!</v>
      </c>
      <c r="IY186" s="284" t="e">
        <v>#NUM!</v>
      </c>
      <c r="IZ186" s="284" t="e">
        <v>#NUM!</v>
      </c>
      <c r="JA186" s="284" t="e">
        <v>#NUM!</v>
      </c>
      <c r="JB186" s="284" t="e">
        <v>#NUM!</v>
      </c>
      <c r="JC186" s="284" t="e">
        <v>#NUM!</v>
      </c>
      <c r="JD186" s="284" t="e">
        <v>#NUM!</v>
      </c>
      <c r="JE186" s="284" t="e">
        <v>#NUM!</v>
      </c>
      <c r="JF186" s="284" t="e">
        <v>#NUM!</v>
      </c>
      <c r="JG186" s="284" t="s">
        <v>95</v>
      </c>
      <c r="JH186" s="284" t="e">
        <v>#NUM!</v>
      </c>
      <c r="JI186" s="284" t="e">
        <v>#NUM!</v>
      </c>
      <c r="JJ186" s="276" t="s">
        <v>560</v>
      </c>
    </row>
    <row r="187" spans="1:318" s="68" customFormat="1" ht="15" customHeight="1" x14ac:dyDescent="0.25">
      <c r="A187" s="68" t="s">
        <v>76</v>
      </c>
      <c r="B187" s="76" t="s">
        <v>508</v>
      </c>
      <c r="C187" s="76" t="s">
        <v>509</v>
      </c>
      <c r="D187" s="76" t="s">
        <v>510</v>
      </c>
      <c r="E187" s="76" t="s">
        <v>6</v>
      </c>
      <c r="F187" s="76" t="s">
        <v>511</v>
      </c>
      <c r="G187" s="76" t="s">
        <v>8</v>
      </c>
      <c r="H187" s="76" t="s">
        <v>8</v>
      </c>
      <c r="I187" s="76" t="s">
        <v>192</v>
      </c>
      <c r="J187" s="76" t="s">
        <v>7</v>
      </c>
      <c r="K187" s="86" t="s">
        <v>8</v>
      </c>
      <c r="L187" s="86" t="s">
        <v>8</v>
      </c>
      <c r="M187" s="86" t="s">
        <v>8</v>
      </c>
      <c r="N187" s="86" t="s">
        <v>8</v>
      </c>
      <c r="O187" s="86" t="s">
        <v>8</v>
      </c>
      <c r="P187" s="86" t="s">
        <v>8</v>
      </c>
      <c r="Q187" s="76" t="s">
        <v>519</v>
      </c>
      <c r="R187" s="76" t="s">
        <v>10</v>
      </c>
      <c r="S187" s="76" t="s">
        <v>520</v>
      </c>
      <c r="T187" s="76" t="s">
        <v>521</v>
      </c>
      <c r="U187" s="77"/>
      <c r="V187" s="77">
        <v>0.05</v>
      </c>
      <c r="W187" s="77">
        <v>0.08</v>
      </c>
      <c r="X187" s="77">
        <v>0.15</v>
      </c>
      <c r="Y187" s="77">
        <v>0.2</v>
      </c>
      <c r="Z187" s="77">
        <v>0.25</v>
      </c>
      <c r="AA187" s="77">
        <v>0.37</v>
      </c>
      <c r="AB187" s="77">
        <v>0.42</v>
      </c>
      <c r="AC187" s="77">
        <v>0.57999999999999996</v>
      </c>
      <c r="AD187" s="77">
        <v>0.67</v>
      </c>
      <c r="AE187" s="77">
        <v>0.83</v>
      </c>
      <c r="AF187" s="77">
        <v>1</v>
      </c>
      <c r="AG187" s="76" t="s">
        <v>522</v>
      </c>
      <c r="AH187" s="76" t="s">
        <v>208</v>
      </c>
      <c r="AI187" s="82" t="s">
        <v>303</v>
      </c>
      <c r="AJ187" s="83" t="s">
        <v>303</v>
      </c>
      <c r="AK187" s="84">
        <v>46023</v>
      </c>
      <c r="AL187" s="84">
        <v>46387</v>
      </c>
      <c r="AM187" s="83"/>
      <c r="AN187" s="83"/>
      <c r="AO187" s="83"/>
      <c r="AP187" s="85" t="s">
        <v>9</v>
      </c>
      <c r="AQ187" s="84" t="str" cm="1">
        <f t="array" ref="AQ187">IFERROR(DATE(2026, _xlfn.AGGREGATE(15, 6, (COLUMN(CC187:CN187)-COLUMN(CC187)+1)/(CC187:CN187&lt;&gt;0), 1), 1),"N/A")</f>
        <v>N/A</v>
      </c>
      <c r="AR187" s="84" t="str" cm="1">
        <f t="array" ref="AR187">IFERROR(EOMONTH(DATE(2026, _xlfn.AGGREGATE(14, 6, (COLUMN(CC187:CN187)-COLUMN(CC187)+1)/(CC187:CN187&lt;&gt;0), 1), 1), 0),"N/A")</f>
        <v>N/A</v>
      </c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76" t="s">
        <v>806</v>
      </c>
      <c r="BG187" s="76" t="s">
        <v>307</v>
      </c>
      <c r="BH187" s="76" t="s">
        <v>810</v>
      </c>
      <c r="BI187" s="76" t="s">
        <v>8</v>
      </c>
      <c r="BJ187" s="82">
        <v>530702</v>
      </c>
      <c r="BK187" s="86" t="s">
        <v>191</v>
      </c>
      <c r="BL187" s="87">
        <v>8000</v>
      </c>
      <c r="BM187" s="73">
        <v>0</v>
      </c>
      <c r="BN187" s="73">
        <v>0</v>
      </c>
      <c r="BO187" s="73">
        <v>0</v>
      </c>
      <c r="BP187" s="73">
        <v>0</v>
      </c>
      <c r="BQ187" s="73">
        <v>0</v>
      </c>
      <c r="BR187" s="73">
        <v>0</v>
      </c>
      <c r="BS187" s="73">
        <v>0</v>
      </c>
      <c r="BT187" s="73">
        <v>0</v>
      </c>
      <c r="BU187" s="73">
        <v>0</v>
      </c>
      <c r="BV187" s="73">
        <v>0</v>
      </c>
      <c r="BW187" s="88">
        <v>8000</v>
      </c>
      <c r="BX187" s="138">
        <v>0</v>
      </c>
      <c r="BY187" s="138">
        <v>-8000</v>
      </c>
      <c r="BZ187" s="138"/>
      <c r="CA187" s="138"/>
      <c r="CB187" s="138">
        <f t="shared" si="32"/>
        <v>0</v>
      </c>
      <c r="CC187" s="73"/>
      <c r="CD187" s="73"/>
      <c r="CE187" s="72">
        <v>0</v>
      </c>
      <c r="CF187" s="73">
        <v>0</v>
      </c>
      <c r="CG187" s="73">
        <v>0</v>
      </c>
      <c r="CH187" s="73">
        <v>0</v>
      </c>
      <c r="CI187" s="73">
        <v>0</v>
      </c>
      <c r="CJ187" s="73">
        <v>0</v>
      </c>
      <c r="CK187" s="73">
        <v>0</v>
      </c>
      <c r="CL187" s="73">
        <v>0</v>
      </c>
      <c r="CM187" s="88">
        <v>0</v>
      </c>
      <c r="CN187" s="138">
        <v>0</v>
      </c>
      <c r="CO187" s="138"/>
      <c r="CP187" s="137">
        <f t="shared" si="33"/>
        <v>0</v>
      </c>
      <c r="CQ187" s="137">
        <f t="shared" si="34"/>
        <v>0</v>
      </c>
      <c r="CR187" s="137">
        <f t="shared" si="43"/>
        <v>0</v>
      </c>
      <c r="CS187" s="157">
        <v>0</v>
      </c>
      <c r="CT187" s="157">
        <v>0</v>
      </c>
      <c r="CU187" s="157">
        <v>0</v>
      </c>
      <c r="CV187" s="157">
        <v>0</v>
      </c>
      <c r="CW187" s="157">
        <v>0</v>
      </c>
      <c r="CX187" s="73">
        <v>0</v>
      </c>
      <c r="CY187" s="73">
        <v>0</v>
      </c>
      <c r="CZ187" s="73">
        <v>0</v>
      </c>
      <c r="DA187" s="73">
        <v>0</v>
      </c>
      <c r="DB187" s="73">
        <v>0</v>
      </c>
      <c r="DC187" s="73">
        <v>0</v>
      </c>
      <c r="DD187" s="73">
        <v>0</v>
      </c>
      <c r="DE187" s="73">
        <v>0</v>
      </c>
      <c r="DF187" s="73">
        <v>0</v>
      </c>
      <c r="DG187" s="73">
        <v>0</v>
      </c>
      <c r="DH187" s="73">
        <v>0</v>
      </c>
      <c r="DI187" s="157">
        <f t="shared" si="35"/>
        <v>0</v>
      </c>
      <c r="DJ187" s="157">
        <f t="shared" si="36"/>
        <v>0</v>
      </c>
      <c r="DK187" s="191" t="str">
        <f t="shared" si="44"/>
        <v>NO</v>
      </c>
      <c r="DL187" s="191" t="str">
        <f t="shared" si="45"/>
        <v>NO</v>
      </c>
      <c r="DM187" s="145">
        <v>8000</v>
      </c>
      <c r="DN187" s="142">
        <v>0</v>
      </c>
      <c r="DO187" s="142"/>
      <c r="DP187" s="125">
        <v>3</v>
      </c>
      <c r="DQ187" s="125">
        <v>0</v>
      </c>
      <c r="DR187" s="125"/>
      <c r="DS187" s="125" t="s">
        <v>348</v>
      </c>
      <c r="DT187" s="125" t="s">
        <v>808</v>
      </c>
      <c r="DU187" s="125" t="s">
        <v>305</v>
      </c>
      <c r="DV187" s="125" t="s">
        <v>315</v>
      </c>
      <c r="DW187" s="125"/>
      <c r="DX187" s="126">
        <v>46254</v>
      </c>
      <c r="DY187" s="126">
        <v>46254</v>
      </c>
      <c r="DZ187" s="127">
        <v>2</v>
      </c>
      <c r="EA187" s="126">
        <v>46255</v>
      </c>
      <c r="EB187" s="126">
        <v>46255</v>
      </c>
      <c r="EC187" s="126">
        <v>46255</v>
      </c>
      <c r="ED187" s="126">
        <v>46258</v>
      </c>
      <c r="EE187" s="126">
        <v>46259</v>
      </c>
      <c r="EF187" s="126">
        <v>46260</v>
      </c>
      <c r="EG187" s="126">
        <v>46261</v>
      </c>
      <c r="EH187" s="126">
        <v>46262</v>
      </c>
      <c r="EI187" s="126">
        <v>46265</v>
      </c>
      <c r="EJ187" s="126">
        <v>46265</v>
      </c>
      <c r="EK187" s="127">
        <v>2</v>
      </c>
      <c r="EL187" s="126">
        <v>46266</v>
      </c>
      <c r="EM187" s="126">
        <v>46267</v>
      </c>
      <c r="EN187" s="126">
        <v>46268</v>
      </c>
      <c r="EO187" s="126">
        <v>46269</v>
      </c>
      <c r="EP187" s="126">
        <v>46269</v>
      </c>
      <c r="EQ187" s="126">
        <v>46272</v>
      </c>
      <c r="ER187" s="126">
        <v>46272</v>
      </c>
      <c r="ES187" s="127"/>
      <c r="ET187" s="127"/>
      <c r="EU187" s="127"/>
      <c r="EV187" s="127"/>
      <c r="EW187" s="126">
        <v>46273</v>
      </c>
      <c r="EX187" s="126">
        <v>46274</v>
      </c>
      <c r="EY187" s="126">
        <v>46274</v>
      </c>
      <c r="EZ187" s="126">
        <v>46275</v>
      </c>
      <c r="FA187" s="126">
        <v>46276</v>
      </c>
      <c r="FB187" s="126">
        <v>46279</v>
      </c>
      <c r="FC187" s="126">
        <v>46280</v>
      </c>
      <c r="FD187" s="126">
        <v>46280</v>
      </c>
      <c r="FE187" s="127">
        <v>18</v>
      </c>
      <c r="FF187" s="126">
        <v>46282</v>
      </c>
      <c r="FG187" s="126">
        <v>46286</v>
      </c>
      <c r="FH187" s="128">
        <v>46288</v>
      </c>
      <c r="FI187" s="128">
        <v>46289</v>
      </c>
      <c r="FJ187" s="128">
        <v>46290</v>
      </c>
      <c r="FK187" s="128">
        <v>46294</v>
      </c>
      <c r="FL187" s="128">
        <v>46295</v>
      </c>
      <c r="FM187" s="128">
        <v>46295</v>
      </c>
      <c r="FN187" s="128">
        <v>46300</v>
      </c>
      <c r="FO187" s="129">
        <v>3</v>
      </c>
      <c r="FP187" s="128">
        <v>46303</v>
      </c>
      <c r="FQ187" s="128"/>
      <c r="FR187" s="147" t="s">
        <v>809</v>
      </c>
      <c r="FS187" s="127" t="s">
        <v>655</v>
      </c>
      <c r="FT187" s="131"/>
      <c r="FU187" s="174" t="e">
        <v>#NUM!</v>
      </c>
      <c r="FV187" s="174" t="e">
        <v>#NUM!</v>
      </c>
      <c r="FW187" s="174" t="e">
        <v>#NUM!</v>
      </c>
      <c r="FX187" s="174" t="e">
        <v>#NUM!</v>
      </c>
      <c r="FY187" s="174" t="e">
        <v>#NUM!</v>
      </c>
      <c r="FZ187" s="174" t="e">
        <v>#NUM!</v>
      </c>
      <c r="GA187" s="174" t="e">
        <v>#NUM!</v>
      </c>
      <c r="GB187" s="174" t="e">
        <v>#NUM!</v>
      </c>
      <c r="GC187" s="174" t="e">
        <v>#NUM!</v>
      </c>
      <c r="GD187" s="174" t="e">
        <v>#NUM!</v>
      </c>
      <c r="GE187" s="174" t="e">
        <v>#NUM!</v>
      </c>
      <c r="GF187" s="174" t="e">
        <v>#NUM!</v>
      </c>
      <c r="GG187" s="174" t="e">
        <v>#NUM!</v>
      </c>
      <c r="GH187" s="174" t="e">
        <v>#NUM!</v>
      </c>
      <c r="GI187" s="174" t="e">
        <v>#NUM!</v>
      </c>
      <c r="GJ187" s="174" t="e">
        <v>#NUM!</v>
      </c>
      <c r="GK187" s="174" t="e">
        <v>#NUM!</v>
      </c>
      <c r="GL187" s="174" t="e">
        <v>#NUM!</v>
      </c>
      <c r="GM187" s="174" t="e">
        <v>#NUM!</v>
      </c>
      <c r="GN187" s="174"/>
      <c r="GO187" s="174"/>
      <c r="GP187" s="174"/>
      <c r="GQ187" s="174"/>
      <c r="GR187" s="174" t="e">
        <v>#NUM!</v>
      </c>
      <c r="GS187" s="174" t="e">
        <v>#NUM!</v>
      </c>
      <c r="GT187" s="174" t="e">
        <v>#NUM!</v>
      </c>
      <c r="GU187" s="174" t="e">
        <v>#NUM!</v>
      </c>
      <c r="GV187" s="174" t="e">
        <v>#NUM!</v>
      </c>
      <c r="GW187" s="174" t="e">
        <v>#NUM!</v>
      </c>
      <c r="GX187" s="174" t="e">
        <v>#NUM!</v>
      </c>
      <c r="GY187" s="174"/>
      <c r="GZ187" s="174">
        <v>18</v>
      </c>
      <c r="HA187" s="174">
        <v>3</v>
      </c>
      <c r="HB187" s="174">
        <v>5</v>
      </c>
      <c r="HC187" s="174">
        <v>9</v>
      </c>
      <c r="HD187" s="174">
        <v>10</v>
      </c>
      <c r="HE187" s="174">
        <v>11</v>
      </c>
      <c r="HF187" s="174">
        <v>13</v>
      </c>
      <c r="HG187" s="174">
        <v>16</v>
      </c>
      <c r="HH187" s="174">
        <v>16</v>
      </c>
      <c r="HI187" s="174">
        <v>19</v>
      </c>
      <c r="HJ187" s="174"/>
      <c r="HK187" s="171"/>
      <c r="HL187" s="171"/>
      <c r="HM187" s="171"/>
      <c r="HN187" s="171"/>
      <c r="HO187" s="269" t="s">
        <v>560</v>
      </c>
      <c r="HP187" s="284" t="e">
        <v>#NUM!</v>
      </c>
      <c r="HQ187" s="284" t="e">
        <v>#NUM!</v>
      </c>
      <c r="HR187" s="284" t="e">
        <v>#NUM!</v>
      </c>
      <c r="HS187" s="284" t="e">
        <v>#NUM!</v>
      </c>
      <c r="HT187" s="284" t="e">
        <v>#NUM!</v>
      </c>
      <c r="HU187" s="284" t="e">
        <v>#NUM!</v>
      </c>
      <c r="HV187" s="284" t="e">
        <v>#NUM!</v>
      </c>
      <c r="HW187" s="284" t="e">
        <v>#NUM!</v>
      </c>
      <c r="HX187" s="284" t="e">
        <v>#NUM!</v>
      </c>
      <c r="HY187" s="284" t="e">
        <v>#NUM!</v>
      </c>
      <c r="HZ187" s="284" t="e">
        <v>#NUM!</v>
      </c>
      <c r="IA187" s="284" t="e">
        <v>#NUM!</v>
      </c>
      <c r="IB187" s="284" t="e">
        <v>#NUM!</v>
      </c>
      <c r="IC187" s="284" t="e">
        <v>#NUM!</v>
      </c>
      <c r="ID187" s="284" t="e">
        <v>#NUM!</v>
      </c>
      <c r="IE187" s="284" t="e">
        <v>#NUM!</v>
      </c>
      <c r="IF187" s="284" t="e">
        <v>#NUM!</v>
      </c>
      <c r="IG187" s="284" t="e">
        <v>#NUM!</v>
      </c>
      <c r="IH187" s="284" t="e">
        <v>#NUM!</v>
      </c>
      <c r="II187" s="284" t="e">
        <v>#NUM!</v>
      </c>
      <c r="IJ187" s="284" t="e">
        <v>#NUM!</v>
      </c>
      <c r="IK187" s="284" t="e">
        <v>#NUM!</v>
      </c>
      <c r="IL187" s="284" t="e">
        <v>#NUM!</v>
      </c>
      <c r="IM187" s="284" t="e">
        <v>#NUM!</v>
      </c>
      <c r="IN187" s="284" t="e">
        <v>#NUM!</v>
      </c>
      <c r="IO187" s="284" t="e">
        <v>#NUM!</v>
      </c>
      <c r="IP187" s="284" t="e">
        <v>#NUM!</v>
      </c>
      <c r="IQ187" s="284" t="e">
        <v>#NUM!</v>
      </c>
      <c r="IR187" s="284" t="e">
        <v>#NUM!</v>
      </c>
      <c r="IS187" s="284" t="e">
        <v>#NUM!</v>
      </c>
      <c r="IT187" s="284" t="e">
        <v>#NUM!</v>
      </c>
      <c r="IU187" s="284" t="e">
        <v>#NUM!</v>
      </c>
      <c r="IV187" s="284" t="e">
        <v>#NUM!</v>
      </c>
      <c r="IW187" s="284" t="e">
        <v>#NUM!</v>
      </c>
      <c r="IX187" s="284" t="e">
        <v>#NUM!</v>
      </c>
      <c r="IY187" s="284" t="e">
        <v>#NUM!</v>
      </c>
      <c r="IZ187" s="284" t="e">
        <v>#NUM!</v>
      </c>
      <c r="JA187" s="284" t="e">
        <v>#NUM!</v>
      </c>
      <c r="JB187" s="284" t="e">
        <v>#NUM!</v>
      </c>
      <c r="JC187" s="284" t="e">
        <v>#NUM!</v>
      </c>
      <c r="JD187" s="284" t="e">
        <v>#NUM!</v>
      </c>
      <c r="JE187" s="284" t="e">
        <v>#NUM!</v>
      </c>
      <c r="JF187" s="284" t="e">
        <v>#NUM!</v>
      </c>
      <c r="JG187" s="284" t="s">
        <v>95</v>
      </c>
      <c r="JH187" s="284" t="e">
        <v>#NUM!</v>
      </c>
      <c r="JI187" s="284" t="e">
        <v>#NUM!</v>
      </c>
      <c r="JJ187" s="276" t="s">
        <v>560</v>
      </c>
    </row>
    <row r="188" spans="1:318" s="68" customFormat="1" ht="15" customHeight="1" x14ac:dyDescent="0.25">
      <c r="A188" s="68" t="s">
        <v>76</v>
      </c>
      <c r="B188" s="76" t="s">
        <v>508</v>
      </c>
      <c r="C188" s="76" t="s">
        <v>509</v>
      </c>
      <c r="D188" s="76" t="s">
        <v>510</v>
      </c>
      <c r="E188" s="76" t="s">
        <v>6</v>
      </c>
      <c r="F188" s="76" t="s">
        <v>511</v>
      </c>
      <c r="G188" s="76" t="s">
        <v>8</v>
      </c>
      <c r="H188" s="76" t="s">
        <v>8</v>
      </c>
      <c r="I188" s="76" t="s">
        <v>192</v>
      </c>
      <c r="J188" s="76" t="s">
        <v>7</v>
      </c>
      <c r="K188" s="86" t="s">
        <v>8</v>
      </c>
      <c r="L188" s="86" t="s">
        <v>8</v>
      </c>
      <c r="M188" s="86" t="s">
        <v>8</v>
      </c>
      <c r="N188" s="86" t="s">
        <v>8</v>
      </c>
      <c r="O188" s="86" t="s">
        <v>8</v>
      </c>
      <c r="P188" s="86" t="s">
        <v>8</v>
      </c>
      <c r="Q188" s="76" t="s">
        <v>519</v>
      </c>
      <c r="R188" s="76" t="s">
        <v>10</v>
      </c>
      <c r="S188" s="76" t="s">
        <v>520</v>
      </c>
      <c r="T188" s="76" t="s">
        <v>521</v>
      </c>
      <c r="U188" s="77"/>
      <c r="V188" s="77">
        <v>0.05</v>
      </c>
      <c r="W188" s="77">
        <v>0.08</v>
      </c>
      <c r="X188" s="77">
        <v>0.15</v>
      </c>
      <c r="Y188" s="77">
        <v>0.2</v>
      </c>
      <c r="Z188" s="77">
        <v>0.25</v>
      </c>
      <c r="AA188" s="77">
        <v>0.37</v>
      </c>
      <c r="AB188" s="77">
        <v>0.42</v>
      </c>
      <c r="AC188" s="77">
        <v>0.57999999999999996</v>
      </c>
      <c r="AD188" s="77">
        <v>0.67</v>
      </c>
      <c r="AE188" s="77">
        <v>0.83</v>
      </c>
      <c r="AF188" s="77">
        <v>1</v>
      </c>
      <c r="AG188" s="76" t="s">
        <v>522</v>
      </c>
      <c r="AH188" s="76" t="s">
        <v>208</v>
      </c>
      <c r="AI188" s="82" t="s">
        <v>303</v>
      </c>
      <c r="AJ188" s="83" t="s">
        <v>303</v>
      </c>
      <c r="AK188" s="84">
        <v>46023</v>
      </c>
      <c r="AL188" s="84">
        <v>46387</v>
      </c>
      <c r="AM188" s="83"/>
      <c r="AN188" s="83"/>
      <c r="AO188" s="83"/>
      <c r="AP188" s="85" t="s">
        <v>9</v>
      </c>
      <c r="AQ188" s="84" t="str" cm="1">
        <f t="array" ref="AQ188">IFERROR(DATE(2026, _xlfn.AGGREGATE(15, 6, (COLUMN(CC188:CN188)-COLUMN(CC188)+1)/(CC188:CN188&lt;&gt;0), 1), 1),"N/A")</f>
        <v>N/A</v>
      </c>
      <c r="AR188" s="84" t="str" cm="1">
        <f t="array" ref="AR188">IFERROR(EOMONTH(DATE(2026, _xlfn.AGGREGATE(14, 6, (COLUMN(CC188:CN188)-COLUMN(CC188)+1)/(CC188:CN188&lt;&gt;0), 1), 1), 0),"N/A")</f>
        <v>N/A</v>
      </c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76" t="s">
        <v>116</v>
      </c>
      <c r="BG188" s="76" t="s">
        <v>307</v>
      </c>
      <c r="BH188" s="76" t="s">
        <v>319</v>
      </c>
      <c r="BI188" s="76" t="s">
        <v>8</v>
      </c>
      <c r="BJ188" s="82">
        <v>530813</v>
      </c>
      <c r="BK188" s="86" t="s">
        <v>191</v>
      </c>
      <c r="BL188" s="87">
        <v>5000</v>
      </c>
      <c r="BM188" s="73">
        <v>0</v>
      </c>
      <c r="BN188" s="73">
        <v>0</v>
      </c>
      <c r="BO188" s="73">
        <v>0</v>
      </c>
      <c r="BP188" s="73">
        <v>0</v>
      </c>
      <c r="BQ188" s="73">
        <v>0</v>
      </c>
      <c r="BR188" s="73">
        <v>0</v>
      </c>
      <c r="BS188" s="73">
        <v>0</v>
      </c>
      <c r="BT188" s="88">
        <v>5000</v>
      </c>
      <c r="BU188" s="73">
        <v>0</v>
      </c>
      <c r="BV188" s="73">
        <v>0</v>
      </c>
      <c r="BW188" s="73">
        <v>0</v>
      </c>
      <c r="BX188" s="138">
        <v>0</v>
      </c>
      <c r="BY188" s="138">
        <v>-5000</v>
      </c>
      <c r="BZ188" s="138"/>
      <c r="CA188" s="138"/>
      <c r="CB188" s="138">
        <f t="shared" si="32"/>
        <v>0</v>
      </c>
      <c r="CC188" s="73"/>
      <c r="CD188" s="73"/>
      <c r="CE188" s="72">
        <v>0</v>
      </c>
      <c r="CF188" s="73">
        <v>0</v>
      </c>
      <c r="CG188" s="73">
        <v>0</v>
      </c>
      <c r="CH188" s="73">
        <v>0</v>
      </c>
      <c r="CI188" s="73">
        <v>0</v>
      </c>
      <c r="CJ188" s="88">
        <v>0</v>
      </c>
      <c r="CK188" s="73">
        <v>0</v>
      </c>
      <c r="CL188" s="73">
        <v>0</v>
      </c>
      <c r="CM188" s="73">
        <v>0</v>
      </c>
      <c r="CN188" s="138">
        <v>0</v>
      </c>
      <c r="CO188" s="138"/>
      <c r="CP188" s="137">
        <f t="shared" si="33"/>
        <v>0</v>
      </c>
      <c r="CQ188" s="137">
        <f t="shared" si="34"/>
        <v>0</v>
      </c>
      <c r="CR188" s="137">
        <f t="shared" si="43"/>
        <v>0</v>
      </c>
      <c r="CS188" s="157">
        <v>0</v>
      </c>
      <c r="CT188" s="157">
        <v>0</v>
      </c>
      <c r="CU188" s="157">
        <v>0</v>
      </c>
      <c r="CV188" s="157">
        <v>0</v>
      </c>
      <c r="CW188" s="157">
        <v>0</v>
      </c>
      <c r="CX188" s="73">
        <v>0</v>
      </c>
      <c r="CY188" s="73">
        <v>0</v>
      </c>
      <c r="CZ188" s="73">
        <v>0</v>
      </c>
      <c r="DA188" s="73">
        <v>0</v>
      </c>
      <c r="DB188" s="73">
        <v>0</v>
      </c>
      <c r="DC188" s="73">
        <v>0</v>
      </c>
      <c r="DD188" s="73">
        <v>0</v>
      </c>
      <c r="DE188" s="73">
        <v>0</v>
      </c>
      <c r="DF188" s="73">
        <v>0</v>
      </c>
      <c r="DG188" s="73">
        <v>0</v>
      </c>
      <c r="DH188" s="73">
        <v>0</v>
      </c>
      <c r="DI188" s="157">
        <f t="shared" si="35"/>
        <v>0</v>
      </c>
      <c r="DJ188" s="157">
        <f t="shared" si="36"/>
        <v>0</v>
      </c>
      <c r="DK188" s="191" t="str">
        <f t="shared" si="44"/>
        <v>NO</v>
      </c>
      <c r="DL188" s="191" t="str">
        <f t="shared" si="45"/>
        <v>NO</v>
      </c>
      <c r="DM188" s="143">
        <v>5000</v>
      </c>
      <c r="DN188" s="334">
        <v>5000</v>
      </c>
      <c r="DO188" s="383">
        <v>5000</v>
      </c>
      <c r="DP188" s="125">
        <v>2</v>
      </c>
      <c r="DQ188" s="125">
        <v>1</v>
      </c>
      <c r="DR188" s="359">
        <v>1</v>
      </c>
      <c r="DS188" s="373" t="s">
        <v>307</v>
      </c>
      <c r="DT188" s="366" t="s">
        <v>317</v>
      </c>
      <c r="DU188" s="366" t="s">
        <v>305</v>
      </c>
      <c r="DV188" s="366" t="s">
        <v>315</v>
      </c>
      <c r="DW188" s="125"/>
      <c r="DX188" s="126">
        <v>46178</v>
      </c>
      <c r="DY188" s="126">
        <v>46178</v>
      </c>
      <c r="DZ188" s="127">
        <v>2</v>
      </c>
      <c r="EA188" s="126">
        <v>46181</v>
      </c>
      <c r="EB188" s="126">
        <v>46181</v>
      </c>
      <c r="EC188" s="126">
        <v>46181</v>
      </c>
      <c r="ED188" s="126">
        <v>46182</v>
      </c>
      <c r="EE188" s="126">
        <v>46183</v>
      </c>
      <c r="EF188" s="126">
        <v>46184</v>
      </c>
      <c r="EG188" s="126">
        <v>46185</v>
      </c>
      <c r="EH188" s="126">
        <v>46188</v>
      </c>
      <c r="EI188" s="126">
        <v>46189</v>
      </c>
      <c r="EJ188" s="126">
        <v>46189</v>
      </c>
      <c r="EK188" s="127">
        <v>2</v>
      </c>
      <c r="EL188" s="126">
        <v>46190</v>
      </c>
      <c r="EM188" s="126">
        <v>46191</v>
      </c>
      <c r="EN188" s="126">
        <v>46192</v>
      </c>
      <c r="EO188" s="126">
        <v>46195</v>
      </c>
      <c r="EP188" s="126">
        <v>46195</v>
      </c>
      <c r="EQ188" s="126">
        <v>46196</v>
      </c>
      <c r="ER188" s="126">
        <v>46196</v>
      </c>
      <c r="ES188" s="127"/>
      <c r="ET188" s="127"/>
      <c r="EU188" s="127"/>
      <c r="EV188" s="127"/>
      <c r="EW188" s="126">
        <v>46197</v>
      </c>
      <c r="EX188" s="126">
        <v>46198</v>
      </c>
      <c r="EY188" s="126">
        <v>46198</v>
      </c>
      <c r="EZ188" s="126"/>
      <c r="FA188" s="126"/>
      <c r="FB188" s="126"/>
      <c r="FC188" s="126">
        <v>46198</v>
      </c>
      <c r="FD188" s="126">
        <v>46204</v>
      </c>
      <c r="FE188" s="127">
        <v>18</v>
      </c>
      <c r="FF188" s="128"/>
      <c r="FG188" s="128"/>
      <c r="FH188" s="128"/>
      <c r="FI188" s="128"/>
      <c r="FJ188" s="128"/>
      <c r="FK188" s="128"/>
      <c r="FL188" s="128"/>
      <c r="FM188" s="128"/>
      <c r="FN188" s="128"/>
      <c r="FO188" s="129"/>
      <c r="FP188" s="128">
        <v>46204</v>
      </c>
      <c r="FQ188" s="128"/>
      <c r="FR188" s="130" t="s">
        <v>579</v>
      </c>
      <c r="FS188" s="127" t="s">
        <v>414</v>
      </c>
      <c r="FT188" s="125"/>
      <c r="FU188" s="173">
        <v>46178</v>
      </c>
      <c r="FV188" s="173">
        <v>46178</v>
      </c>
      <c r="FW188" s="173">
        <v>46181</v>
      </c>
      <c r="FX188" s="173">
        <v>46181</v>
      </c>
      <c r="FY188" s="173">
        <v>46181</v>
      </c>
      <c r="FZ188" s="173">
        <v>46182</v>
      </c>
      <c r="GA188" s="173">
        <v>46183</v>
      </c>
      <c r="GB188" s="173">
        <v>46184</v>
      </c>
      <c r="GC188" s="173">
        <v>46185</v>
      </c>
      <c r="GD188" s="173">
        <v>46188</v>
      </c>
      <c r="GE188" s="173">
        <v>46189</v>
      </c>
      <c r="GF188" s="173">
        <v>46189</v>
      </c>
      <c r="GG188" s="173">
        <v>46190</v>
      </c>
      <c r="GH188" s="173">
        <v>46191</v>
      </c>
      <c r="GI188" s="173">
        <v>46192</v>
      </c>
      <c r="GJ188" s="173">
        <v>46195</v>
      </c>
      <c r="GK188" s="173">
        <v>46195</v>
      </c>
      <c r="GL188" s="173">
        <v>46196</v>
      </c>
      <c r="GM188" s="173">
        <v>46196</v>
      </c>
      <c r="GN188" s="173"/>
      <c r="GO188" s="173"/>
      <c r="GP188" s="173"/>
      <c r="GQ188" s="173"/>
      <c r="GR188" s="173">
        <v>46197</v>
      </c>
      <c r="GS188" s="173">
        <v>46198</v>
      </c>
      <c r="GT188" s="173">
        <v>46198</v>
      </c>
      <c r="GU188" s="173">
        <v>46199</v>
      </c>
      <c r="GV188" s="173">
        <v>46202</v>
      </c>
      <c r="GW188" s="173">
        <v>46203</v>
      </c>
      <c r="GX188" s="173">
        <v>46204</v>
      </c>
      <c r="GY188" s="173">
        <v>46204</v>
      </c>
      <c r="GZ188" s="173">
        <v>18</v>
      </c>
      <c r="HA188" s="173"/>
      <c r="HB188" s="173"/>
      <c r="HC188" s="173"/>
      <c r="HD188" s="173"/>
      <c r="HE188" s="173"/>
      <c r="HF188" s="173"/>
      <c r="HG188" s="173"/>
      <c r="HH188" s="173"/>
      <c r="HI188" s="173">
        <v>46206</v>
      </c>
      <c r="HJ188" s="173"/>
      <c r="HK188" s="169"/>
      <c r="HL188" s="169" t="s">
        <v>95</v>
      </c>
      <c r="HM188" s="169" t="s">
        <v>410</v>
      </c>
      <c r="HN188" s="169" t="s">
        <v>413</v>
      </c>
      <c r="HO188" s="169" t="s">
        <v>811</v>
      </c>
      <c r="HP188" s="284" t="e">
        <v>#NUM!</v>
      </c>
      <c r="HQ188" s="284" t="e">
        <v>#NUM!</v>
      </c>
      <c r="HR188" s="284" t="e">
        <v>#NUM!</v>
      </c>
      <c r="HS188" s="284" t="e">
        <v>#NUM!</v>
      </c>
      <c r="HT188" s="284" t="e">
        <v>#NUM!</v>
      </c>
      <c r="HU188" s="284" t="e">
        <v>#NUM!</v>
      </c>
      <c r="HV188" s="284" t="e">
        <v>#NUM!</v>
      </c>
      <c r="HW188" s="284" t="e">
        <v>#NUM!</v>
      </c>
      <c r="HX188" s="284" t="e">
        <v>#NUM!</v>
      </c>
      <c r="HY188" s="284" t="e">
        <v>#NUM!</v>
      </c>
      <c r="HZ188" s="284" t="e">
        <v>#NUM!</v>
      </c>
      <c r="IA188" s="284" t="e">
        <v>#NUM!</v>
      </c>
      <c r="IB188" s="284" t="e">
        <v>#NUM!</v>
      </c>
      <c r="IC188" s="284" t="e">
        <v>#NUM!</v>
      </c>
      <c r="ID188" s="284" t="e">
        <v>#NUM!</v>
      </c>
      <c r="IE188" s="284" t="e">
        <v>#NUM!</v>
      </c>
      <c r="IF188" s="284" t="e">
        <v>#NUM!</v>
      </c>
      <c r="IG188" s="284" t="e">
        <v>#NUM!</v>
      </c>
      <c r="IH188" s="284" t="e">
        <v>#NUM!</v>
      </c>
      <c r="II188" s="284" t="e">
        <v>#NUM!</v>
      </c>
      <c r="IJ188" s="284" t="e">
        <v>#NUM!</v>
      </c>
      <c r="IK188" s="284" t="e">
        <v>#NUM!</v>
      </c>
      <c r="IL188" s="284" t="e">
        <v>#NUM!</v>
      </c>
      <c r="IM188" s="284" t="e">
        <v>#NUM!</v>
      </c>
      <c r="IN188" s="284" t="e">
        <v>#NUM!</v>
      </c>
      <c r="IO188" s="284" t="e">
        <v>#NUM!</v>
      </c>
      <c r="IP188" s="284" t="e">
        <v>#NUM!</v>
      </c>
      <c r="IQ188" s="284" t="e">
        <v>#NUM!</v>
      </c>
      <c r="IR188" s="284" t="e">
        <v>#NUM!</v>
      </c>
      <c r="IS188" s="284" t="e">
        <v>#NUM!</v>
      </c>
      <c r="IT188" s="284" t="e">
        <v>#NUM!</v>
      </c>
      <c r="IU188" s="284" t="e">
        <v>#NUM!</v>
      </c>
      <c r="IV188" s="284" t="e">
        <v>#NUM!</v>
      </c>
      <c r="IW188" s="284" t="e">
        <v>#NUM!</v>
      </c>
      <c r="IX188" s="284" t="e">
        <v>#NUM!</v>
      </c>
      <c r="IY188" s="284" t="e">
        <v>#NUM!</v>
      </c>
      <c r="IZ188" s="284" t="e">
        <v>#NUM!</v>
      </c>
      <c r="JA188" s="284" t="e">
        <v>#NUM!</v>
      </c>
      <c r="JB188" s="284" t="e">
        <v>#NUM!</v>
      </c>
      <c r="JC188" s="284" t="e">
        <v>#NUM!</v>
      </c>
      <c r="JD188" s="284" t="e">
        <v>#NUM!</v>
      </c>
      <c r="JE188" s="284" t="e">
        <v>#NUM!</v>
      </c>
      <c r="JF188" s="284" t="e">
        <v>#NUM!</v>
      </c>
      <c r="JG188" s="291" t="s">
        <v>95</v>
      </c>
      <c r="JH188" s="341" t="s">
        <v>317</v>
      </c>
      <c r="JI188" s="284" t="s">
        <v>416</v>
      </c>
      <c r="JJ188" s="276" t="s">
        <v>560</v>
      </c>
      <c r="LF188" s="76" t="s">
        <v>530</v>
      </c>
    </row>
    <row r="189" spans="1:318" s="68" customFormat="1" ht="15" customHeight="1" x14ac:dyDescent="0.25">
      <c r="A189" s="68" t="s">
        <v>76</v>
      </c>
      <c r="B189" s="76" t="s">
        <v>508</v>
      </c>
      <c r="C189" s="76" t="s">
        <v>509</v>
      </c>
      <c r="D189" s="76" t="s">
        <v>510</v>
      </c>
      <c r="E189" s="76" t="s">
        <v>6</v>
      </c>
      <c r="F189" s="76" t="s">
        <v>511</v>
      </c>
      <c r="G189" s="76" t="s">
        <v>8</v>
      </c>
      <c r="H189" s="76" t="s">
        <v>8</v>
      </c>
      <c r="I189" s="76" t="s">
        <v>192</v>
      </c>
      <c r="J189" s="76" t="s">
        <v>7</v>
      </c>
      <c r="K189" s="86" t="s">
        <v>8</v>
      </c>
      <c r="L189" s="86" t="s">
        <v>8</v>
      </c>
      <c r="M189" s="86" t="s">
        <v>8</v>
      </c>
      <c r="N189" s="86" t="s">
        <v>8</v>
      </c>
      <c r="O189" s="86" t="s">
        <v>8</v>
      </c>
      <c r="P189" s="86" t="s">
        <v>8</v>
      </c>
      <c r="Q189" s="76" t="s">
        <v>519</v>
      </c>
      <c r="R189" s="76" t="s">
        <v>10</v>
      </c>
      <c r="S189" s="76" t="s">
        <v>520</v>
      </c>
      <c r="T189" s="76" t="s">
        <v>521</v>
      </c>
      <c r="U189" s="77"/>
      <c r="V189" s="77">
        <v>0.05</v>
      </c>
      <c r="W189" s="77">
        <v>0.08</v>
      </c>
      <c r="X189" s="77">
        <v>0.15</v>
      </c>
      <c r="Y189" s="77">
        <v>0.2</v>
      </c>
      <c r="Z189" s="77">
        <v>0.25</v>
      </c>
      <c r="AA189" s="77">
        <v>0.37</v>
      </c>
      <c r="AB189" s="77">
        <v>0.42</v>
      </c>
      <c r="AC189" s="77">
        <v>0.57999999999999996</v>
      </c>
      <c r="AD189" s="77">
        <v>0.67</v>
      </c>
      <c r="AE189" s="77">
        <v>0.83</v>
      </c>
      <c r="AF189" s="77">
        <v>1</v>
      </c>
      <c r="AG189" s="76" t="s">
        <v>522</v>
      </c>
      <c r="AH189" s="76" t="s">
        <v>208</v>
      </c>
      <c r="AI189" s="82" t="s">
        <v>303</v>
      </c>
      <c r="AJ189" s="83" t="s">
        <v>303</v>
      </c>
      <c r="AK189" s="84">
        <v>46023</v>
      </c>
      <c r="AL189" s="84">
        <v>46387</v>
      </c>
      <c r="AM189" s="83"/>
      <c r="AN189" s="83"/>
      <c r="AO189" s="83"/>
      <c r="AP189" s="85" t="s">
        <v>9</v>
      </c>
      <c r="AQ189" s="84" t="str" cm="1">
        <f t="array" ref="AQ189">IFERROR(DATE(2026, _xlfn.AGGREGATE(15, 6, (COLUMN(CC189:CN189)-COLUMN(CC189)+1)/(CC189:CN189&lt;&gt;0), 1), 1),"N/A")</f>
        <v>N/A</v>
      </c>
      <c r="AR189" s="84" t="str" cm="1">
        <f t="array" ref="AR189">IFERROR(EOMONTH(DATE(2026, _xlfn.AGGREGATE(14, 6, (COLUMN(CC189:CN189)-COLUMN(CC189)+1)/(CC189:CN189&lt;&gt;0), 1), 1), 0),"N/A")</f>
        <v>N/A</v>
      </c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76" t="s">
        <v>812</v>
      </c>
      <c r="BG189" s="76" t="s">
        <v>307</v>
      </c>
      <c r="BH189" s="76" t="s">
        <v>813</v>
      </c>
      <c r="BI189" s="76" t="s">
        <v>8</v>
      </c>
      <c r="BJ189" s="82">
        <v>530702</v>
      </c>
      <c r="BK189" s="86" t="s">
        <v>191</v>
      </c>
      <c r="BL189" s="87">
        <v>33000</v>
      </c>
      <c r="BM189" s="73">
        <v>0</v>
      </c>
      <c r="BN189" s="73">
        <v>0</v>
      </c>
      <c r="BO189" s="73">
        <v>0</v>
      </c>
      <c r="BP189" s="73">
        <v>0</v>
      </c>
      <c r="BQ189" s="73">
        <v>0</v>
      </c>
      <c r="BR189" s="73">
        <v>0</v>
      </c>
      <c r="BS189" s="73">
        <v>0</v>
      </c>
      <c r="BT189" s="73">
        <v>0</v>
      </c>
      <c r="BU189" s="88">
        <v>33000</v>
      </c>
      <c r="BV189" s="73">
        <v>0</v>
      </c>
      <c r="BW189" s="73">
        <v>0</v>
      </c>
      <c r="BX189" s="138">
        <v>0</v>
      </c>
      <c r="BY189" s="138">
        <v>-33000</v>
      </c>
      <c r="BZ189" s="138"/>
      <c r="CA189" s="138"/>
      <c r="CB189" s="138">
        <f t="shared" si="32"/>
        <v>0</v>
      </c>
      <c r="CC189" s="73"/>
      <c r="CD189" s="73"/>
      <c r="CE189" s="72">
        <v>0</v>
      </c>
      <c r="CF189" s="73">
        <v>0</v>
      </c>
      <c r="CG189" s="73">
        <v>0</v>
      </c>
      <c r="CH189" s="73">
        <v>0</v>
      </c>
      <c r="CI189" s="73">
        <v>0</v>
      </c>
      <c r="CJ189" s="73">
        <v>0</v>
      </c>
      <c r="CK189" s="88">
        <v>0</v>
      </c>
      <c r="CL189" s="73">
        <v>0</v>
      </c>
      <c r="CM189" s="73">
        <v>0</v>
      </c>
      <c r="CN189" s="138">
        <v>0</v>
      </c>
      <c r="CO189" s="138"/>
      <c r="CP189" s="137">
        <f t="shared" si="33"/>
        <v>0</v>
      </c>
      <c r="CQ189" s="137">
        <f t="shared" si="34"/>
        <v>0</v>
      </c>
      <c r="CR189" s="137">
        <f t="shared" si="43"/>
        <v>0</v>
      </c>
      <c r="CS189" s="157">
        <v>0</v>
      </c>
      <c r="CT189" s="157">
        <v>0</v>
      </c>
      <c r="CU189" s="157">
        <v>0</v>
      </c>
      <c r="CV189" s="157">
        <v>0</v>
      </c>
      <c r="CW189" s="157">
        <v>0</v>
      </c>
      <c r="CX189" s="73">
        <v>0</v>
      </c>
      <c r="CY189" s="73">
        <v>0</v>
      </c>
      <c r="CZ189" s="73">
        <v>0</v>
      </c>
      <c r="DA189" s="73">
        <v>0</v>
      </c>
      <c r="DB189" s="73">
        <v>0</v>
      </c>
      <c r="DC189" s="73">
        <v>0</v>
      </c>
      <c r="DD189" s="73">
        <v>0</v>
      </c>
      <c r="DE189" s="73">
        <v>0</v>
      </c>
      <c r="DF189" s="73">
        <v>0</v>
      </c>
      <c r="DG189" s="73">
        <v>0</v>
      </c>
      <c r="DH189" s="73">
        <v>0</v>
      </c>
      <c r="DI189" s="157">
        <f t="shared" si="35"/>
        <v>0</v>
      </c>
      <c r="DJ189" s="157">
        <f t="shared" si="36"/>
        <v>0</v>
      </c>
      <c r="DK189" s="191" t="str">
        <f t="shared" si="44"/>
        <v>NO</v>
      </c>
      <c r="DL189" s="191" t="str">
        <f t="shared" si="45"/>
        <v>NO</v>
      </c>
      <c r="DM189" s="145">
        <v>33000</v>
      </c>
      <c r="DN189" s="142">
        <v>0</v>
      </c>
      <c r="DO189" s="142"/>
      <c r="DP189" s="125">
        <v>2</v>
      </c>
      <c r="DQ189" s="125">
        <v>0</v>
      </c>
      <c r="DR189" s="125"/>
      <c r="DS189" s="125" t="s">
        <v>348</v>
      </c>
      <c r="DT189" s="125" t="s">
        <v>304</v>
      </c>
      <c r="DU189" s="125" t="s">
        <v>305</v>
      </c>
      <c r="DV189" s="125" t="s">
        <v>315</v>
      </c>
      <c r="DW189" s="125"/>
      <c r="DX189" s="126">
        <v>46162</v>
      </c>
      <c r="DY189" s="126">
        <v>46162</v>
      </c>
      <c r="DZ189" s="127">
        <v>2</v>
      </c>
      <c r="EA189" s="126">
        <v>46163</v>
      </c>
      <c r="EB189" s="126">
        <v>46163</v>
      </c>
      <c r="EC189" s="126">
        <v>46163</v>
      </c>
      <c r="ED189" s="126">
        <v>46164</v>
      </c>
      <c r="EE189" s="126">
        <v>46167</v>
      </c>
      <c r="EF189" s="126">
        <v>46168</v>
      </c>
      <c r="EG189" s="126">
        <v>46169</v>
      </c>
      <c r="EH189" s="126">
        <v>46170</v>
      </c>
      <c r="EI189" s="126">
        <v>46171</v>
      </c>
      <c r="EJ189" s="126">
        <v>46171</v>
      </c>
      <c r="EK189" s="127">
        <v>2</v>
      </c>
      <c r="EL189" s="126">
        <v>46174</v>
      </c>
      <c r="EM189" s="126">
        <v>46175</v>
      </c>
      <c r="EN189" s="126">
        <v>46176</v>
      </c>
      <c r="EO189" s="126">
        <v>46177</v>
      </c>
      <c r="EP189" s="126">
        <v>46177</v>
      </c>
      <c r="EQ189" s="126">
        <v>46178</v>
      </c>
      <c r="ER189" s="126">
        <v>46178</v>
      </c>
      <c r="ES189" s="127"/>
      <c r="ET189" s="127"/>
      <c r="EU189" s="127"/>
      <c r="EV189" s="127"/>
      <c r="EW189" s="126">
        <v>46181</v>
      </c>
      <c r="EX189" s="126">
        <v>46182</v>
      </c>
      <c r="EY189" s="126">
        <v>46182</v>
      </c>
      <c r="EZ189" s="126">
        <v>46183</v>
      </c>
      <c r="FA189" s="126">
        <v>46184</v>
      </c>
      <c r="FB189" s="126">
        <v>46185</v>
      </c>
      <c r="FC189" s="126">
        <v>46188</v>
      </c>
      <c r="FD189" s="126">
        <v>46188</v>
      </c>
      <c r="FE189" s="127">
        <v>18</v>
      </c>
      <c r="FF189" s="126">
        <v>46190</v>
      </c>
      <c r="FG189" s="126">
        <v>46192</v>
      </c>
      <c r="FH189" s="128">
        <v>46196</v>
      </c>
      <c r="FI189" s="128">
        <v>46197</v>
      </c>
      <c r="FJ189" s="128">
        <v>46198</v>
      </c>
      <c r="FK189" s="128">
        <v>46202</v>
      </c>
      <c r="FL189" s="128">
        <v>46203</v>
      </c>
      <c r="FM189" s="128">
        <v>46205</v>
      </c>
      <c r="FN189" s="128">
        <v>46210</v>
      </c>
      <c r="FO189" s="129">
        <v>2</v>
      </c>
      <c r="FP189" s="128">
        <v>46213</v>
      </c>
      <c r="FQ189" s="128"/>
      <c r="FR189" s="147" t="s">
        <v>418</v>
      </c>
      <c r="FS189" s="127" t="s">
        <v>421</v>
      </c>
      <c r="FT189" s="131"/>
      <c r="FU189" s="174" t="e">
        <v>#NUM!</v>
      </c>
      <c r="FV189" s="174" t="e">
        <v>#NUM!</v>
      </c>
      <c r="FW189" s="174" t="e">
        <v>#NUM!</v>
      </c>
      <c r="FX189" s="174" t="e">
        <v>#NUM!</v>
      </c>
      <c r="FY189" s="174" t="e">
        <v>#NUM!</v>
      </c>
      <c r="FZ189" s="174" t="e">
        <v>#NUM!</v>
      </c>
      <c r="GA189" s="174" t="e">
        <v>#NUM!</v>
      </c>
      <c r="GB189" s="174" t="e">
        <v>#NUM!</v>
      </c>
      <c r="GC189" s="174" t="e">
        <v>#NUM!</v>
      </c>
      <c r="GD189" s="174" t="e">
        <v>#NUM!</v>
      </c>
      <c r="GE189" s="174" t="e">
        <v>#NUM!</v>
      </c>
      <c r="GF189" s="174" t="e">
        <v>#NUM!</v>
      </c>
      <c r="GG189" s="174" t="e">
        <v>#NUM!</v>
      </c>
      <c r="GH189" s="174" t="e">
        <v>#NUM!</v>
      </c>
      <c r="GI189" s="174" t="e">
        <v>#NUM!</v>
      </c>
      <c r="GJ189" s="174" t="e">
        <v>#NUM!</v>
      </c>
      <c r="GK189" s="174" t="e">
        <v>#NUM!</v>
      </c>
      <c r="GL189" s="174" t="e">
        <v>#NUM!</v>
      </c>
      <c r="GM189" s="174" t="e">
        <v>#NUM!</v>
      </c>
      <c r="GN189" s="174"/>
      <c r="GO189" s="174"/>
      <c r="GP189" s="174"/>
      <c r="GQ189" s="174"/>
      <c r="GR189" s="174" t="e">
        <v>#NUM!</v>
      </c>
      <c r="GS189" s="174" t="e">
        <v>#NUM!</v>
      </c>
      <c r="GT189" s="174" t="e">
        <v>#NUM!</v>
      </c>
      <c r="GU189" s="174" t="e">
        <v>#NUM!</v>
      </c>
      <c r="GV189" s="174" t="e">
        <v>#NUM!</v>
      </c>
      <c r="GW189" s="174" t="e">
        <v>#NUM!</v>
      </c>
      <c r="GX189" s="174" t="e">
        <v>#NUM!</v>
      </c>
      <c r="GY189" s="174"/>
      <c r="GZ189" s="174">
        <v>18</v>
      </c>
      <c r="HA189" s="174">
        <v>3</v>
      </c>
      <c r="HB189" s="174">
        <v>5</v>
      </c>
      <c r="HC189" s="174">
        <v>9</v>
      </c>
      <c r="HD189" s="174">
        <v>10</v>
      </c>
      <c r="HE189" s="174">
        <v>11</v>
      </c>
      <c r="HF189" s="174">
        <v>13</v>
      </c>
      <c r="HG189" s="174">
        <v>16</v>
      </c>
      <c r="HH189" s="174">
        <v>18</v>
      </c>
      <c r="HI189" s="174">
        <v>23</v>
      </c>
      <c r="HJ189" s="174"/>
      <c r="HK189" s="171"/>
      <c r="HL189" s="171"/>
      <c r="HM189" s="171"/>
      <c r="HN189" s="171"/>
      <c r="HO189" s="269" t="s">
        <v>560</v>
      </c>
      <c r="HP189" s="284" t="e">
        <v>#NUM!</v>
      </c>
      <c r="HQ189" s="284" t="e">
        <v>#NUM!</v>
      </c>
      <c r="HR189" s="284" t="e">
        <v>#NUM!</v>
      </c>
      <c r="HS189" s="284" t="e">
        <v>#NUM!</v>
      </c>
      <c r="HT189" s="284" t="e">
        <v>#NUM!</v>
      </c>
      <c r="HU189" s="284" t="e">
        <v>#NUM!</v>
      </c>
      <c r="HV189" s="284" t="e">
        <v>#NUM!</v>
      </c>
      <c r="HW189" s="284" t="e">
        <v>#NUM!</v>
      </c>
      <c r="HX189" s="284" t="e">
        <v>#NUM!</v>
      </c>
      <c r="HY189" s="284" t="e">
        <v>#NUM!</v>
      </c>
      <c r="HZ189" s="284" t="e">
        <v>#NUM!</v>
      </c>
      <c r="IA189" s="284" t="e">
        <v>#NUM!</v>
      </c>
      <c r="IB189" s="284" t="e">
        <v>#NUM!</v>
      </c>
      <c r="IC189" s="284" t="e">
        <v>#NUM!</v>
      </c>
      <c r="ID189" s="284" t="e">
        <v>#NUM!</v>
      </c>
      <c r="IE189" s="284" t="e">
        <v>#NUM!</v>
      </c>
      <c r="IF189" s="284" t="e">
        <v>#NUM!</v>
      </c>
      <c r="IG189" s="284" t="e">
        <v>#NUM!</v>
      </c>
      <c r="IH189" s="284" t="e">
        <v>#NUM!</v>
      </c>
      <c r="II189" s="284"/>
      <c r="IJ189" s="284"/>
      <c r="IK189" s="284"/>
      <c r="IL189" s="284"/>
      <c r="IM189" s="284" t="e">
        <v>#NUM!</v>
      </c>
      <c r="IN189" s="284" t="e">
        <v>#NUM!</v>
      </c>
      <c r="IO189" s="284" t="e">
        <v>#NUM!</v>
      </c>
      <c r="IP189" s="284" t="e">
        <v>#NUM!</v>
      </c>
      <c r="IQ189" s="284" t="e">
        <v>#NUM!</v>
      </c>
      <c r="IR189" s="284" t="e">
        <v>#NUM!</v>
      </c>
      <c r="IS189" s="284" t="e">
        <v>#NUM!</v>
      </c>
      <c r="IT189" s="284" t="e">
        <v>#NUM!</v>
      </c>
      <c r="IU189" s="284" t="e">
        <v>#NUM!</v>
      </c>
      <c r="IV189" s="284" t="e">
        <v>#NUM!</v>
      </c>
      <c r="IW189" s="284" t="e">
        <v>#NUM!</v>
      </c>
      <c r="IX189" s="284" t="e">
        <v>#NUM!</v>
      </c>
      <c r="IY189" s="284" t="e">
        <v>#NUM!</v>
      </c>
      <c r="IZ189" s="284" t="e">
        <v>#NUM!</v>
      </c>
      <c r="JA189" s="284" t="e">
        <v>#NUM!</v>
      </c>
      <c r="JB189" s="284" t="e">
        <v>#NUM!</v>
      </c>
      <c r="JC189" s="284" t="e">
        <v>#NUM!</v>
      </c>
      <c r="JD189" s="284" t="e">
        <v>#NUM!</v>
      </c>
      <c r="JE189" s="284" t="e">
        <v>#NUM!</v>
      </c>
      <c r="JF189" s="284" t="e">
        <v>#NUM!</v>
      </c>
      <c r="JG189" s="284" t="s">
        <v>95</v>
      </c>
      <c r="JH189" s="284" t="e">
        <v>#NUM!</v>
      </c>
      <c r="JI189" s="284" t="e">
        <v>#NUM!</v>
      </c>
      <c r="JJ189" s="276" t="s">
        <v>560</v>
      </c>
    </row>
    <row r="190" spans="1:318" s="68" customFormat="1" ht="15" customHeight="1" x14ac:dyDescent="0.25">
      <c r="A190" s="68" t="s">
        <v>76</v>
      </c>
      <c r="B190" s="76" t="s">
        <v>508</v>
      </c>
      <c r="C190" s="76" t="s">
        <v>509</v>
      </c>
      <c r="D190" s="76" t="s">
        <v>510</v>
      </c>
      <c r="E190" s="76" t="s">
        <v>6</v>
      </c>
      <c r="F190" s="76" t="s">
        <v>511</v>
      </c>
      <c r="G190" s="76" t="s">
        <v>8</v>
      </c>
      <c r="H190" s="76" t="s">
        <v>8</v>
      </c>
      <c r="I190" s="76" t="s">
        <v>192</v>
      </c>
      <c r="J190" s="76" t="s">
        <v>7</v>
      </c>
      <c r="K190" s="86" t="s">
        <v>8</v>
      </c>
      <c r="L190" s="86" t="s">
        <v>8</v>
      </c>
      <c r="M190" s="86" t="s">
        <v>8</v>
      </c>
      <c r="N190" s="86" t="s">
        <v>8</v>
      </c>
      <c r="O190" s="86" t="s">
        <v>8</v>
      </c>
      <c r="P190" s="86" t="s">
        <v>8</v>
      </c>
      <c r="Q190" s="76" t="s">
        <v>519</v>
      </c>
      <c r="R190" s="76" t="s">
        <v>10</v>
      </c>
      <c r="S190" s="76" t="s">
        <v>520</v>
      </c>
      <c r="T190" s="76" t="s">
        <v>521</v>
      </c>
      <c r="U190" s="77"/>
      <c r="V190" s="77">
        <v>0.05</v>
      </c>
      <c r="W190" s="77">
        <v>0.08</v>
      </c>
      <c r="X190" s="77">
        <v>0.15</v>
      </c>
      <c r="Y190" s="77">
        <v>0.2</v>
      </c>
      <c r="Z190" s="77">
        <v>0.25</v>
      </c>
      <c r="AA190" s="77">
        <v>0.37</v>
      </c>
      <c r="AB190" s="77">
        <v>0.42</v>
      </c>
      <c r="AC190" s="77">
        <v>0.57999999999999996</v>
      </c>
      <c r="AD190" s="77">
        <v>0.67</v>
      </c>
      <c r="AE190" s="77">
        <v>0.83</v>
      </c>
      <c r="AF190" s="77">
        <v>1</v>
      </c>
      <c r="AG190" s="76" t="s">
        <v>522</v>
      </c>
      <c r="AH190" s="76" t="s">
        <v>208</v>
      </c>
      <c r="AI190" s="82" t="s">
        <v>303</v>
      </c>
      <c r="AJ190" s="83" t="s">
        <v>303</v>
      </c>
      <c r="AK190" s="84">
        <v>46023</v>
      </c>
      <c r="AL190" s="84">
        <v>46387</v>
      </c>
      <c r="AM190" s="83"/>
      <c r="AN190" s="83"/>
      <c r="AO190" s="83"/>
      <c r="AP190" s="85" t="s">
        <v>9</v>
      </c>
      <c r="AQ190" s="84" t="str" cm="1">
        <f t="array" ref="AQ190">IFERROR(DATE(2026, _xlfn.AGGREGATE(15, 6, (COLUMN(CC190:CN190)-COLUMN(CC190)+1)/(CC190:CN190&lt;&gt;0), 1), 1),"N/A")</f>
        <v>N/A</v>
      </c>
      <c r="AR190" s="84" t="str" cm="1">
        <f t="array" ref="AR190">IFERROR(EOMONTH(DATE(2026, _xlfn.AGGREGATE(14, 6, (COLUMN(CC190:CN190)-COLUMN(CC190)+1)/(CC190:CN190&lt;&gt;0), 1), 1), 0),"N/A")</f>
        <v>N/A</v>
      </c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76" t="s">
        <v>814</v>
      </c>
      <c r="BG190" s="76" t="s">
        <v>307</v>
      </c>
      <c r="BH190" s="76" t="s">
        <v>815</v>
      </c>
      <c r="BI190" s="76" t="s">
        <v>8</v>
      </c>
      <c r="BJ190" s="82">
        <v>840107</v>
      </c>
      <c r="BK190" s="86" t="s">
        <v>191</v>
      </c>
      <c r="BL190" s="87">
        <v>10000</v>
      </c>
      <c r="BM190" s="73">
        <v>0</v>
      </c>
      <c r="BN190" s="73">
        <v>0</v>
      </c>
      <c r="BO190" s="73">
        <v>0</v>
      </c>
      <c r="BP190" s="73">
        <v>0</v>
      </c>
      <c r="BQ190" s="73">
        <v>0</v>
      </c>
      <c r="BR190" s="73">
        <v>0</v>
      </c>
      <c r="BS190" s="73">
        <v>0</v>
      </c>
      <c r="BT190" s="73">
        <v>0</v>
      </c>
      <c r="BU190" s="88">
        <v>10000</v>
      </c>
      <c r="BV190" s="73">
        <v>0</v>
      </c>
      <c r="BW190" s="73">
        <v>0</v>
      </c>
      <c r="BX190" s="138">
        <v>0</v>
      </c>
      <c r="BY190" s="138">
        <v>-10000</v>
      </c>
      <c r="BZ190" s="138"/>
      <c r="CA190" s="138"/>
      <c r="CB190" s="138">
        <f t="shared" si="32"/>
        <v>0</v>
      </c>
      <c r="CC190" s="73"/>
      <c r="CD190" s="73"/>
      <c r="CE190" s="72">
        <v>0</v>
      </c>
      <c r="CF190" s="73">
        <v>0</v>
      </c>
      <c r="CG190" s="73">
        <v>0</v>
      </c>
      <c r="CH190" s="73">
        <v>0</v>
      </c>
      <c r="CI190" s="73">
        <v>0</v>
      </c>
      <c r="CJ190" s="73">
        <v>0</v>
      </c>
      <c r="CK190" s="88">
        <v>0</v>
      </c>
      <c r="CL190" s="73">
        <v>0</v>
      </c>
      <c r="CM190" s="73">
        <v>0</v>
      </c>
      <c r="CN190" s="138">
        <v>0</v>
      </c>
      <c r="CO190" s="138"/>
      <c r="CP190" s="137">
        <f t="shared" si="33"/>
        <v>0</v>
      </c>
      <c r="CQ190" s="137">
        <f t="shared" si="34"/>
        <v>0</v>
      </c>
      <c r="CR190" s="137">
        <f t="shared" si="43"/>
        <v>0</v>
      </c>
      <c r="CS190" s="157">
        <v>0</v>
      </c>
      <c r="CT190" s="157">
        <v>0</v>
      </c>
      <c r="CU190" s="157">
        <v>0</v>
      </c>
      <c r="CV190" s="157">
        <v>0</v>
      </c>
      <c r="CW190" s="157">
        <v>0</v>
      </c>
      <c r="CX190" s="73">
        <v>0</v>
      </c>
      <c r="CY190" s="73">
        <v>0</v>
      </c>
      <c r="CZ190" s="73">
        <v>0</v>
      </c>
      <c r="DA190" s="73">
        <v>0</v>
      </c>
      <c r="DB190" s="73">
        <v>0</v>
      </c>
      <c r="DC190" s="73">
        <v>0</v>
      </c>
      <c r="DD190" s="73">
        <v>0</v>
      </c>
      <c r="DE190" s="73">
        <v>0</v>
      </c>
      <c r="DF190" s="73">
        <v>0</v>
      </c>
      <c r="DG190" s="73">
        <v>0</v>
      </c>
      <c r="DH190" s="73">
        <v>0</v>
      </c>
      <c r="DI190" s="157">
        <f t="shared" si="35"/>
        <v>0</v>
      </c>
      <c r="DJ190" s="157">
        <f t="shared" si="36"/>
        <v>0</v>
      </c>
      <c r="DK190" s="191" t="str">
        <f t="shared" si="44"/>
        <v>NO</v>
      </c>
      <c r="DL190" s="191" t="str">
        <f t="shared" si="45"/>
        <v>NO</v>
      </c>
      <c r="DM190" s="142"/>
      <c r="DN190" s="142"/>
      <c r="DO190" s="142"/>
      <c r="DP190" s="125"/>
      <c r="DQ190" s="125"/>
      <c r="DR190" s="125"/>
      <c r="DS190" s="125"/>
      <c r="DT190" s="125"/>
      <c r="DU190" s="125"/>
      <c r="DV190" s="125"/>
      <c r="DW190" s="125"/>
      <c r="DX190" s="125"/>
      <c r="DY190" s="125"/>
      <c r="DZ190" s="125"/>
      <c r="EA190" s="125"/>
      <c r="EB190" s="125"/>
      <c r="EC190" s="125"/>
      <c r="ED190" s="125"/>
      <c r="EE190" s="125"/>
      <c r="EF190" s="125"/>
      <c r="EG190" s="125"/>
      <c r="EH190" s="125"/>
      <c r="EI190" s="125"/>
      <c r="EJ190" s="125"/>
      <c r="EK190" s="125"/>
      <c r="EL190" s="125"/>
      <c r="EM190" s="125"/>
      <c r="EN190" s="125"/>
      <c r="EO190" s="125"/>
      <c r="EP190" s="125"/>
      <c r="EQ190" s="125"/>
      <c r="ER190" s="125"/>
      <c r="ES190" s="125"/>
      <c r="ET190" s="125"/>
      <c r="EU190" s="125"/>
      <c r="EV190" s="125"/>
      <c r="EW190" s="125"/>
      <c r="EX190" s="125"/>
      <c r="EY190" s="125"/>
      <c r="EZ190" s="125"/>
      <c r="FA190" s="125"/>
      <c r="FB190" s="125"/>
      <c r="FC190" s="125"/>
      <c r="FD190" s="125"/>
      <c r="FE190" s="125"/>
      <c r="FF190" s="125"/>
      <c r="FG190" s="125"/>
      <c r="FH190" s="125"/>
      <c r="FI190" s="125"/>
      <c r="FJ190" s="125"/>
      <c r="FK190" s="125"/>
      <c r="FL190" s="125"/>
      <c r="FM190" s="125"/>
      <c r="FN190" s="125"/>
      <c r="FO190" s="125"/>
      <c r="FP190" s="125"/>
      <c r="FQ190" s="125"/>
      <c r="FR190" s="125"/>
      <c r="FS190" s="125"/>
      <c r="FT190" s="125"/>
      <c r="FU190" s="175"/>
      <c r="FV190" s="175"/>
      <c r="FW190" s="175"/>
      <c r="FX190" s="175"/>
      <c r="FY190" s="175"/>
      <c r="FZ190" s="175"/>
      <c r="GA190" s="175"/>
      <c r="GB190" s="175"/>
      <c r="GC190" s="175"/>
      <c r="GD190" s="175"/>
      <c r="GE190" s="175"/>
      <c r="GF190" s="175"/>
      <c r="GG190" s="175"/>
      <c r="GH190" s="175"/>
      <c r="GI190" s="175"/>
      <c r="GJ190" s="175"/>
      <c r="GK190" s="175"/>
      <c r="GL190" s="175"/>
      <c r="GM190" s="175"/>
      <c r="GN190" s="175"/>
      <c r="GO190" s="175"/>
      <c r="GP190" s="175"/>
      <c r="GQ190" s="175"/>
      <c r="GR190" s="175"/>
      <c r="GS190" s="175"/>
      <c r="GT190" s="175"/>
      <c r="GU190" s="175"/>
      <c r="GV190" s="175"/>
      <c r="GW190" s="175"/>
      <c r="GX190" s="175"/>
      <c r="GY190" s="175"/>
      <c r="GZ190" s="175"/>
      <c r="HA190" s="175"/>
      <c r="HB190" s="175"/>
      <c r="HC190" s="175"/>
      <c r="HD190" s="175"/>
      <c r="HE190" s="175"/>
      <c r="HF190" s="175"/>
      <c r="HG190" s="175"/>
      <c r="HH190" s="175"/>
      <c r="HI190" s="175"/>
      <c r="HJ190" s="175"/>
      <c r="HK190" s="76"/>
      <c r="HL190" s="76"/>
      <c r="HM190" s="76"/>
      <c r="HN190" s="76"/>
      <c r="HO190" s="271"/>
      <c r="HP190" s="284" t="e">
        <v>#NUM!</v>
      </c>
      <c r="HQ190" s="284" t="e">
        <v>#NUM!</v>
      </c>
      <c r="HR190" s="284" t="e">
        <v>#NUM!</v>
      </c>
      <c r="HS190" s="284" t="e">
        <v>#NUM!</v>
      </c>
      <c r="HT190" s="284" t="e">
        <v>#NUM!</v>
      </c>
      <c r="HU190" s="284" t="e">
        <v>#NUM!</v>
      </c>
      <c r="HV190" s="284" t="e">
        <v>#NUM!</v>
      </c>
      <c r="HW190" s="284" t="e">
        <v>#NUM!</v>
      </c>
      <c r="HX190" s="284" t="e">
        <v>#NUM!</v>
      </c>
      <c r="HY190" s="284" t="e">
        <v>#NUM!</v>
      </c>
      <c r="HZ190" s="284" t="e">
        <v>#NUM!</v>
      </c>
      <c r="IA190" s="284" t="e">
        <v>#NUM!</v>
      </c>
      <c r="IB190" s="284" t="e">
        <v>#NUM!</v>
      </c>
      <c r="IC190" s="284" t="e">
        <v>#NUM!</v>
      </c>
      <c r="ID190" s="284" t="e">
        <v>#NUM!</v>
      </c>
      <c r="IE190" s="284" t="e">
        <v>#NUM!</v>
      </c>
      <c r="IF190" s="284" t="e">
        <v>#NUM!</v>
      </c>
      <c r="IG190" s="284" t="e">
        <v>#NUM!</v>
      </c>
      <c r="IH190" s="284" t="e">
        <v>#NUM!</v>
      </c>
      <c r="II190" s="284"/>
      <c r="IJ190" s="284"/>
      <c r="IK190" s="284"/>
      <c r="IL190" s="284"/>
      <c r="IM190" s="284" t="e">
        <v>#NUM!</v>
      </c>
      <c r="IN190" s="284" t="e">
        <v>#NUM!</v>
      </c>
      <c r="IO190" s="284" t="e">
        <v>#NUM!</v>
      </c>
      <c r="IP190" s="284"/>
      <c r="IQ190" s="284"/>
      <c r="IR190" s="284"/>
      <c r="IS190" s="284" t="e">
        <v>#NUM!</v>
      </c>
      <c r="IT190" s="284"/>
      <c r="IU190" s="284">
        <v>18</v>
      </c>
      <c r="IV190" s="284"/>
      <c r="IW190" s="284"/>
      <c r="IX190" s="284"/>
      <c r="IY190" s="284"/>
      <c r="IZ190" s="284"/>
      <c r="JA190" s="284"/>
      <c r="JB190" s="284"/>
      <c r="JC190" s="284"/>
      <c r="JD190" s="284"/>
      <c r="JE190" s="284"/>
      <c r="JF190" s="286"/>
      <c r="JG190" s="286"/>
      <c r="JH190" s="276"/>
      <c r="JI190" s="276"/>
      <c r="JJ190" s="276" t="s">
        <v>597</v>
      </c>
    </row>
    <row r="191" spans="1:318" s="68" customFormat="1" ht="15" customHeight="1" x14ac:dyDescent="0.25">
      <c r="A191" s="68" t="s">
        <v>76</v>
      </c>
      <c r="B191" s="76" t="s">
        <v>508</v>
      </c>
      <c r="C191" s="76" t="s">
        <v>509</v>
      </c>
      <c r="D191" s="76" t="s">
        <v>510</v>
      </c>
      <c r="E191" s="76" t="s">
        <v>6</v>
      </c>
      <c r="F191" s="76" t="s">
        <v>511</v>
      </c>
      <c r="G191" s="76" t="s">
        <v>8</v>
      </c>
      <c r="H191" s="76" t="s">
        <v>8</v>
      </c>
      <c r="I191" s="76" t="s">
        <v>192</v>
      </c>
      <c r="J191" s="76" t="s">
        <v>7</v>
      </c>
      <c r="K191" s="86" t="s">
        <v>8</v>
      </c>
      <c r="L191" s="86" t="s">
        <v>8</v>
      </c>
      <c r="M191" s="86" t="s">
        <v>8</v>
      </c>
      <c r="N191" s="86" t="s">
        <v>8</v>
      </c>
      <c r="O191" s="86" t="s">
        <v>8</v>
      </c>
      <c r="P191" s="86" t="s">
        <v>8</v>
      </c>
      <c r="Q191" s="76" t="s">
        <v>519</v>
      </c>
      <c r="R191" s="76" t="s">
        <v>10</v>
      </c>
      <c r="S191" s="76" t="s">
        <v>520</v>
      </c>
      <c r="T191" s="76" t="s">
        <v>521</v>
      </c>
      <c r="U191" s="77"/>
      <c r="V191" s="77">
        <v>0.05</v>
      </c>
      <c r="W191" s="77">
        <v>0.08</v>
      </c>
      <c r="X191" s="77">
        <v>0.15</v>
      </c>
      <c r="Y191" s="77">
        <v>0.2</v>
      </c>
      <c r="Z191" s="77">
        <v>0.25</v>
      </c>
      <c r="AA191" s="77">
        <v>0.37</v>
      </c>
      <c r="AB191" s="77">
        <v>0.42</v>
      </c>
      <c r="AC191" s="77">
        <v>0.57999999999999996</v>
      </c>
      <c r="AD191" s="77">
        <v>0.67</v>
      </c>
      <c r="AE191" s="77">
        <v>0.83</v>
      </c>
      <c r="AF191" s="77">
        <v>1</v>
      </c>
      <c r="AG191" s="76" t="s">
        <v>522</v>
      </c>
      <c r="AH191" s="76" t="s">
        <v>208</v>
      </c>
      <c r="AI191" s="82" t="s">
        <v>303</v>
      </c>
      <c r="AJ191" s="83" t="s">
        <v>303</v>
      </c>
      <c r="AK191" s="84">
        <v>46023</v>
      </c>
      <c r="AL191" s="84">
        <v>46387</v>
      </c>
      <c r="AM191" s="83"/>
      <c r="AN191" s="83"/>
      <c r="AO191" s="83"/>
      <c r="AP191" s="85" t="s">
        <v>9</v>
      </c>
      <c r="AQ191" s="84" t="str" cm="1">
        <f t="array" ref="AQ191">IFERROR(DATE(2026, _xlfn.AGGREGATE(15, 6, (COLUMN(CC191:CN191)-COLUMN(CC191)+1)/(CC191:CN191&lt;&gt;0), 1), 1),"N/A")</f>
        <v>N/A</v>
      </c>
      <c r="AR191" s="84" t="str" cm="1">
        <f t="array" ref="AR191">IFERROR(EOMONTH(DATE(2026, _xlfn.AGGREGATE(14, 6, (COLUMN(CC191:CN191)-COLUMN(CC191)+1)/(CC191:CN191&lt;&gt;0), 1), 1), 0),"N/A")</f>
        <v>N/A</v>
      </c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76" t="s">
        <v>816</v>
      </c>
      <c r="BG191" s="76" t="s">
        <v>307</v>
      </c>
      <c r="BH191" s="76" t="s">
        <v>817</v>
      </c>
      <c r="BI191" s="76" t="s">
        <v>8</v>
      </c>
      <c r="BJ191" s="82">
        <v>840107</v>
      </c>
      <c r="BK191" s="86" t="s">
        <v>191</v>
      </c>
      <c r="BL191" s="87">
        <v>3000</v>
      </c>
      <c r="BM191" s="73">
        <v>0</v>
      </c>
      <c r="BN191" s="73">
        <v>0</v>
      </c>
      <c r="BO191" s="73">
        <v>0</v>
      </c>
      <c r="BP191" s="72">
        <v>3000</v>
      </c>
      <c r="BQ191" s="73">
        <v>0</v>
      </c>
      <c r="BR191" s="73">
        <v>0</v>
      </c>
      <c r="BS191" s="73">
        <v>0</v>
      </c>
      <c r="BT191" s="73">
        <v>0</v>
      </c>
      <c r="BU191" s="73">
        <v>0</v>
      </c>
      <c r="BV191" s="73">
        <v>0</v>
      </c>
      <c r="BW191" s="73">
        <v>0</v>
      </c>
      <c r="BX191" s="138">
        <v>0</v>
      </c>
      <c r="BY191" s="138">
        <v>-3000</v>
      </c>
      <c r="BZ191" s="138"/>
      <c r="CA191" s="138"/>
      <c r="CB191" s="138">
        <f t="shared" si="32"/>
        <v>0</v>
      </c>
      <c r="CC191" s="73"/>
      <c r="CD191" s="73"/>
      <c r="CE191" s="72">
        <v>0</v>
      </c>
      <c r="CF191" s="73">
        <v>0</v>
      </c>
      <c r="CG191" s="73">
        <v>0</v>
      </c>
      <c r="CH191" s="73">
        <v>0</v>
      </c>
      <c r="CI191" s="73">
        <v>0</v>
      </c>
      <c r="CJ191" s="73">
        <v>0</v>
      </c>
      <c r="CK191" s="73">
        <v>0</v>
      </c>
      <c r="CL191" s="73">
        <v>0</v>
      </c>
      <c r="CM191" s="73">
        <v>0</v>
      </c>
      <c r="CN191" s="138">
        <v>0</v>
      </c>
      <c r="CO191" s="138"/>
      <c r="CP191" s="137">
        <f t="shared" si="33"/>
        <v>0</v>
      </c>
      <c r="CQ191" s="137">
        <f t="shared" si="34"/>
        <v>0</v>
      </c>
      <c r="CR191" s="137">
        <f t="shared" si="43"/>
        <v>0</v>
      </c>
      <c r="CS191" s="157">
        <v>0</v>
      </c>
      <c r="CT191" s="157">
        <v>0</v>
      </c>
      <c r="CU191" s="157">
        <v>0</v>
      </c>
      <c r="CV191" s="157">
        <v>0</v>
      </c>
      <c r="CW191" s="157">
        <v>0</v>
      </c>
      <c r="CX191" s="73">
        <v>0</v>
      </c>
      <c r="CY191" s="73">
        <v>0</v>
      </c>
      <c r="CZ191" s="73">
        <v>0</v>
      </c>
      <c r="DA191" s="73">
        <v>0</v>
      </c>
      <c r="DB191" s="73">
        <v>0</v>
      </c>
      <c r="DC191" s="73">
        <v>0</v>
      </c>
      <c r="DD191" s="73">
        <v>0</v>
      </c>
      <c r="DE191" s="73">
        <v>0</v>
      </c>
      <c r="DF191" s="73">
        <v>0</v>
      </c>
      <c r="DG191" s="73">
        <v>0</v>
      </c>
      <c r="DH191" s="73">
        <v>0</v>
      </c>
      <c r="DI191" s="157">
        <f t="shared" si="35"/>
        <v>0</v>
      </c>
      <c r="DJ191" s="157">
        <f t="shared" si="36"/>
        <v>0</v>
      </c>
      <c r="DK191" s="191" t="str">
        <f t="shared" si="44"/>
        <v>NO</v>
      </c>
      <c r="DL191" s="191" t="str">
        <f t="shared" si="45"/>
        <v>NO</v>
      </c>
      <c r="DM191" s="142">
        <v>3000</v>
      </c>
      <c r="DN191" s="142">
        <v>0</v>
      </c>
      <c r="DO191" s="142"/>
      <c r="DP191" s="125">
        <v>2</v>
      </c>
      <c r="DQ191" s="125">
        <v>0</v>
      </c>
      <c r="DR191" s="125"/>
      <c r="DS191" s="125"/>
      <c r="DT191" s="125"/>
      <c r="DU191" s="125"/>
      <c r="DV191" s="125"/>
      <c r="DW191" s="125"/>
      <c r="DX191" s="126">
        <v>46178</v>
      </c>
      <c r="DY191" s="126">
        <v>46178</v>
      </c>
      <c r="DZ191" s="127">
        <v>2</v>
      </c>
      <c r="EA191" s="126">
        <v>46181</v>
      </c>
      <c r="EB191" s="126">
        <v>46181</v>
      </c>
      <c r="EC191" s="126">
        <v>46181</v>
      </c>
      <c r="ED191" s="126">
        <v>46182</v>
      </c>
      <c r="EE191" s="126">
        <v>46183</v>
      </c>
      <c r="EF191" s="126">
        <v>46184</v>
      </c>
      <c r="EG191" s="126">
        <v>46185</v>
      </c>
      <c r="EH191" s="126">
        <v>46188</v>
      </c>
      <c r="EI191" s="126">
        <v>46189</v>
      </c>
      <c r="EJ191" s="126">
        <v>46189</v>
      </c>
      <c r="EK191" s="127">
        <v>2</v>
      </c>
      <c r="EL191" s="126">
        <v>46190</v>
      </c>
      <c r="EM191" s="126">
        <v>46191</v>
      </c>
      <c r="EN191" s="126">
        <v>46192</v>
      </c>
      <c r="EO191" s="126">
        <v>46195</v>
      </c>
      <c r="EP191" s="126">
        <v>46195</v>
      </c>
      <c r="EQ191" s="126">
        <v>46196</v>
      </c>
      <c r="ER191" s="126">
        <v>46196</v>
      </c>
      <c r="ES191" s="127"/>
      <c r="ET191" s="127"/>
      <c r="EU191" s="127"/>
      <c r="EV191" s="127"/>
      <c r="EW191" s="126">
        <v>46197</v>
      </c>
      <c r="EX191" s="126">
        <v>46198</v>
      </c>
      <c r="EY191" s="126">
        <v>46198</v>
      </c>
      <c r="EZ191" s="126"/>
      <c r="FA191" s="126"/>
      <c r="FB191" s="126"/>
      <c r="FC191" s="126">
        <v>46198</v>
      </c>
      <c r="FD191" s="126">
        <v>46204</v>
      </c>
      <c r="FE191" s="127">
        <v>18</v>
      </c>
      <c r="FF191" s="128"/>
      <c r="FG191" s="128"/>
      <c r="FH191" s="128"/>
      <c r="FI191" s="128"/>
      <c r="FJ191" s="128"/>
      <c r="FK191" s="128"/>
      <c r="FL191" s="128"/>
      <c r="FM191" s="128"/>
      <c r="FN191" s="128"/>
      <c r="FO191" s="129"/>
      <c r="FP191" s="128">
        <v>46204</v>
      </c>
      <c r="FQ191" s="128"/>
      <c r="FR191" s="130" t="s">
        <v>579</v>
      </c>
      <c r="FS191" s="132" t="s">
        <v>655</v>
      </c>
      <c r="FT191" s="125"/>
      <c r="FU191" s="188" t="e">
        <v>#NUM!</v>
      </c>
      <c r="FV191" s="188" t="e">
        <v>#NUM!</v>
      </c>
      <c r="FW191" s="188" t="e">
        <v>#NUM!</v>
      </c>
      <c r="FX191" s="188" t="e">
        <v>#NUM!</v>
      </c>
      <c r="FY191" s="188" t="e">
        <v>#NUM!</v>
      </c>
      <c r="FZ191" s="188" t="e">
        <v>#NUM!</v>
      </c>
      <c r="GA191" s="188" t="e">
        <v>#NUM!</v>
      </c>
      <c r="GB191" s="188" t="e">
        <v>#NUM!</v>
      </c>
      <c r="GC191" s="188" t="e">
        <v>#NUM!</v>
      </c>
      <c r="GD191" s="188" t="e">
        <v>#NUM!</v>
      </c>
      <c r="GE191" s="188" t="e">
        <v>#NUM!</v>
      </c>
      <c r="GF191" s="188" t="e">
        <v>#NUM!</v>
      </c>
      <c r="GG191" s="188" t="e">
        <v>#NUM!</v>
      </c>
      <c r="GH191" s="188" t="e">
        <v>#NUM!</v>
      </c>
      <c r="GI191" s="188" t="e">
        <v>#NUM!</v>
      </c>
      <c r="GJ191" s="188" t="e">
        <v>#NUM!</v>
      </c>
      <c r="GK191" s="188" t="e">
        <v>#NUM!</v>
      </c>
      <c r="GL191" s="188" t="e">
        <v>#NUM!</v>
      </c>
      <c r="GM191" s="188" t="e">
        <v>#NUM!</v>
      </c>
      <c r="GN191" s="188"/>
      <c r="GO191" s="188"/>
      <c r="GP191" s="188"/>
      <c r="GQ191" s="188"/>
      <c r="GR191" s="188" t="e">
        <v>#NUM!</v>
      </c>
      <c r="GS191" s="188" t="e">
        <v>#NUM!</v>
      </c>
      <c r="GT191" s="188" t="e">
        <v>#NUM!</v>
      </c>
      <c r="GU191" s="188"/>
      <c r="GV191" s="188"/>
      <c r="GW191" s="188"/>
      <c r="GX191" s="188" t="e">
        <v>#NUM!</v>
      </c>
      <c r="GY191" s="188"/>
      <c r="GZ191" s="188">
        <v>18</v>
      </c>
      <c r="HA191" s="188"/>
      <c r="HB191" s="188"/>
      <c r="HC191" s="188"/>
      <c r="HD191" s="188"/>
      <c r="HE191" s="188"/>
      <c r="HF191" s="188"/>
      <c r="HG191" s="188"/>
      <c r="HH191" s="188"/>
      <c r="HI191" s="188"/>
      <c r="HJ191" s="188"/>
      <c r="HK191" s="189"/>
      <c r="HL191" s="189"/>
      <c r="HM191" s="189"/>
      <c r="HN191" s="189"/>
      <c r="HO191" s="189" t="s">
        <v>597</v>
      </c>
      <c r="HP191" s="284" t="e">
        <v>#NUM!</v>
      </c>
      <c r="HQ191" s="284" t="e">
        <v>#NUM!</v>
      </c>
      <c r="HR191" s="284" t="e">
        <v>#NUM!</v>
      </c>
      <c r="HS191" s="284" t="e">
        <v>#NUM!</v>
      </c>
      <c r="HT191" s="284" t="e">
        <v>#NUM!</v>
      </c>
      <c r="HU191" s="284" t="e">
        <v>#NUM!</v>
      </c>
      <c r="HV191" s="284" t="e">
        <v>#NUM!</v>
      </c>
      <c r="HW191" s="284" t="e">
        <v>#NUM!</v>
      </c>
      <c r="HX191" s="284" t="e">
        <v>#NUM!</v>
      </c>
      <c r="HY191" s="284" t="e">
        <v>#NUM!</v>
      </c>
      <c r="HZ191" s="284" t="e">
        <v>#NUM!</v>
      </c>
      <c r="IA191" s="284" t="e">
        <v>#NUM!</v>
      </c>
      <c r="IB191" s="284" t="e">
        <v>#NUM!</v>
      </c>
      <c r="IC191" s="284" t="e">
        <v>#NUM!</v>
      </c>
      <c r="ID191" s="284" t="e">
        <v>#NUM!</v>
      </c>
      <c r="IE191" s="284" t="e">
        <v>#NUM!</v>
      </c>
      <c r="IF191" s="284" t="e">
        <v>#NUM!</v>
      </c>
      <c r="IG191" s="284" t="e">
        <v>#NUM!</v>
      </c>
      <c r="IH191" s="284" t="e">
        <v>#NUM!</v>
      </c>
      <c r="II191" s="284"/>
      <c r="IJ191" s="284"/>
      <c r="IK191" s="284"/>
      <c r="IL191" s="284"/>
      <c r="IM191" s="284" t="e">
        <v>#NUM!</v>
      </c>
      <c r="IN191" s="284" t="e">
        <v>#NUM!</v>
      </c>
      <c r="IO191" s="284" t="e">
        <v>#NUM!</v>
      </c>
      <c r="IP191" s="284"/>
      <c r="IQ191" s="284"/>
      <c r="IR191" s="284"/>
      <c r="IS191" s="284" t="e">
        <v>#NUM!</v>
      </c>
      <c r="IT191" s="284"/>
      <c r="IU191" s="284">
        <v>18</v>
      </c>
      <c r="IV191" s="284"/>
      <c r="IW191" s="284"/>
      <c r="IX191" s="284"/>
      <c r="IY191" s="284"/>
      <c r="IZ191" s="284"/>
      <c r="JA191" s="284"/>
      <c r="JB191" s="284"/>
      <c r="JC191" s="284"/>
      <c r="JD191" s="284"/>
      <c r="JE191" s="284"/>
      <c r="JF191" s="286"/>
      <c r="JG191" s="286"/>
      <c r="JH191" s="276"/>
      <c r="JI191" s="276"/>
      <c r="JJ191" s="276" t="s">
        <v>597</v>
      </c>
    </row>
    <row r="192" spans="1:318" s="68" customFormat="1" ht="15" customHeight="1" x14ac:dyDescent="0.25">
      <c r="A192" s="68" t="s">
        <v>76</v>
      </c>
      <c r="B192" s="76" t="s">
        <v>508</v>
      </c>
      <c r="C192" s="76" t="s">
        <v>509</v>
      </c>
      <c r="D192" s="76" t="s">
        <v>510</v>
      </c>
      <c r="E192" s="76" t="s">
        <v>6</v>
      </c>
      <c r="F192" s="76" t="s">
        <v>511</v>
      </c>
      <c r="G192" s="76" t="s">
        <v>8</v>
      </c>
      <c r="H192" s="76" t="s">
        <v>8</v>
      </c>
      <c r="I192" s="76" t="s">
        <v>192</v>
      </c>
      <c r="J192" s="76" t="s">
        <v>7</v>
      </c>
      <c r="K192" s="86" t="s">
        <v>8</v>
      </c>
      <c r="L192" s="86" t="s">
        <v>8</v>
      </c>
      <c r="M192" s="86" t="s">
        <v>8</v>
      </c>
      <c r="N192" s="86" t="s">
        <v>8</v>
      </c>
      <c r="O192" s="86" t="s">
        <v>8</v>
      </c>
      <c r="P192" s="86" t="s">
        <v>8</v>
      </c>
      <c r="Q192" s="76" t="s">
        <v>519</v>
      </c>
      <c r="R192" s="76" t="s">
        <v>10</v>
      </c>
      <c r="S192" s="76" t="s">
        <v>520</v>
      </c>
      <c r="T192" s="76" t="s">
        <v>521</v>
      </c>
      <c r="U192" s="77"/>
      <c r="V192" s="77">
        <v>0.05</v>
      </c>
      <c r="W192" s="77">
        <v>0.08</v>
      </c>
      <c r="X192" s="77">
        <v>0.15</v>
      </c>
      <c r="Y192" s="77">
        <v>0.2</v>
      </c>
      <c r="Z192" s="77">
        <v>0.25</v>
      </c>
      <c r="AA192" s="77">
        <v>0.37</v>
      </c>
      <c r="AB192" s="77">
        <v>0.42</v>
      </c>
      <c r="AC192" s="77">
        <v>0.57999999999999996</v>
      </c>
      <c r="AD192" s="77">
        <v>0.67</v>
      </c>
      <c r="AE192" s="77">
        <v>0.83</v>
      </c>
      <c r="AF192" s="77">
        <v>1</v>
      </c>
      <c r="AG192" s="76" t="s">
        <v>522</v>
      </c>
      <c r="AH192" s="76" t="s">
        <v>208</v>
      </c>
      <c r="AI192" s="82" t="s">
        <v>303</v>
      </c>
      <c r="AJ192" s="83" t="s">
        <v>303</v>
      </c>
      <c r="AK192" s="84">
        <v>46023</v>
      </c>
      <c r="AL192" s="84">
        <v>46387</v>
      </c>
      <c r="AM192" s="83"/>
      <c r="AN192" s="83"/>
      <c r="AO192" s="83"/>
      <c r="AP192" s="85" t="s">
        <v>9</v>
      </c>
      <c r="AQ192" s="84" t="str" cm="1">
        <f t="array" ref="AQ192">IFERROR(DATE(2026, _xlfn.AGGREGATE(15, 6, (COLUMN(CC192:CN192)-COLUMN(CC192)+1)/(CC192:CN192&lt;&gt;0), 1), 1),"N/A")</f>
        <v>N/A</v>
      </c>
      <c r="AR192" s="84" t="str" cm="1">
        <f t="array" ref="AR192">IFERROR(EOMONTH(DATE(2026, _xlfn.AGGREGATE(14, 6, (COLUMN(CC192:CN192)-COLUMN(CC192)+1)/(CC192:CN192&lt;&gt;0), 1), 1), 0),"N/A")</f>
        <v>N/A</v>
      </c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76" t="s">
        <v>818</v>
      </c>
      <c r="BG192" s="76" t="s">
        <v>307</v>
      </c>
      <c r="BH192" s="76" t="s">
        <v>819</v>
      </c>
      <c r="BI192" s="76" t="s">
        <v>8</v>
      </c>
      <c r="BJ192" s="82">
        <v>530702</v>
      </c>
      <c r="BK192" s="86" t="s">
        <v>191</v>
      </c>
      <c r="BL192" s="87">
        <v>30000</v>
      </c>
      <c r="BM192" s="73">
        <v>0</v>
      </c>
      <c r="BN192" s="73">
        <v>0</v>
      </c>
      <c r="BO192" s="73">
        <v>0</v>
      </c>
      <c r="BP192" s="73">
        <v>0</v>
      </c>
      <c r="BQ192" s="73">
        <v>0</v>
      </c>
      <c r="BR192" s="73">
        <v>0</v>
      </c>
      <c r="BS192" s="73">
        <v>0</v>
      </c>
      <c r="BT192" s="73">
        <v>0</v>
      </c>
      <c r="BU192" s="73">
        <v>0</v>
      </c>
      <c r="BV192" s="88">
        <v>30000</v>
      </c>
      <c r="BW192" s="73">
        <v>0</v>
      </c>
      <c r="BX192" s="138">
        <v>0</v>
      </c>
      <c r="BY192" s="138">
        <v>-30000</v>
      </c>
      <c r="BZ192" s="138"/>
      <c r="CA192" s="138"/>
      <c r="CB192" s="138">
        <f t="shared" si="32"/>
        <v>0</v>
      </c>
      <c r="CC192" s="73"/>
      <c r="CD192" s="73"/>
      <c r="CE192" s="72">
        <v>0</v>
      </c>
      <c r="CF192" s="73">
        <v>0</v>
      </c>
      <c r="CG192" s="73">
        <v>0</v>
      </c>
      <c r="CH192" s="73">
        <v>0</v>
      </c>
      <c r="CI192" s="73">
        <v>0</v>
      </c>
      <c r="CJ192" s="73">
        <v>0</v>
      </c>
      <c r="CK192" s="73">
        <v>0</v>
      </c>
      <c r="CL192" s="88">
        <v>0</v>
      </c>
      <c r="CM192" s="73">
        <v>0</v>
      </c>
      <c r="CN192" s="138">
        <v>0</v>
      </c>
      <c r="CO192" s="138"/>
      <c r="CP192" s="137">
        <f t="shared" si="33"/>
        <v>0</v>
      </c>
      <c r="CQ192" s="137">
        <f t="shared" si="34"/>
        <v>0</v>
      </c>
      <c r="CR192" s="137">
        <f t="shared" si="43"/>
        <v>0</v>
      </c>
      <c r="CS192" s="157">
        <v>0</v>
      </c>
      <c r="CT192" s="157">
        <v>0</v>
      </c>
      <c r="CU192" s="157">
        <v>0</v>
      </c>
      <c r="CV192" s="157">
        <v>0</v>
      </c>
      <c r="CW192" s="157">
        <v>0</v>
      </c>
      <c r="CX192" s="73">
        <v>0</v>
      </c>
      <c r="CY192" s="73">
        <v>0</v>
      </c>
      <c r="CZ192" s="73">
        <v>0</v>
      </c>
      <c r="DA192" s="73">
        <v>0</v>
      </c>
      <c r="DB192" s="73">
        <v>0</v>
      </c>
      <c r="DC192" s="73">
        <v>0</v>
      </c>
      <c r="DD192" s="73">
        <v>0</v>
      </c>
      <c r="DE192" s="73">
        <v>0</v>
      </c>
      <c r="DF192" s="73">
        <v>0</v>
      </c>
      <c r="DG192" s="73">
        <v>0</v>
      </c>
      <c r="DH192" s="73">
        <v>0</v>
      </c>
      <c r="DI192" s="157">
        <f t="shared" si="35"/>
        <v>0</v>
      </c>
      <c r="DJ192" s="157">
        <f t="shared" si="36"/>
        <v>0</v>
      </c>
      <c r="DK192" s="191" t="str">
        <f t="shared" si="44"/>
        <v>NO</v>
      </c>
      <c r="DL192" s="191" t="str">
        <f t="shared" si="45"/>
        <v>NO</v>
      </c>
      <c r="DM192" s="145">
        <v>30000</v>
      </c>
      <c r="DN192" s="142">
        <v>0</v>
      </c>
      <c r="DO192" s="142"/>
      <c r="DP192" s="125">
        <v>2</v>
      </c>
      <c r="DQ192" s="125">
        <v>0</v>
      </c>
      <c r="DR192" s="125"/>
      <c r="DS192" s="125" t="s">
        <v>348</v>
      </c>
      <c r="DT192" s="125" t="s">
        <v>304</v>
      </c>
      <c r="DU192" s="125" t="s">
        <v>305</v>
      </c>
      <c r="DV192" s="125" t="s">
        <v>315</v>
      </c>
      <c r="DW192" s="125"/>
      <c r="DX192" s="126">
        <v>46178</v>
      </c>
      <c r="DY192" s="126">
        <v>46178</v>
      </c>
      <c r="DZ192" s="127">
        <v>2</v>
      </c>
      <c r="EA192" s="126">
        <v>46181</v>
      </c>
      <c r="EB192" s="126">
        <v>46181</v>
      </c>
      <c r="EC192" s="126">
        <v>46181</v>
      </c>
      <c r="ED192" s="126">
        <v>46182</v>
      </c>
      <c r="EE192" s="126">
        <v>46183</v>
      </c>
      <c r="EF192" s="126">
        <v>46184</v>
      </c>
      <c r="EG192" s="126">
        <v>46185</v>
      </c>
      <c r="EH192" s="126">
        <v>46188</v>
      </c>
      <c r="EI192" s="126">
        <v>46189</v>
      </c>
      <c r="EJ192" s="126">
        <v>46189</v>
      </c>
      <c r="EK192" s="127">
        <v>2</v>
      </c>
      <c r="EL192" s="126">
        <v>46190</v>
      </c>
      <c r="EM192" s="126">
        <v>46191</v>
      </c>
      <c r="EN192" s="126">
        <v>46192</v>
      </c>
      <c r="EO192" s="126">
        <v>46195</v>
      </c>
      <c r="EP192" s="126">
        <v>46195</v>
      </c>
      <c r="EQ192" s="126">
        <v>46196</v>
      </c>
      <c r="ER192" s="126">
        <v>46196</v>
      </c>
      <c r="ES192" s="127"/>
      <c r="ET192" s="127"/>
      <c r="EU192" s="127"/>
      <c r="EV192" s="127"/>
      <c r="EW192" s="126">
        <v>46197</v>
      </c>
      <c r="EX192" s="126">
        <v>46198</v>
      </c>
      <c r="EY192" s="126">
        <v>46198</v>
      </c>
      <c r="EZ192" s="126">
        <v>46199</v>
      </c>
      <c r="FA192" s="126">
        <v>46202</v>
      </c>
      <c r="FB192" s="126">
        <v>46203</v>
      </c>
      <c r="FC192" s="126">
        <v>46204</v>
      </c>
      <c r="FD192" s="126">
        <v>46204</v>
      </c>
      <c r="FE192" s="127">
        <v>18</v>
      </c>
      <c r="FF192" s="126">
        <v>46206</v>
      </c>
      <c r="FG192" s="126">
        <v>46210</v>
      </c>
      <c r="FH192" s="128">
        <v>46212</v>
      </c>
      <c r="FI192" s="128">
        <v>46213</v>
      </c>
      <c r="FJ192" s="128">
        <v>46216</v>
      </c>
      <c r="FK192" s="128">
        <v>46218</v>
      </c>
      <c r="FL192" s="128">
        <v>46219</v>
      </c>
      <c r="FM192" s="128">
        <v>46223</v>
      </c>
      <c r="FN192" s="128">
        <v>46226</v>
      </c>
      <c r="FO192" s="129">
        <v>2</v>
      </c>
      <c r="FP192" s="128">
        <v>46231</v>
      </c>
      <c r="FQ192" s="128"/>
      <c r="FR192" s="147" t="s">
        <v>418</v>
      </c>
      <c r="FS192" s="127" t="s">
        <v>655</v>
      </c>
      <c r="FT192" s="131"/>
      <c r="FU192" s="188" t="e">
        <v>#NUM!</v>
      </c>
      <c r="FV192" s="188" t="e">
        <v>#NUM!</v>
      </c>
      <c r="FW192" s="188" t="e">
        <v>#NUM!</v>
      </c>
      <c r="FX192" s="188" t="e">
        <v>#NUM!</v>
      </c>
      <c r="FY192" s="188" t="e">
        <v>#NUM!</v>
      </c>
      <c r="FZ192" s="188" t="e">
        <v>#NUM!</v>
      </c>
      <c r="GA192" s="188" t="e">
        <v>#NUM!</v>
      </c>
      <c r="GB192" s="188" t="e">
        <v>#NUM!</v>
      </c>
      <c r="GC192" s="188" t="e">
        <v>#NUM!</v>
      </c>
      <c r="GD192" s="188" t="e">
        <v>#NUM!</v>
      </c>
      <c r="GE192" s="188" t="e">
        <v>#NUM!</v>
      </c>
      <c r="GF192" s="188" t="e">
        <v>#NUM!</v>
      </c>
      <c r="GG192" s="188" t="e">
        <v>#NUM!</v>
      </c>
      <c r="GH192" s="188" t="e">
        <v>#NUM!</v>
      </c>
      <c r="GI192" s="188" t="e">
        <v>#NUM!</v>
      </c>
      <c r="GJ192" s="188" t="e">
        <v>#NUM!</v>
      </c>
      <c r="GK192" s="188" t="e">
        <v>#NUM!</v>
      </c>
      <c r="GL192" s="188" t="e">
        <v>#NUM!</v>
      </c>
      <c r="GM192" s="188" t="e">
        <v>#NUM!</v>
      </c>
      <c r="GN192" s="188"/>
      <c r="GO192" s="188"/>
      <c r="GP192" s="188"/>
      <c r="GQ192" s="188"/>
      <c r="GR192" s="188" t="e">
        <v>#NUM!</v>
      </c>
      <c r="GS192" s="188" t="e">
        <v>#NUM!</v>
      </c>
      <c r="GT192" s="188" t="e">
        <v>#NUM!</v>
      </c>
      <c r="GU192" s="188" t="e">
        <v>#NUM!</v>
      </c>
      <c r="GV192" s="188" t="e">
        <v>#NUM!</v>
      </c>
      <c r="GW192" s="188" t="e">
        <v>#NUM!</v>
      </c>
      <c r="GX192" s="188" t="e">
        <v>#NUM!</v>
      </c>
      <c r="GY192" s="188"/>
      <c r="GZ192" s="188">
        <v>18</v>
      </c>
      <c r="HA192" s="188">
        <v>3</v>
      </c>
      <c r="HB192" s="188">
        <v>5</v>
      </c>
      <c r="HC192" s="188">
        <v>9</v>
      </c>
      <c r="HD192" s="188">
        <v>10</v>
      </c>
      <c r="HE192" s="188">
        <v>11</v>
      </c>
      <c r="HF192" s="188">
        <v>13</v>
      </c>
      <c r="HG192" s="188">
        <v>16</v>
      </c>
      <c r="HH192" s="188">
        <v>18</v>
      </c>
      <c r="HI192" s="188">
        <v>23</v>
      </c>
      <c r="HJ192" s="188"/>
      <c r="HK192" s="189"/>
      <c r="HL192" s="189"/>
      <c r="HM192" s="189"/>
      <c r="HN192" s="189"/>
      <c r="HO192" s="189" t="s">
        <v>560</v>
      </c>
      <c r="HP192" s="284" t="e">
        <v>#NUM!</v>
      </c>
      <c r="HQ192" s="284" t="e">
        <v>#NUM!</v>
      </c>
      <c r="HR192" s="284" t="e">
        <v>#NUM!</v>
      </c>
      <c r="HS192" s="284" t="e">
        <v>#NUM!</v>
      </c>
      <c r="HT192" s="284" t="e">
        <v>#NUM!</v>
      </c>
      <c r="HU192" s="284" t="e">
        <v>#NUM!</v>
      </c>
      <c r="HV192" s="284" t="e">
        <v>#NUM!</v>
      </c>
      <c r="HW192" s="284" t="e">
        <v>#NUM!</v>
      </c>
      <c r="HX192" s="284" t="e">
        <v>#NUM!</v>
      </c>
      <c r="HY192" s="284" t="e">
        <v>#NUM!</v>
      </c>
      <c r="HZ192" s="284" t="e">
        <v>#NUM!</v>
      </c>
      <c r="IA192" s="284" t="e">
        <v>#NUM!</v>
      </c>
      <c r="IB192" s="284" t="e">
        <v>#NUM!</v>
      </c>
      <c r="IC192" s="284" t="e">
        <v>#NUM!</v>
      </c>
      <c r="ID192" s="284" t="e">
        <v>#NUM!</v>
      </c>
      <c r="IE192" s="284" t="e">
        <v>#NUM!</v>
      </c>
      <c r="IF192" s="284" t="e">
        <v>#NUM!</v>
      </c>
      <c r="IG192" s="284" t="e">
        <v>#NUM!</v>
      </c>
      <c r="IH192" s="284" t="e">
        <v>#NUM!</v>
      </c>
      <c r="II192" s="284" t="e">
        <v>#NUM!</v>
      </c>
      <c r="IJ192" s="284" t="e">
        <v>#NUM!</v>
      </c>
      <c r="IK192" s="284" t="e">
        <v>#NUM!</v>
      </c>
      <c r="IL192" s="284" t="e">
        <v>#NUM!</v>
      </c>
      <c r="IM192" s="284" t="e">
        <v>#NUM!</v>
      </c>
      <c r="IN192" s="284" t="e">
        <v>#NUM!</v>
      </c>
      <c r="IO192" s="284" t="e">
        <v>#NUM!</v>
      </c>
      <c r="IP192" s="284" t="e">
        <v>#NUM!</v>
      </c>
      <c r="IQ192" s="284" t="e">
        <v>#NUM!</v>
      </c>
      <c r="IR192" s="284" t="e">
        <v>#NUM!</v>
      </c>
      <c r="IS192" s="284" t="e">
        <v>#NUM!</v>
      </c>
      <c r="IT192" s="284" t="e">
        <v>#NUM!</v>
      </c>
      <c r="IU192" s="284" t="e">
        <v>#NUM!</v>
      </c>
      <c r="IV192" s="284" t="e">
        <v>#NUM!</v>
      </c>
      <c r="IW192" s="284" t="e">
        <v>#NUM!</v>
      </c>
      <c r="IX192" s="284" t="e">
        <v>#NUM!</v>
      </c>
      <c r="IY192" s="284" t="e">
        <v>#NUM!</v>
      </c>
      <c r="IZ192" s="284" t="e">
        <v>#NUM!</v>
      </c>
      <c r="JA192" s="284" t="e">
        <v>#NUM!</v>
      </c>
      <c r="JB192" s="284" t="e">
        <v>#NUM!</v>
      </c>
      <c r="JC192" s="284" t="e">
        <v>#NUM!</v>
      </c>
      <c r="JD192" s="284" t="e">
        <v>#NUM!</v>
      </c>
      <c r="JE192" s="284" t="e">
        <v>#NUM!</v>
      </c>
      <c r="JF192" s="284" t="e">
        <v>#NUM!</v>
      </c>
      <c r="JG192" s="284" t="e">
        <v>#NUM!</v>
      </c>
      <c r="JH192" s="284" t="e">
        <v>#NUM!</v>
      </c>
      <c r="JI192" s="284" t="e">
        <v>#NUM!</v>
      </c>
      <c r="JJ192" s="276" t="s">
        <v>560</v>
      </c>
    </row>
    <row r="193" spans="1:318" s="68" customFormat="1" ht="15" customHeight="1" x14ac:dyDescent="0.25">
      <c r="A193" s="68" t="s">
        <v>76</v>
      </c>
      <c r="B193" s="76" t="s">
        <v>508</v>
      </c>
      <c r="C193" s="76" t="s">
        <v>509</v>
      </c>
      <c r="D193" s="76" t="s">
        <v>510</v>
      </c>
      <c r="E193" s="76" t="s">
        <v>6</v>
      </c>
      <c r="F193" s="76" t="s">
        <v>511</v>
      </c>
      <c r="G193" s="76" t="s">
        <v>8</v>
      </c>
      <c r="H193" s="76" t="s">
        <v>8</v>
      </c>
      <c r="I193" s="76" t="s">
        <v>192</v>
      </c>
      <c r="J193" s="76" t="s">
        <v>7</v>
      </c>
      <c r="K193" s="86" t="s">
        <v>8</v>
      </c>
      <c r="L193" s="86" t="s">
        <v>8</v>
      </c>
      <c r="M193" s="86" t="s">
        <v>8</v>
      </c>
      <c r="N193" s="86" t="s">
        <v>8</v>
      </c>
      <c r="O193" s="86" t="s">
        <v>8</v>
      </c>
      <c r="P193" s="86" t="s">
        <v>8</v>
      </c>
      <c r="Q193" s="76" t="s">
        <v>519</v>
      </c>
      <c r="R193" s="76" t="s">
        <v>10</v>
      </c>
      <c r="S193" s="76" t="s">
        <v>520</v>
      </c>
      <c r="T193" s="76" t="s">
        <v>521</v>
      </c>
      <c r="U193" s="77"/>
      <c r="V193" s="77">
        <v>0.05</v>
      </c>
      <c r="W193" s="77">
        <v>0.08</v>
      </c>
      <c r="X193" s="77">
        <v>0.15</v>
      </c>
      <c r="Y193" s="77">
        <v>0.2</v>
      </c>
      <c r="Z193" s="77">
        <v>0.25</v>
      </c>
      <c r="AA193" s="77">
        <v>0.37</v>
      </c>
      <c r="AB193" s="77">
        <v>0.42</v>
      </c>
      <c r="AC193" s="77">
        <v>0.57999999999999996</v>
      </c>
      <c r="AD193" s="77">
        <v>0.67</v>
      </c>
      <c r="AE193" s="77">
        <v>0.83</v>
      </c>
      <c r="AF193" s="77">
        <v>1</v>
      </c>
      <c r="AG193" s="76" t="s">
        <v>522</v>
      </c>
      <c r="AH193" s="76" t="s">
        <v>208</v>
      </c>
      <c r="AI193" s="82" t="s">
        <v>303</v>
      </c>
      <c r="AJ193" s="83" t="s">
        <v>303</v>
      </c>
      <c r="AK193" s="84">
        <v>46023</v>
      </c>
      <c r="AL193" s="84">
        <v>46387</v>
      </c>
      <c r="AM193" s="83"/>
      <c r="AN193" s="83"/>
      <c r="AO193" s="83"/>
      <c r="AP193" s="85" t="s">
        <v>9</v>
      </c>
      <c r="AQ193" s="84" t="str" cm="1">
        <f t="array" ref="AQ193">IFERROR(DATE(2026, _xlfn.AGGREGATE(15, 6, (COLUMN(CC193:CN193)-COLUMN(CC193)+1)/(CC193:CN193&lt;&gt;0), 1), 1),"N/A")</f>
        <v>N/A</v>
      </c>
      <c r="AR193" s="84" t="str" cm="1">
        <f t="array" ref="AR193">IFERROR(EOMONTH(DATE(2026, _xlfn.AGGREGATE(14, 6, (COLUMN(CC193:CN193)-COLUMN(CC193)+1)/(CC193:CN193&lt;&gt;0), 1), 1), 0),"N/A")</f>
        <v>N/A</v>
      </c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76" t="s">
        <v>818</v>
      </c>
      <c r="BG193" s="76" t="s">
        <v>307</v>
      </c>
      <c r="BH193" s="76" t="s">
        <v>820</v>
      </c>
      <c r="BI193" s="76" t="s">
        <v>8</v>
      </c>
      <c r="BJ193" s="82">
        <v>840107</v>
      </c>
      <c r="BK193" s="86" t="s">
        <v>191</v>
      </c>
      <c r="BL193" s="87">
        <v>8492.18</v>
      </c>
      <c r="BM193" s="73">
        <v>0</v>
      </c>
      <c r="BN193" s="73">
        <v>0</v>
      </c>
      <c r="BO193" s="73">
        <v>0</v>
      </c>
      <c r="BP193" s="73">
        <v>0</v>
      </c>
      <c r="BQ193" s="73">
        <v>0</v>
      </c>
      <c r="BR193" s="73">
        <v>0</v>
      </c>
      <c r="BS193" s="73">
        <v>0</v>
      </c>
      <c r="BT193" s="73">
        <v>0</v>
      </c>
      <c r="BU193" s="73">
        <v>0</v>
      </c>
      <c r="BV193" s="88">
        <v>8492.18</v>
      </c>
      <c r="BW193" s="73">
        <v>0</v>
      </c>
      <c r="BX193" s="138">
        <v>0</v>
      </c>
      <c r="BY193" s="138">
        <v>-8492.18</v>
      </c>
      <c r="BZ193" s="138"/>
      <c r="CA193" s="138"/>
      <c r="CB193" s="138">
        <f t="shared" si="32"/>
        <v>0</v>
      </c>
      <c r="CC193" s="73"/>
      <c r="CD193" s="73"/>
      <c r="CE193" s="72">
        <v>0</v>
      </c>
      <c r="CF193" s="73">
        <v>0</v>
      </c>
      <c r="CG193" s="73">
        <v>0</v>
      </c>
      <c r="CH193" s="73">
        <v>0</v>
      </c>
      <c r="CI193" s="73">
        <v>0</v>
      </c>
      <c r="CJ193" s="73">
        <v>0</v>
      </c>
      <c r="CK193" s="73">
        <v>0</v>
      </c>
      <c r="CL193" s="88">
        <v>0</v>
      </c>
      <c r="CM193" s="73">
        <v>0</v>
      </c>
      <c r="CN193" s="138">
        <v>0</v>
      </c>
      <c r="CO193" s="138"/>
      <c r="CP193" s="137">
        <f t="shared" si="33"/>
        <v>0</v>
      </c>
      <c r="CQ193" s="137">
        <f t="shared" si="34"/>
        <v>0</v>
      </c>
      <c r="CR193" s="137">
        <f t="shared" si="43"/>
        <v>0</v>
      </c>
      <c r="CS193" s="157">
        <v>0</v>
      </c>
      <c r="CT193" s="157">
        <v>0</v>
      </c>
      <c r="CU193" s="157">
        <v>0</v>
      </c>
      <c r="CV193" s="157">
        <v>0</v>
      </c>
      <c r="CW193" s="157">
        <v>0</v>
      </c>
      <c r="CX193" s="73">
        <v>0</v>
      </c>
      <c r="CY193" s="73">
        <v>0</v>
      </c>
      <c r="CZ193" s="73">
        <v>0</v>
      </c>
      <c r="DA193" s="73">
        <v>0</v>
      </c>
      <c r="DB193" s="73">
        <v>0</v>
      </c>
      <c r="DC193" s="73">
        <v>0</v>
      </c>
      <c r="DD193" s="73">
        <v>0</v>
      </c>
      <c r="DE193" s="73">
        <v>0</v>
      </c>
      <c r="DF193" s="73">
        <v>0</v>
      </c>
      <c r="DG193" s="73">
        <v>0</v>
      </c>
      <c r="DH193" s="73">
        <v>0</v>
      </c>
      <c r="DI193" s="157">
        <f t="shared" si="35"/>
        <v>0</v>
      </c>
      <c r="DJ193" s="157">
        <f t="shared" si="36"/>
        <v>0</v>
      </c>
      <c r="DK193" s="191" t="str">
        <f t="shared" si="44"/>
        <v>NO</v>
      </c>
      <c r="DL193" s="191" t="str">
        <f t="shared" si="45"/>
        <v>NO</v>
      </c>
      <c r="DM193" s="145">
        <v>8492.18</v>
      </c>
      <c r="DN193" s="142">
        <v>0</v>
      </c>
      <c r="DO193" s="142"/>
      <c r="DP193" s="125">
        <v>2</v>
      </c>
      <c r="DQ193" s="125">
        <v>0</v>
      </c>
      <c r="DR193" s="125"/>
      <c r="DS193" s="125" t="s">
        <v>348</v>
      </c>
      <c r="DT193" s="125" t="s">
        <v>304</v>
      </c>
      <c r="DU193" s="125" t="s">
        <v>305</v>
      </c>
      <c r="DV193" s="125" t="s">
        <v>315</v>
      </c>
      <c r="DW193" s="125"/>
      <c r="DX193" s="126">
        <v>46178</v>
      </c>
      <c r="DY193" s="126">
        <v>46178</v>
      </c>
      <c r="DZ193" s="127">
        <v>2</v>
      </c>
      <c r="EA193" s="126">
        <v>46181</v>
      </c>
      <c r="EB193" s="126">
        <v>46181</v>
      </c>
      <c r="EC193" s="126">
        <v>46181</v>
      </c>
      <c r="ED193" s="126">
        <v>46182</v>
      </c>
      <c r="EE193" s="126">
        <v>46183</v>
      </c>
      <c r="EF193" s="126">
        <v>46184</v>
      </c>
      <c r="EG193" s="126">
        <v>46185</v>
      </c>
      <c r="EH193" s="126">
        <v>46188</v>
      </c>
      <c r="EI193" s="126">
        <v>46189</v>
      </c>
      <c r="EJ193" s="126">
        <v>46189</v>
      </c>
      <c r="EK193" s="127">
        <v>2</v>
      </c>
      <c r="EL193" s="126">
        <v>46190</v>
      </c>
      <c r="EM193" s="126">
        <v>46191</v>
      </c>
      <c r="EN193" s="126">
        <v>46192</v>
      </c>
      <c r="EO193" s="126">
        <v>46195</v>
      </c>
      <c r="EP193" s="126">
        <v>46195</v>
      </c>
      <c r="EQ193" s="126">
        <v>46196</v>
      </c>
      <c r="ER193" s="126">
        <v>46196</v>
      </c>
      <c r="ES193" s="127"/>
      <c r="ET193" s="127"/>
      <c r="EU193" s="127"/>
      <c r="EV193" s="127"/>
      <c r="EW193" s="126">
        <v>46197</v>
      </c>
      <c r="EX193" s="126">
        <v>46198</v>
      </c>
      <c r="EY193" s="126">
        <v>46198</v>
      </c>
      <c r="EZ193" s="126">
        <v>46199</v>
      </c>
      <c r="FA193" s="126">
        <v>46202</v>
      </c>
      <c r="FB193" s="126">
        <v>46203</v>
      </c>
      <c r="FC193" s="126">
        <v>46204</v>
      </c>
      <c r="FD193" s="126">
        <v>46204</v>
      </c>
      <c r="FE193" s="127">
        <v>18</v>
      </c>
      <c r="FF193" s="126">
        <v>46206</v>
      </c>
      <c r="FG193" s="126">
        <v>46210</v>
      </c>
      <c r="FH193" s="128">
        <v>46212</v>
      </c>
      <c r="FI193" s="128">
        <v>46213</v>
      </c>
      <c r="FJ193" s="128">
        <v>46216</v>
      </c>
      <c r="FK193" s="128">
        <v>46218</v>
      </c>
      <c r="FL193" s="128">
        <v>46219</v>
      </c>
      <c r="FM193" s="128">
        <v>46223</v>
      </c>
      <c r="FN193" s="128">
        <v>46226</v>
      </c>
      <c r="FO193" s="129">
        <v>2</v>
      </c>
      <c r="FP193" s="128">
        <v>46231</v>
      </c>
      <c r="FQ193" s="128"/>
      <c r="FR193" s="147" t="s">
        <v>418</v>
      </c>
      <c r="FS193" s="127" t="s">
        <v>655</v>
      </c>
      <c r="FT193" s="131"/>
      <c r="FU193" s="174" t="e">
        <v>#NUM!</v>
      </c>
      <c r="FV193" s="174" t="e">
        <v>#NUM!</v>
      </c>
      <c r="FW193" s="174" t="e">
        <v>#NUM!</v>
      </c>
      <c r="FX193" s="174" t="e">
        <v>#NUM!</v>
      </c>
      <c r="FY193" s="174" t="e">
        <v>#NUM!</v>
      </c>
      <c r="FZ193" s="174" t="e">
        <v>#NUM!</v>
      </c>
      <c r="GA193" s="174" t="e">
        <v>#NUM!</v>
      </c>
      <c r="GB193" s="174" t="e">
        <v>#NUM!</v>
      </c>
      <c r="GC193" s="174" t="e">
        <v>#NUM!</v>
      </c>
      <c r="GD193" s="174" t="e">
        <v>#NUM!</v>
      </c>
      <c r="GE193" s="174" t="e">
        <v>#NUM!</v>
      </c>
      <c r="GF193" s="174" t="e">
        <v>#NUM!</v>
      </c>
      <c r="GG193" s="174" t="e">
        <v>#NUM!</v>
      </c>
      <c r="GH193" s="174" t="e">
        <v>#NUM!</v>
      </c>
      <c r="GI193" s="174" t="e">
        <v>#NUM!</v>
      </c>
      <c r="GJ193" s="174" t="e">
        <v>#NUM!</v>
      </c>
      <c r="GK193" s="174" t="e">
        <v>#NUM!</v>
      </c>
      <c r="GL193" s="174" t="e">
        <v>#NUM!</v>
      </c>
      <c r="GM193" s="174" t="e">
        <v>#NUM!</v>
      </c>
      <c r="GN193" s="174"/>
      <c r="GO193" s="174"/>
      <c r="GP193" s="174"/>
      <c r="GQ193" s="174"/>
      <c r="GR193" s="174" t="e">
        <v>#NUM!</v>
      </c>
      <c r="GS193" s="174" t="e">
        <v>#NUM!</v>
      </c>
      <c r="GT193" s="174" t="e">
        <v>#NUM!</v>
      </c>
      <c r="GU193" s="174" t="e">
        <v>#NUM!</v>
      </c>
      <c r="GV193" s="174" t="e">
        <v>#NUM!</v>
      </c>
      <c r="GW193" s="174" t="e">
        <v>#NUM!</v>
      </c>
      <c r="GX193" s="174" t="e">
        <v>#NUM!</v>
      </c>
      <c r="GY193" s="174"/>
      <c r="GZ193" s="174">
        <v>18</v>
      </c>
      <c r="HA193" s="174">
        <v>3</v>
      </c>
      <c r="HB193" s="174">
        <v>5</v>
      </c>
      <c r="HC193" s="174">
        <v>9</v>
      </c>
      <c r="HD193" s="174">
        <v>10</v>
      </c>
      <c r="HE193" s="174">
        <v>11</v>
      </c>
      <c r="HF193" s="174">
        <v>13</v>
      </c>
      <c r="HG193" s="174">
        <v>16</v>
      </c>
      <c r="HH193" s="174">
        <v>18</v>
      </c>
      <c r="HI193" s="174">
        <v>23</v>
      </c>
      <c r="HJ193" s="174"/>
      <c r="HK193" s="171"/>
      <c r="HL193" s="171"/>
      <c r="HM193" s="171"/>
      <c r="HN193" s="171"/>
      <c r="HO193" s="269" t="s">
        <v>560</v>
      </c>
      <c r="HP193" s="284" t="e">
        <v>#NUM!</v>
      </c>
      <c r="HQ193" s="284" t="e">
        <v>#NUM!</v>
      </c>
      <c r="HR193" s="284" t="e">
        <v>#NUM!</v>
      </c>
      <c r="HS193" s="284" t="e">
        <v>#NUM!</v>
      </c>
      <c r="HT193" s="284" t="e">
        <v>#NUM!</v>
      </c>
      <c r="HU193" s="284" t="e">
        <v>#NUM!</v>
      </c>
      <c r="HV193" s="284" t="e">
        <v>#NUM!</v>
      </c>
      <c r="HW193" s="284" t="e">
        <v>#NUM!</v>
      </c>
      <c r="HX193" s="284" t="e">
        <v>#NUM!</v>
      </c>
      <c r="HY193" s="284" t="e">
        <v>#NUM!</v>
      </c>
      <c r="HZ193" s="284" t="e">
        <v>#NUM!</v>
      </c>
      <c r="IA193" s="284" t="e">
        <v>#NUM!</v>
      </c>
      <c r="IB193" s="284" t="e">
        <v>#NUM!</v>
      </c>
      <c r="IC193" s="284" t="e">
        <v>#NUM!</v>
      </c>
      <c r="ID193" s="284" t="e">
        <v>#NUM!</v>
      </c>
      <c r="IE193" s="284" t="e">
        <v>#NUM!</v>
      </c>
      <c r="IF193" s="284" t="e">
        <v>#NUM!</v>
      </c>
      <c r="IG193" s="284" t="e">
        <v>#NUM!</v>
      </c>
      <c r="IH193" s="284" t="e">
        <v>#NUM!</v>
      </c>
      <c r="II193" s="284" t="e">
        <v>#NUM!</v>
      </c>
      <c r="IJ193" s="284" t="e">
        <v>#NUM!</v>
      </c>
      <c r="IK193" s="284" t="e">
        <v>#NUM!</v>
      </c>
      <c r="IL193" s="284" t="e">
        <v>#NUM!</v>
      </c>
      <c r="IM193" s="284" t="e">
        <v>#NUM!</v>
      </c>
      <c r="IN193" s="284" t="e">
        <v>#NUM!</v>
      </c>
      <c r="IO193" s="284" t="e">
        <v>#NUM!</v>
      </c>
      <c r="IP193" s="284" t="e">
        <v>#NUM!</v>
      </c>
      <c r="IQ193" s="284" t="e">
        <v>#NUM!</v>
      </c>
      <c r="IR193" s="284" t="e">
        <v>#NUM!</v>
      </c>
      <c r="IS193" s="284" t="e">
        <v>#NUM!</v>
      </c>
      <c r="IT193" s="284" t="e">
        <v>#NUM!</v>
      </c>
      <c r="IU193" s="284" t="e">
        <v>#NUM!</v>
      </c>
      <c r="IV193" s="284" t="e">
        <v>#NUM!</v>
      </c>
      <c r="IW193" s="284" t="e">
        <v>#NUM!</v>
      </c>
      <c r="IX193" s="284" t="e">
        <v>#NUM!</v>
      </c>
      <c r="IY193" s="284" t="e">
        <v>#NUM!</v>
      </c>
      <c r="IZ193" s="284" t="e">
        <v>#NUM!</v>
      </c>
      <c r="JA193" s="284" t="e">
        <v>#NUM!</v>
      </c>
      <c r="JB193" s="284" t="e">
        <v>#NUM!</v>
      </c>
      <c r="JC193" s="284" t="e">
        <v>#NUM!</v>
      </c>
      <c r="JD193" s="284" t="e">
        <v>#NUM!</v>
      </c>
      <c r="JE193" s="284" t="e">
        <v>#NUM!</v>
      </c>
      <c r="JF193" s="284" t="e">
        <v>#NUM!</v>
      </c>
      <c r="JG193" s="284" t="e">
        <v>#NUM!</v>
      </c>
      <c r="JH193" s="284" t="e">
        <v>#NUM!</v>
      </c>
      <c r="JI193" s="284" t="e">
        <v>#NUM!</v>
      </c>
      <c r="JJ193" s="276" t="s">
        <v>560</v>
      </c>
    </row>
    <row r="194" spans="1:318" s="68" customFormat="1" ht="15" customHeight="1" x14ac:dyDescent="0.25">
      <c r="A194" s="68" t="s">
        <v>76</v>
      </c>
      <c r="B194" s="76" t="s">
        <v>508</v>
      </c>
      <c r="C194" s="76" t="s">
        <v>509</v>
      </c>
      <c r="D194" s="76" t="s">
        <v>510</v>
      </c>
      <c r="E194" s="76" t="s">
        <v>6</v>
      </c>
      <c r="F194" s="76" t="s">
        <v>511</v>
      </c>
      <c r="G194" s="76" t="s">
        <v>8</v>
      </c>
      <c r="H194" s="76" t="s">
        <v>8</v>
      </c>
      <c r="I194" s="76" t="s">
        <v>192</v>
      </c>
      <c r="J194" s="76" t="s">
        <v>7</v>
      </c>
      <c r="K194" s="86" t="s">
        <v>8</v>
      </c>
      <c r="L194" s="86" t="s">
        <v>8</v>
      </c>
      <c r="M194" s="86" t="s">
        <v>8</v>
      </c>
      <c r="N194" s="86" t="s">
        <v>8</v>
      </c>
      <c r="O194" s="86" t="s">
        <v>8</v>
      </c>
      <c r="P194" s="86" t="s">
        <v>8</v>
      </c>
      <c r="Q194" s="76" t="s">
        <v>519</v>
      </c>
      <c r="R194" s="76" t="s">
        <v>10</v>
      </c>
      <c r="S194" s="76" t="s">
        <v>520</v>
      </c>
      <c r="T194" s="76" t="s">
        <v>521</v>
      </c>
      <c r="U194" s="77"/>
      <c r="V194" s="77">
        <v>0.05</v>
      </c>
      <c r="W194" s="77">
        <v>0.08</v>
      </c>
      <c r="X194" s="77">
        <v>0.15</v>
      </c>
      <c r="Y194" s="77">
        <v>0.2</v>
      </c>
      <c r="Z194" s="77">
        <v>0.25</v>
      </c>
      <c r="AA194" s="77">
        <v>0.37</v>
      </c>
      <c r="AB194" s="77">
        <v>0.42</v>
      </c>
      <c r="AC194" s="77">
        <v>0.57999999999999996</v>
      </c>
      <c r="AD194" s="77">
        <v>0.67</v>
      </c>
      <c r="AE194" s="77">
        <v>0.83</v>
      </c>
      <c r="AF194" s="77">
        <v>1</v>
      </c>
      <c r="AG194" s="76" t="s">
        <v>522</v>
      </c>
      <c r="AH194" s="76" t="s">
        <v>208</v>
      </c>
      <c r="AI194" s="82" t="s">
        <v>303</v>
      </c>
      <c r="AJ194" s="83" t="s">
        <v>303</v>
      </c>
      <c r="AK194" s="84">
        <v>46023</v>
      </c>
      <c r="AL194" s="84">
        <v>46387</v>
      </c>
      <c r="AM194" s="83"/>
      <c r="AN194" s="83"/>
      <c r="AO194" s="83"/>
      <c r="AP194" s="85" t="s">
        <v>9</v>
      </c>
      <c r="AQ194" s="84" t="str" cm="1">
        <f t="array" ref="AQ194">IFERROR(DATE(2026, _xlfn.AGGREGATE(15, 6, (COLUMN(CC194:CN194)-COLUMN(CC194)+1)/(CC194:CN194&lt;&gt;0), 1), 1),"N/A")</f>
        <v>N/A</v>
      </c>
      <c r="AR194" s="84" t="str" cm="1">
        <f t="array" ref="AR194">IFERROR(EOMONTH(DATE(2026, _xlfn.AGGREGATE(14, 6, (COLUMN(CC194:CN194)-COLUMN(CC194)+1)/(CC194:CN194&lt;&gt;0), 1), 1), 0),"N/A")</f>
        <v>N/A</v>
      </c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76" t="s">
        <v>117</v>
      </c>
      <c r="BG194" s="76" t="s">
        <v>307</v>
      </c>
      <c r="BH194" s="76" t="s">
        <v>328</v>
      </c>
      <c r="BI194" s="76" t="s">
        <v>8</v>
      </c>
      <c r="BJ194" s="82">
        <v>840107</v>
      </c>
      <c r="BK194" s="86" t="s">
        <v>191</v>
      </c>
      <c r="BL194" s="87">
        <v>17000</v>
      </c>
      <c r="BM194" s="73">
        <v>0</v>
      </c>
      <c r="BN194" s="73">
        <v>0</v>
      </c>
      <c r="BO194" s="73">
        <v>0</v>
      </c>
      <c r="BP194" s="73">
        <v>0</v>
      </c>
      <c r="BQ194" s="73">
        <v>0</v>
      </c>
      <c r="BR194" s="73">
        <v>0</v>
      </c>
      <c r="BS194" s="88">
        <v>17000</v>
      </c>
      <c r="BT194" s="73">
        <v>0</v>
      </c>
      <c r="BU194" s="73">
        <v>0</v>
      </c>
      <c r="BV194" s="73">
        <v>0</v>
      </c>
      <c r="BW194" s="73">
        <v>0</v>
      </c>
      <c r="BX194" s="138">
        <v>0</v>
      </c>
      <c r="BY194" s="138"/>
      <c r="BZ194" s="138">
        <v>-17000</v>
      </c>
      <c r="CA194" s="138"/>
      <c r="CB194" s="138">
        <f t="shared" si="32"/>
        <v>0</v>
      </c>
      <c r="CC194" s="73"/>
      <c r="CD194" s="73"/>
      <c r="CE194" s="72">
        <v>0</v>
      </c>
      <c r="CF194" s="73">
        <v>0</v>
      </c>
      <c r="CG194" s="73">
        <v>0</v>
      </c>
      <c r="CH194" s="73">
        <v>0</v>
      </c>
      <c r="CI194" s="88">
        <v>0</v>
      </c>
      <c r="CJ194" s="73">
        <v>0</v>
      </c>
      <c r="CK194" s="73">
        <v>0</v>
      </c>
      <c r="CL194" s="73">
        <v>0</v>
      </c>
      <c r="CM194" s="73">
        <v>0</v>
      </c>
      <c r="CN194" s="138">
        <v>0</v>
      </c>
      <c r="CO194" s="138"/>
      <c r="CP194" s="137">
        <f t="shared" si="33"/>
        <v>0</v>
      </c>
      <c r="CQ194" s="137">
        <f t="shared" si="34"/>
        <v>0</v>
      </c>
      <c r="CR194" s="137">
        <f t="shared" ref="CR194:CR210" si="46">+DI194-CQ194</f>
        <v>0</v>
      </c>
      <c r="CS194" s="157">
        <v>0</v>
      </c>
      <c r="CT194" s="157">
        <v>0</v>
      </c>
      <c r="CU194" s="157">
        <v>0</v>
      </c>
      <c r="CV194" s="157">
        <v>0</v>
      </c>
      <c r="CW194" s="157">
        <v>0</v>
      </c>
      <c r="CX194" s="73">
        <v>0</v>
      </c>
      <c r="CY194" s="73">
        <v>0</v>
      </c>
      <c r="CZ194" s="73">
        <v>0</v>
      </c>
      <c r="DA194" s="73">
        <v>0</v>
      </c>
      <c r="DB194" s="73">
        <v>0</v>
      </c>
      <c r="DC194" s="73">
        <v>0</v>
      </c>
      <c r="DD194" s="73">
        <v>0</v>
      </c>
      <c r="DE194" s="73">
        <v>0</v>
      </c>
      <c r="DF194" s="73">
        <v>0</v>
      </c>
      <c r="DG194" s="73">
        <v>0</v>
      </c>
      <c r="DH194" s="73">
        <v>0</v>
      </c>
      <c r="DI194" s="157">
        <f t="shared" si="35"/>
        <v>0</v>
      </c>
      <c r="DJ194" s="157">
        <f t="shared" si="36"/>
        <v>0</v>
      </c>
      <c r="DK194" s="191" t="str">
        <f t="shared" si="44"/>
        <v>NO</v>
      </c>
      <c r="DL194" s="191" t="str">
        <f t="shared" si="45"/>
        <v>NO</v>
      </c>
      <c r="DM194" s="142">
        <v>17000</v>
      </c>
      <c r="DN194" s="367">
        <v>17000</v>
      </c>
      <c r="DO194" s="380">
        <v>17000</v>
      </c>
      <c r="DP194" s="125">
        <v>1</v>
      </c>
      <c r="DQ194" s="125">
        <v>1</v>
      </c>
      <c r="DR194" s="359">
        <v>3</v>
      </c>
      <c r="DS194" s="373" t="s">
        <v>303</v>
      </c>
      <c r="DT194" s="366" t="s">
        <v>304</v>
      </c>
      <c r="DU194" s="366" t="s">
        <v>305</v>
      </c>
      <c r="DV194" s="366" t="s">
        <v>315</v>
      </c>
      <c r="DW194" s="125"/>
      <c r="DX194" s="126">
        <v>46091</v>
      </c>
      <c r="DY194" s="126">
        <v>46091</v>
      </c>
      <c r="DZ194" s="127">
        <v>1</v>
      </c>
      <c r="EA194" s="126">
        <v>46092</v>
      </c>
      <c r="EB194" s="126">
        <v>46092</v>
      </c>
      <c r="EC194" s="126">
        <v>46092</v>
      </c>
      <c r="ED194" s="126">
        <v>46093</v>
      </c>
      <c r="EE194" s="126">
        <v>46094</v>
      </c>
      <c r="EF194" s="126">
        <v>46097</v>
      </c>
      <c r="EG194" s="126">
        <v>46098</v>
      </c>
      <c r="EH194" s="126">
        <v>46099</v>
      </c>
      <c r="EI194" s="126">
        <v>46100</v>
      </c>
      <c r="EJ194" s="126">
        <v>46100</v>
      </c>
      <c r="EK194" s="127">
        <v>1</v>
      </c>
      <c r="EL194" s="126">
        <v>46101</v>
      </c>
      <c r="EM194" s="126">
        <v>46104</v>
      </c>
      <c r="EN194" s="126">
        <v>46105</v>
      </c>
      <c r="EO194" s="126">
        <v>46106</v>
      </c>
      <c r="EP194" s="126">
        <v>46106</v>
      </c>
      <c r="EQ194" s="126">
        <v>46107</v>
      </c>
      <c r="ER194" s="126">
        <v>46107</v>
      </c>
      <c r="ES194" s="127"/>
      <c r="ET194" s="127"/>
      <c r="EU194" s="127"/>
      <c r="EV194" s="127"/>
      <c r="EW194" s="126">
        <v>46108</v>
      </c>
      <c r="EX194" s="126">
        <v>46111</v>
      </c>
      <c r="EY194" s="126">
        <v>46111</v>
      </c>
      <c r="EZ194" s="126">
        <v>46112</v>
      </c>
      <c r="FA194" s="126">
        <v>46113</v>
      </c>
      <c r="FB194" s="126">
        <v>46114</v>
      </c>
      <c r="FC194" s="126">
        <v>46115</v>
      </c>
      <c r="FD194" s="126">
        <v>46115</v>
      </c>
      <c r="FE194" s="127">
        <v>18</v>
      </c>
      <c r="FF194" s="126">
        <v>46119</v>
      </c>
      <c r="FG194" s="126">
        <v>46121</v>
      </c>
      <c r="FH194" s="128">
        <v>46125</v>
      </c>
      <c r="FI194" s="128">
        <v>46126</v>
      </c>
      <c r="FJ194" s="128">
        <v>46127</v>
      </c>
      <c r="FK194" s="128">
        <v>46129</v>
      </c>
      <c r="FL194" s="128">
        <v>46132</v>
      </c>
      <c r="FM194" s="128">
        <v>46134</v>
      </c>
      <c r="FN194" s="128">
        <v>46139</v>
      </c>
      <c r="FO194" s="129">
        <v>1</v>
      </c>
      <c r="FP194" s="128">
        <v>46142</v>
      </c>
      <c r="FQ194" s="128"/>
      <c r="FR194" s="147" t="s">
        <v>418</v>
      </c>
      <c r="FS194" s="127" t="s">
        <v>655</v>
      </c>
      <c r="FT194" s="131"/>
      <c r="FU194" s="173">
        <v>46091</v>
      </c>
      <c r="FV194" s="173">
        <v>46091</v>
      </c>
      <c r="FW194" s="173">
        <v>46092</v>
      </c>
      <c r="FX194" s="173">
        <v>46092</v>
      </c>
      <c r="FY194" s="173">
        <v>46092</v>
      </c>
      <c r="FZ194" s="173">
        <v>46093</v>
      </c>
      <c r="GA194" s="173">
        <v>46094</v>
      </c>
      <c r="GB194" s="173">
        <v>46097</v>
      </c>
      <c r="GC194" s="173">
        <v>46098</v>
      </c>
      <c r="GD194" s="173">
        <v>46099</v>
      </c>
      <c r="GE194" s="173">
        <v>46100</v>
      </c>
      <c r="GF194" s="173">
        <v>46100</v>
      </c>
      <c r="GG194" s="173">
        <v>46101</v>
      </c>
      <c r="GH194" s="173">
        <v>46104</v>
      </c>
      <c r="GI194" s="173">
        <v>46105</v>
      </c>
      <c r="GJ194" s="173">
        <v>46106</v>
      </c>
      <c r="GK194" s="173">
        <v>46106</v>
      </c>
      <c r="GL194" s="173">
        <v>46107</v>
      </c>
      <c r="GM194" s="173">
        <v>46107</v>
      </c>
      <c r="GN194" s="173"/>
      <c r="GO194" s="173"/>
      <c r="GP194" s="173"/>
      <c r="GQ194" s="173"/>
      <c r="GR194" s="173">
        <v>46108</v>
      </c>
      <c r="GS194" s="173">
        <v>46111</v>
      </c>
      <c r="GT194" s="173">
        <v>46111</v>
      </c>
      <c r="GU194" s="173">
        <v>46112</v>
      </c>
      <c r="GV194" s="173">
        <v>46113</v>
      </c>
      <c r="GW194" s="173">
        <v>46114</v>
      </c>
      <c r="GX194" s="173">
        <v>46115</v>
      </c>
      <c r="GY194" s="173">
        <v>46115</v>
      </c>
      <c r="GZ194" s="173">
        <v>18</v>
      </c>
      <c r="HA194" s="173">
        <v>46119</v>
      </c>
      <c r="HB194" s="173">
        <v>46121</v>
      </c>
      <c r="HC194" s="173">
        <v>46125</v>
      </c>
      <c r="HD194" s="173">
        <v>46126</v>
      </c>
      <c r="HE194" s="173">
        <v>46127</v>
      </c>
      <c r="HF194" s="173">
        <v>46129</v>
      </c>
      <c r="HG194" s="173">
        <v>46132</v>
      </c>
      <c r="HH194" s="173">
        <v>46134</v>
      </c>
      <c r="HI194" s="173">
        <v>46139</v>
      </c>
      <c r="HJ194" s="173">
        <v>46142</v>
      </c>
      <c r="HK194" s="169"/>
      <c r="HL194" s="219" t="s">
        <v>95</v>
      </c>
      <c r="HM194" s="169" t="s">
        <v>418</v>
      </c>
      <c r="HN194" s="169" t="s">
        <v>655</v>
      </c>
      <c r="HO194" s="169" t="s">
        <v>517</v>
      </c>
      <c r="HP194" s="284" t="e">
        <v>#NUM!</v>
      </c>
      <c r="HQ194" s="284" t="e">
        <v>#NUM!</v>
      </c>
      <c r="HR194" s="284" t="e">
        <v>#NUM!</v>
      </c>
      <c r="HS194" s="284" t="e">
        <v>#NUM!</v>
      </c>
      <c r="HT194" s="284" t="e">
        <v>#NUM!</v>
      </c>
      <c r="HU194" s="284" t="e">
        <v>#NUM!</v>
      </c>
      <c r="HV194" s="284" t="e">
        <v>#NUM!</v>
      </c>
      <c r="HW194" s="284" t="e">
        <v>#NUM!</v>
      </c>
      <c r="HX194" s="284" t="e">
        <v>#NUM!</v>
      </c>
      <c r="HY194" s="284" t="e">
        <v>#NUM!</v>
      </c>
      <c r="HZ194" s="284" t="e">
        <v>#NUM!</v>
      </c>
      <c r="IA194" s="284" t="e">
        <v>#NUM!</v>
      </c>
      <c r="IB194" s="284" t="e">
        <v>#NUM!</v>
      </c>
      <c r="IC194" s="284" t="e">
        <v>#NUM!</v>
      </c>
      <c r="ID194" s="284" t="e">
        <v>#NUM!</v>
      </c>
      <c r="IE194" s="284" t="e">
        <v>#NUM!</v>
      </c>
      <c r="IF194" s="284" t="e">
        <v>#NUM!</v>
      </c>
      <c r="IG194" s="284" t="e">
        <v>#NUM!</v>
      </c>
      <c r="IH194" s="284" t="e">
        <v>#NUM!</v>
      </c>
      <c r="II194" s="284"/>
      <c r="IJ194" s="284"/>
      <c r="IK194" s="284"/>
      <c r="IL194" s="284"/>
      <c r="IM194" s="284" t="e">
        <v>#NUM!</v>
      </c>
      <c r="IN194" s="284" t="e">
        <v>#NUM!</v>
      </c>
      <c r="IO194" s="284" t="e">
        <v>#NUM!</v>
      </c>
      <c r="IP194" s="284" t="e">
        <v>#NUM!</v>
      </c>
      <c r="IQ194" s="284" t="e">
        <v>#NUM!</v>
      </c>
      <c r="IR194" s="284" t="e">
        <v>#NUM!</v>
      </c>
      <c r="IS194" s="284" t="e">
        <v>#NUM!</v>
      </c>
      <c r="IT194" s="284"/>
      <c r="IU194" s="284">
        <v>18</v>
      </c>
      <c r="IV194" s="284">
        <v>3</v>
      </c>
      <c r="IW194" s="284">
        <v>5</v>
      </c>
      <c r="IX194" s="284">
        <v>9</v>
      </c>
      <c r="IY194" s="284">
        <v>10</v>
      </c>
      <c r="IZ194" s="284">
        <v>11</v>
      </c>
      <c r="JA194" s="284">
        <v>13</v>
      </c>
      <c r="JB194" s="284">
        <v>16</v>
      </c>
      <c r="JC194" s="284">
        <v>18</v>
      </c>
      <c r="JD194" s="284">
        <v>23</v>
      </c>
      <c r="JE194" s="284"/>
      <c r="JF194" s="286"/>
      <c r="JG194" s="286"/>
      <c r="JH194" s="276"/>
      <c r="JI194" s="276"/>
      <c r="JJ194" s="276" t="s">
        <v>821</v>
      </c>
      <c r="LF194" s="76" t="s">
        <v>530</v>
      </c>
    </row>
    <row r="195" spans="1:318" s="68" customFormat="1" ht="15" customHeight="1" x14ac:dyDescent="0.25">
      <c r="A195" s="68" t="s">
        <v>76</v>
      </c>
      <c r="B195" s="76" t="s">
        <v>508</v>
      </c>
      <c r="C195" s="76" t="s">
        <v>509</v>
      </c>
      <c r="D195" s="76" t="s">
        <v>510</v>
      </c>
      <c r="E195" s="76" t="s">
        <v>6</v>
      </c>
      <c r="F195" s="76" t="s">
        <v>511</v>
      </c>
      <c r="G195" s="76" t="s">
        <v>8</v>
      </c>
      <c r="H195" s="76" t="s">
        <v>8</v>
      </c>
      <c r="I195" s="76" t="s">
        <v>192</v>
      </c>
      <c r="J195" s="76" t="s">
        <v>7</v>
      </c>
      <c r="K195" s="86" t="s">
        <v>8</v>
      </c>
      <c r="L195" s="86" t="s">
        <v>8</v>
      </c>
      <c r="M195" s="86" t="s">
        <v>8</v>
      </c>
      <c r="N195" s="86" t="s">
        <v>8</v>
      </c>
      <c r="O195" s="86" t="s">
        <v>8</v>
      </c>
      <c r="P195" s="86" t="s">
        <v>8</v>
      </c>
      <c r="Q195" s="76" t="s">
        <v>519</v>
      </c>
      <c r="R195" s="76" t="s">
        <v>10</v>
      </c>
      <c r="S195" s="76" t="s">
        <v>520</v>
      </c>
      <c r="T195" s="76" t="s">
        <v>521</v>
      </c>
      <c r="U195" s="77"/>
      <c r="V195" s="77">
        <v>0.05</v>
      </c>
      <c r="W195" s="77">
        <v>0.08</v>
      </c>
      <c r="X195" s="77">
        <v>0.15</v>
      </c>
      <c r="Y195" s="77">
        <v>0.2</v>
      </c>
      <c r="Z195" s="77">
        <v>0.25</v>
      </c>
      <c r="AA195" s="77">
        <v>0.37</v>
      </c>
      <c r="AB195" s="77">
        <v>0.42</v>
      </c>
      <c r="AC195" s="77">
        <v>0.57999999999999996</v>
      </c>
      <c r="AD195" s="77">
        <v>0.67</v>
      </c>
      <c r="AE195" s="77">
        <v>0.83</v>
      </c>
      <c r="AF195" s="77">
        <v>1</v>
      </c>
      <c r="AG195" s="76" t="s">
        <v>522</v>
      </c>
      <c r="AH195" s="76" t="s">
        <v>208</v>
      </c>
      <c r="AI195" s="82" t="s">
        <v>303</v>
      </c>
      <c r="AJ195" s="83" t="s">
        <v>303</v>
      </c>
      <c r="AK195" s="84">
        <v>46023</v>
      </c>
      <c r="AL195" s="84">
        <v>46387</v>
      </c>
      <c r="AM195" s="83"/>
      <c r="AN195" s="83"/>
      <c r="AO195" s="83"/>
      <c r="AP195" s="85" t="s">
        <v>9</v>
      </c>
      <c r="AQ195" s="84" t="str" cm="1">
        <f t="array" ref="AQ195">IFERROR(DATE(2026, _xlfn.AGGREGATE(15, 6, (COLUMN(CC195:CN195)-COLUMN(CC195)+1)/(CC195:CN195&lt;&gt;0), 1), 1),"N/A")</f>
        <v>N/A</v>
      </c>
      <c r="AR195" s="84" t="str" cm="1">
        <f t="array" ref="AR195">IFERROR(EOMONTH(DATE(2026, _xlfn.AGGREGATE(14, 6, (COLUMN(CC195:CN195)-COLUMN(CC195)+1)/(CC195:CN195&lt;&gt;0), 1), 1), 0),"N/A")</f>
        <v>N/A</v>
      </c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76" t="s">
        <v>822</v>
      </c>
      <c r="BG195" s="76" t="s">
        <v>307</v>
      </c>
      <c r="BH195" s="76" t="s">
        <v>823</v>
      </c>
      <c r="BI195" s="76" t="s">
        <v>8</v>
      </c>
      <c r="BJ195" s="82">
        <v>840107</v>
      </c>
      <c r="BK195" s="86" t="s">
        <v>191</v>
      </c>
      <c r="BL195" s="87">
        <v>10000</v>
      </c>
      <c r="BM195" s="73">
        <v>0</v>
      </c>
      <c r="BN195" s="73">
        <v>0</v>
      </c>
      <c r="BO195" s="73">
        <v>0</v>
      </c>
      <c r="BP195" s="73">
        <v>0</v>
      </c>
      <c r="BQ195" s="73">
        <v>0</v>
      </c>
      <c r="BR195" s="73">
        <v>0</v>
      </c>
      <c r="BS195" s="73">
        <v>0</v>
      </c>
      <c r="BT195" s="73">
        <v>0</v>
      </c>
      <c r="BU195" s="73">
        <v>0</v>
      </c>
      <c r="BV195" s="88">
        <v>10000</v>
      </c>
      <c r="BW195" s="73">
        <v>0</v>
      </c>
      <c r="BX195" s="138">
        <v>0</v>
      </c>
      <c r="BY195" s="138">
        <v>-10000</v>
      </c>
      <c r="BZ195" s="138"/>
      <c r="CA195" s="138"/>
      <c r="CB195" s="138">
        <f t="shared" si="32"/>
        <v>0</v>
      </c>
      <c r="CC195" s="73"/>
      <c r="CD195" s="73"/>
      <c r="CE195" s="72">
        <v>0</v>
      </c>
      <c r="CF195" s="73">
        <v>0</v>
      </c>
      <c r="CG195" s="73">
        <v>0</v>
      </c>
      <c r="CH195" s="73">
        <v>0</v>
      </c>
      <c r="CI195" s="73">
        <v>0</v>
      </c>
      <c r="CJ195" s="73">
        <v>0</v>
      </c>
      <c r="CK195" s="73">
        <v>0</v>
      </c>
      <c r="CL195" s="88">
        <v>0</v>
      </c>
      <c r="CM195" s="73">
        <v>0</v>
      </c>
      <c r="CN195" s="138">
        <v>0</v>
      </c>
      <c r="CO195" s="138"/>
      <c r="CP195" s="137">
        <f t="shared" si="33"/>
        <v>0</v>
      </c>
      <c r="CQ195" s="137">
        <f t="shared" si="34"/>
        <v>0</v>
      </c>
      <c r="CR195" s="137">
        <f t="shared" si="46"/>
        <v>0</v>
      </c>
      <c r="CS195" s="157">
        <v>0</v>
      </c>
      <c r="CT195" s="157">
        <v>0</v>
      </c>
      <c r="CU195" s="157">
        <v>0</v>
      </c>
      <c r="CV195" s="157">
        <v>0</v>
      </c>
      <c r="CW195" s="157">
        <v>0</v>
      </c>
      <c r="CX195" s="73">
        <v>0</v>
      </c>
      <c r="CY195" s="73">
        <v>0</v>
      </c>
      <c r="CZ195" s="73">
        <v>0</v>
      </c>
      <c r="DA195" s="73">
        <v>0</v>
      </c>
      <c r="DB195" s="73">
        <v>0</v>
      </c>
      <c r="DC195" s="73">
        <v>0</v>
      </c>
      <c r="DD195" s="73">
        <v>0</v>
      </c>
      <c r="DE195" s="73">
        <v>0</v>
      </c>
      <c r="DF195" s="73">
        <v>0</v>
      </c>
      <c r="DG195" s="73">
        <v>0</v>
      </c>
      <c r="DH195" s="73">
        <v>0</v>
      </c>
      <c r="DI195" s="157">
        <f t="shared" si="35"/>
        <v>0</v>
      </c>
      <c r="DJ195" s="157">
        <f t="shared" si="36"/>
        <v>0</v>
      </c>
      <c r="DK195" s="191" t="str">
        <f t="shared" si="44"/>
        <v>NO</v>
      </c>
      <c r="DL195" s="191" t="str">
        <f t="shared" si="45"/>
        <v>NO</v>
      </c>
      <c r="DM195" s="142">
        <v>10000</v>
      </c>
      <c r="DN195" s="142">
        <v>0</v>
      </c>
      <c r="DO195" s="142"/>
      <c r="DP195" s="125">
        <v>2</v>
      </c>
      <c r="DQ195" s="125">
        <v>0</v>
      </c>
      <c r="DR195" s="125"/>
      <c r="DS195" s="125"/>
      <c r="DT195" s="125"/>
      <c r="DU195" s="125"/>
      <c r="DV195" s="125"/>
      <c r="DW195" s="125"/>
      <c r="DX195" s="126">
        <v>46224</v>
      </c>
      <c r="DY195" s="126">
        <v>46224</v>
      </c>
      <c r="DZ195" s="127">
        <v>2</v>
      </c>
      <c r="EA195" s="126">
        <v>46225</v>
      </c>
      <c r="EB195" s="126">
        <v>46225</v>
      </c>
      <c r="EC195" s="126">
        <v>46225</v>
      </c>
      <c r="ED195" s="126">
        <v>46226</v>
      </c>
      <c r="EE195" s="126">
        <v>46227</v>
      </c>
      <c r="EF195" s="126">
        <v>46230</v>
      </c>
      <c r="EG195" s="126">
        <v>46231</v>
      </c>
      <c r="EH195" s="126">
        <v>46232</v>
      </c>
      <c r="EI195" s="126">
        <v>46233</v>
      </c>
      <c r="EJ195" s="126">
        <v>46233</v>
      </c>
      <c r="EK195" s="127">
        <v>2</v>
      </c>
      <c r="EL195" s="126">
        <v>46234</v>
      </c>
      <c r="EM195" s="126">
        <v>46237</v>
      </c>
      <c r="EN195" s="126">
        <v>46238</v>
      </c>
      <c r="EO195" s="126">
        <v>46239</v>
      </c>
      <c r="EP195" s="126">
        <v>46239</v>
      </c>
      <c r="EQ195" s="126">
        <v>46240</v>
      </c>
      <c r="ER195" s="126">
        <v>46240</v>
      </c>
      <c r="ES195" s="127"/>
      <c r="ET195" s="127"/>
      <c r="EU195" s="127"/>
      <c r="EV195" s="127"/>
      <c r="EW195" s="126">
        <v>46241</v>
      </c>
      <c r="EX195" s="126">
        <v>46244</v>
      </c>
      <c r="EY195" s="126">
        <v>46244</v>
      </c>
      <c r="EZ195" s="126"/>
      <c r="FA195" s="126"/>
      <c r="FB195" s="126"/>
      <c r="FC195" s="126">
        <v>46244</v>
      </c>
      <c r="FD195" s="126">
        <v>46248</v>
      </c>
      <c r="FE195" s="127">
        <v>18</v>
      </c>
      <c r="FF195" s="128"/>
      <c r="FG195" s="128"/>
      <c r="FH195" s="128"/>
      <c r="FI195" s="128"/>
      <c r="FJ195" s="128"/>
      <c r="FK195" s="128"/>
      <c r="FL195" s="128"/>
      <c r="FM195" s="128"/>
      <c r="FN195" s="128"/>
      <c r="FO195" s="129"/>
      <c r="FP195" s="128">
        <v>46248</v>
      </c>
      <c r="FQ195" s="128"/>
      <c r="FR195" s="130" t="s">
        <v>579</v>
      </c>
      <c r="FS195" s="132" t="s">
        <v>621</v>
      </c>
      <c r="FT195" s="125"/>
      <c r="FU195" s="174" t="e">
        <v>#NUM!</v>
      </c>
      <c r="FV195" s="174" t="e">
        <v>#NUM!</v>
      </c>
      <c r="FW195" s="174" t="e">
        <v>#NUM!</v>
      </c>
      <c r="FX195" s="174" t="e">
        <v>#NUM!</v>
      </c>
      <c r="FY195" s="174" t="e">
        <v>#NUM!</v>
      </c>
      <c r="FZ195" s="174" t="e">
        <v>#NUM!</v>
      </c>
      <c r="GA195" s="174" t="e">
        <v>#NUM!</v>
      </c>
      <c r="GB195" s="174" t="e">
        <v>#NUM!</v>
      </c>
      <c r="GC195" s="174" t="e">
        <v>#NUM!</v>
      </c>
      <c r="GD195" s="174" t="e">
        <v>#NUM!</v>
      </c>
      <c r="GE195" s="174" t="e">
        <v>#NUM!</v>
      </c>
      <c r="GF195" s="174" t="e">
        <v>#NUM!</v>
      </c>
      <c r="GG195" s="174" t="e">
        <v>#NUM!</v>
      </c>
      <c r="GH195" s="174" t="e">
        <v>#NUM!</v>
      </c>
      <c r="GI195" s="174" t="e">
        <v>#NUM!</v>
      </c>
      <c r="GJ195" s="174" t="e">
        <v>#NUM!</v>
      </c>
      <c r="GK195" s="174" t="e">
        <v>#NUM!</v>
      </c>
      <c r="GL195" s="174" t="e">
        <v>#NUM!</v>
      </c>
      <c r="GM195" s="174" t="e">
        <v>#NUM!</v>
      </c>
      <c r="GN195" s="174"/>
      <c r="GO195" s="174"/>
      <c r="GP195" s="174"/>
      <c r="GQ195" s="174"/>
      <c r="GR195" s="174" t="e">
        <v>#NUM!</v>
      </c>
      <c r="GS195" s="174" t="e">
        <v>#NUM!</v>
      </c>
      <c r="GT195" s="174" t="e">
        <v>#NUM!</v>
      </c>
      <c r="GU195" s="174"/>
      <c r="GV195" s="174"/>
      <c r="GW195" s="174"/>
      <c r="GX195" s="174" t="e">
        <v>#NUM!</v>
      </c>
      <c r="GY195" s="174"/>
      <c r="GZ195" s="174">
        <v>18</v>
      </c>
      <c r="HA195" s="174"/>
      <c r="HB195" s="174"/>
      <c r="HC195" s="174"/>
      <c r="HD195" s="174"/>
      <c r="HE195" s="174"/>
      <c r="HF195" s="174"/>
      <c r="HG195" s="174"/>
      <c r="HH195" s="174"/>
      <c r="HI195" s="174"/>
      <c r="HJ195" s="174"/>
      <c r="HK195" s="171"/>
      <c r="HL195" s="171"/>
      <c r="HM195" s="171"/>
      <c r="HN195" s="171"/>
      <c r="HO195" s="269" t="s">
        <v>597</v>
      </c>
      <c r="HP195" s="284" t="e">
        <v>#NUM!</v>
      </c>
      <c r="HQ195" s="284" t="e">
        <v>#NUM!</v>
      </c>
      <c r="HR195" s="284" t="e">
        <v>#NUM!</v>
      </c>
      <c r="HS195" s="284" t="e">
        <v>#NUM!</v>
      </c>
      <c r="HT195" s="284" t="e">
        <v>#NUM!</v>
      </c>
      <c r="HU195" s="284" t="e">
        <v>#NUM!</v>
      </c>
      <c r="HV195" s="284" t="e">
        <v>#NUM!</v>
      </c>
      <c r="HW195" s="284" t="e">
        <v>#NUM!</v>
      </c>
      <c r="HX195" s="284" t="e">
        <v>#NUM!</v>
      </c>
      <c r="HY195" s="284" t="e">
        <v>#NUM!</v>
      </c>
      <c r="HZ195" s="284" t="e">
        <v>#NUM!</v>
      </c>
      <c r="IA195" s="284" t="e">
        <v>#NUM!</v>
      </c>
      <c r="IB195" s="284" t="e">
        <v>#NUM!</v>
      </c>
      <c r="IC195" s="284" t="e">
        <v>#NUM!</v>
      </c>
      <c r="ID195" s="284" t="e">
        <v>#NUM!</v>
      </c>
      <c r="IE195" s="284" t="e">
        <v>#NUM!</v>
      </c>
      <c r="IF195" s="284" t="e">
        <v>#NUM!</v>
      </c>
      <c r="IG195" s="284" t="e">
        <v>#NUM!</v>
      </c>
      <c r="IH195" s="284" t="e">
        <v>#NUM!</v>
      </c>
      <c r="II195" s="284" t="e">
        <v>#NUM!</v>
      </c>
      <c r="IJ195" s="284" t="e">
        <v>#NUM!</v>
      </c>
      <c r="IK195" s="284" t="e">
        <v>#NUM!</v>
      </c>
      <c r="IL195" s="284" t="e">
        <v>#NUM!</v>
      </c>
      <c r="IM195" s="284" t="e">
        <v>#NUM!</v>
      </c>
      <c r="IN195" s="284" t="e">
        <v>#NUM!</v>
      </c>
      <c r="IO195" s="284" t="e">
        <v>#NUM!</v>
      </c>
      <c r="IP195" s="284" t="e">
        <v>#NUM!</v>
      </c>
      <c r="IQ195" s="284" t="e">
        <v>#NUM!</v>
      </c>
      <c r="IR195" s="284" t="e">
        <v>#NUM!</v>
      </c>
      <c r="IS195" s="284" t="e">
        <v>#NUM!</v>
      </c>
      <c r="IT195" s="284" t="e">
        <v>#NUM!</v>
      </c>
      <c r="IU195" s="284" t="e">
        <v>#NUM!</v>
      </c>
      <c r="IV195" s="284" t="e">
        <v>#NUM!</v>
      </c>
      <c r="IW195" s="284" t="e">
        <v>#NUM!</v>
      </c>
      <c r="IX195" s="284" t="e">
        <v>#NUM!</v>
      </c>
      <c r="IY195" s="284" t="e">
        <v>#NUM!</v>
      </c>
      <c r="IZ195" s="284" t="e">
        <v>#NUM!</v>
      </c>
      <c r="JA195" s="284" t="e">
        <v>#NUM!</v>
      </c>
      <c r="JB195" s="284" t="e">
        <v>#NUM!</v>
      </c>
      <c r="JC195" s="284" t="e">
        <v>#NUM!</v>
      </c>
      <c r="JD195" s="284" t="e">
        <v>#NUM!</v>
      </c>
      <c r="JE195" s="284" t="e">
        <v>#NUM!</v>
      </c>
      <c r="JF195" s="284" t="e">
        <v>#NUM!</v>
      </c>
      <c r="JG195" s="284" t="e">
        <v>#NUM!</v>
      </c>
      <c r="JH195" s="284" t="e">
        <v>#NUM!</v>
      </c>
      <c r="JI195" s="284" t="e">
        <v>#NUM!</v>
      </c>
      <c r="JJ195" s="276" t="s">
        <v>597</v>
      </c>
    </row>
    <row r="196" spans="1:318" s="68" customFormat="1" ht="15" customHeight="1" x14ac:dyDescent="0.25">
      <c r="A196" s="68" t="s">
        <v>76</v>
      </c>
      <c r="B196" s="76" t="s">
        <v>508</v>
      </c>
      <c r="C196" s="76" t="s">
        <v>509</v>
      </c>
      <c r="D196" s="76" t="s">
        <v>510</v>
      </c>
      <c r="E196" s="76" t="s">
        <v>6</v>
      </c>
      <c r="F196" s="76" t="s">
        <v>511</v>
      </c>
      <c r="G196" s="76" t="s">
        <v>8</v>
      </c>
      <c r="H196" s="76" t="s">
        <v>8</v>
      </c>
      <c r="I196" s="76" t="s">
        <v>192</v>
      </c>
      <c r="J196" s="76" t="s">
        <v>7</v>
      </c>
      <c r="K196" s="86" t="s">
        <v>8</v>
      </c>
      <c r="L196" s="86" t="s">
        <v>8</v>
      </c>
      <c r="M196" s="86" t="s">
        <v>8</v>
      </c>
      <c r="N196" s="86" t="s">
        <v>8</v>
      </c>
      <c r="O196" s="86" t="s">
        <v>8</v>
      </c>
      <c r="P196" s="86" t="s">
        <v>8</v>
      </c>
      <c r="Q196" s="76" t="s">
        <v>519</v>
      </c>
      <c r="R196" s="76" t="s">
        <v>10</v>
      </c>
      <c r="S196" s="76" t="s">
        <v>520</v>
      </c>
      <c r="T196" s="76" t="s">
        <v>521</v>
      </c>
      <c r="U196" s="77"/>
      <c r="V196" s="77">
        <v>0.05</v>
      </c>
      <c r="W196" s="77">
        <v>0.08</v>
      </c>
      <c r="X196" s="77">
        <v>0.15</v>
      </c>
      <c r="Y196" s="77">
        <v>0.2</v>
      </c>
      <c r="Z196" s="77">
        <v>0.25</v>
      </c>
      <c r="AA196" s="77">
        <v>0.37</v>
      </c>
      <c r="AB196" s="77">
        <v>0.42</v>
      </c>
      <c r="AC196" s="77">
        <v>0.57999999999999996</v>
      </c>
      <c r="AD196" s="77">
        <v>0.67</v>
      </c>
      <c r="AE196" s="77">
        <v>0.83</v>
      </c>
      <c r="AF196" s="77">
        <v>1</v>
      </c>
      <c r="AG196" s="76" t="s">
        <v>522</v>
      </c>
      <c r="AH196" s="76" t="s">
        <v>208</v>
      </c>
      <c r="AI196" s="82" t="s">
        <v>303</v>
      </c>
      <c r="AJ196" s="83" t="s">
        <v>303</v>
      </c>
      <c r="AK196" s="84">
        <v>46023</v>
      </c>
      <c r="AL196" s="84">
        <v>46387</v>
      </c>
      <c r="AM196" s="83"/>
      <c r="AN196" s="83"/>
      <c r="AO196" s="83"/>
      <c r="AP196" s="85" t="s">
        <v>9</v>
      </c>
      <c r="AQ196" s="84" t="str" cm="1">
        <f t="array" ref="AQ196">IFERROR(DATE(2026, _xlfn.AGGREGATE(15, 6, (COLUMN(CC196:CN196)-COLUMN(CC196)+1)/(CC196:CN196&lt;&gt;0), 1), 1),"N/A")</f>
        <v>N/A</v>
      </c>
      <c r="AR196" s="84" t="str" cm="1">
        <f t="array" ref="AR196">IFERROR(EOMONTH(DATE(2026, _xlfn.AGGREGATE(14, 6, (COLUMN(CC196:CN196)-COLUMN(CC196)+1)/(CC196:CN196&lt;&gt;0), 1), 1), 0),"N/A")</f>
        <v>N/A</v>
      </c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76" t="s">
        <v>824</v>
      </c>
      <c r="BG196" s="76" t="s">
        <v>307</v>
      </c>
      <c r="BH196" s="76" t="s">
        <v>825</v>
      </c>
      <c r="BI196" s="76" t="s">
        <v>8</v>
      </c>
      <c r="BJ196" s="82">
        <v>530601</v>
      </c>
      <c r="BK196" s="86" t="s">
        <v>191</v>
      </c>
      <c r="BL196" s="87">
        <v>10000</v>
      </c>
      <c r="BM196" s="73">
        <v>0</v>
      </c>
      <c r="BN196" s="73">
        <v>0</v>
      </c>
      <c r="BO196" s="73">
        <v>0</v>
      </c>
      <c r="BP196" s="73">
        <v>0</v>
      </c>
      <c r="BQ196" s="73">
        <v>0</v>
      </c>
      <c r="BR196" s="73">
        <v>0</v>
      </c>
      <c r="BS196" s="73">
        <v>0</v>
      </c>
      <c r="BT196" s="73">
        <v>0</v>
      </c>
      <c r="BU196" s="88">
        <v>3333.3333333333335</v>
      </c>
      <c r="BV196" s="88">
        <v>3333.3333333333335</v>
      </c>
      <c r="BW196" s="88">
        <v>3333.3333333333335</v>
      </c>
      <c r="BX196" s="138">
        <v>0</v>
      </c>
      <c r="BY196" s="138">
        <v>-10000</v>
      </c>
      <c r="BZ196" s="138"/>
      <c r="CA196" s="138"/>
      <c r="CB196" s="138">
        <f t="shared" si="32"/>
        <v>0</v>
      </c>
      <c r="CC196" s="73"/>
      <c r="CD196" s="73"/>
      <c r="CE196" s="72">
        <v>0</v>
      </c>
      <c r="CF196" s="73">
        <v>0</v>
      </c>
      <c r="CG196" s="73">
        <v>0</v>
      </c>
      <c r="CH196" s="73">
        <v>0</v>
      </c>
      <c r="CI196" s="73">
        <v>0</v>
      </c>
      <c r="CJ196" s="73">
        <v>0</v>
      </c>
      <c r="CK196" s="88">
        <v>0</v>
      </c>
      <c r="CL196" s="88">
        <v>0</v>
      </c>
      <c r="CM196" s="88">
        <v>0</v>
      </c>
      <c r="CN196" s="138">
        <v>0</v>
      </c>
      <c r="CO196" s="138"/>
      <c r="CP196" s="137">
        <f t="shared" si="33"/>
        <v>0</v>
      </c>
      <c r="CQ196" s="137">
        <f t="shared" si="34"/>
        <v>0</v>
      </c>
      <c r="CR196" s="137">
        <f t="shared" si="46"/>
        <v>0</v>
      </c>
      <c r="CS196" s="157">
        <v>0</v>
      </c>
      <c r="CT196" s="157">
        <v>0</v>
      </c>
      <c r="CU196" s="157">
        <v>0</v>
      </c>
      <c r="CV196" s="157">
        <v>0</v>
      </c>
      <c r="CW196" s="157">
        <v>0</v>
      </c>
      <c r="CX196" s="73">
        <v>0</v>
      </c>
      <c r="CY196" s="73">
        <v>0</v>
      </c>
      <c r="CZ196" s="73">
        <v>0</v>
      </c>
      <c r="DA196" s="73">
        <v>0</v>
      </c>
      <c r="DB196" s="73">
        <v>0</v>
      </c>
      <c r="DC196" s="73">
        <v>0</v>
      </c>
      <c r="DD196" s="73">
        <v>0</v>
      </c>
      <c r="DE196" s="73">
        <v>0</v>
      </c>
      <c r="DF196" s="73">
        <v>0</v>
      </c>
      <c r="DG196" s="73">
        <v>0</v>
      </c>
      <c r="DH196" s="73">
        <v>0</v>
      </c>
      <c r="DI196" s="157">
        <f t="shared" si="35"/>
        <v>0</v>
      </c>
      <c r="DJ196" s="157">
        <f t="shared" si="36"/>
        <v>0</v>
      </c>
      <c r="DK196" s="191" t="str">
        <f t="shared" si="44"/>
        <v>NO</v>
      </c>
      <c r="DL196" s="191" t="str">
        <f t="shared" si="45"/>
        <v>NO</v>
      </c>
      <c r="DM196" s="142">
        <v>10000</v>
      </c>
      <c r="DN196" s="142">
        <v>0</v>
      </c>
      <c r="DO196" s="142"/>
      <c r="DP196" s="125">
        <v>2</v>
      </c>
      <c r="DQ196" s="125">
        <v>0</v>
      </c>
      <c r="DR196" s="125"/>
      <c r="DS196" s="125"/>
      <c r="DT196" s="125"/>
      <c r="DU196" s="125" t="s">
        <v>315</v>
      </c>
      <c r="DV196" s="125"/>
      <c r="DW196" s="125"/>
      <c r="DX196" s="126">
        <v>46254</v>
      </c>
      <c r="DY196" s="126">
        <v>46254</v>
      </c>
      <c r="DZ196" s="127">
        <v>2</v>
      </c>
      <c r="EA196" s="126">
        <v>46255</v>
      </c>
      <c r="EB196" s="126">
        <v>46255</v>
      </c>
      <c r="EC196" s="126">
        <v>46255</v>
      </c>
      <c r="ED196" s="126">
        <v>46258</v>
      </c>
      <c r="EE196" s="126">
        <v>46259</v>
      </c>
      <c r="EF196" s="126">
        <v>46260</v>
      </c>
      <c r="EG196" s="126">
        <v>46261</v>
      </c>
      <c r="EH196" s="126">
        <v>46262</v>
      </c>
      <c r="EI196" s="126">
        <v>46265</v>
      </c>
      <c r="EJ196" s="126">
        <v>46265</v>
      </c>
      <c r="EK196" s="127">
        <v>2</v>
      </c>
      <c r="EL196" s="126">
        <v>46266</v>
      </c>
      <c r="EM196" s="126">
        <v>46267</v>
      </c>
      <c r="EN196" s="126">
        <v>46268</v>
      </c>
      <c r="EO196" s="126">
        <v>46269</v>
      </c>
      <c r="EP196" s="126">
        <v>46269</v>
      </c>
      <c r="EQ196" s="126">
        <v>46272</v>
      </c>
      <c r="ER196" s="126">
        <v>46272</v>
      </c>
      <c r="ES196" s="127"/>
      <c r="ET196" s="127"/>
      <c r="EU196" s="127"/>
      <c r="EV196" s="127"/>
      <c r="EW196" s="126">
        <v>46273</v>
      </c>
      <c r="EX196" s="126">
        <v>46274</v>
      </c>
      <c r="EY196" s="126">
        <v>46274</v>
      </c>
      <c r="EZ196" s="126"/>
      <c r="FA196" s="126"/>
      <c r="FB196" s="126"/>
      <c r="FC196" s="126">
        <v>46274</v>
      </c>
      <c r="FD196" s="126">
        <v>46280</v>
      </c>
      <c r="FE196" s="127">
        <v>18</v>
      </c>
      <c r="FF196" s="128"/>
      <c r="FG196" s="128"/>
      <c r="FH196" s="128"/>
      <c r="FI196" s="128"/>
      <c r="FJ196" s="128"/>
      <c r="FK196" s="128"/>
      <c r="FL196" s="128"/>
      <c r="FM196" s="128"/>
      <c r="FN196" s="128"/>
      <c r="FO196" s="129"/>
      <c r="FP196" s="128">
        <v>46280</v>
      </c>
      <c r="FQ196" s="128"/>
      <c r="FR196" s="130" t="s">
        <v>579</v>
      </c>
      <c r="FS196" s="132" t="s">
        <v>655</v>
      </c>
      <c r="FT196" s="131" t="s">
        <v>826</v>
      </c>
      <c r="FU196" s="188" t="e">
        <v>#NUM!</v>
      </c>
      <c r="FV196" s="188" t="e">
        <v>#NUM!</v>
      </c>
      <c r="FW196" s="188" t="e">
        <v>#NUM!</v>
      </c>
      <c r="FX196" s="188" t="e">
        <v>#NUM!</v>
      </c>
      <c r="FY196" s="188" t="e">
        <v>#NUM!</v>
      </c>
      <c r="FZ196" s="188" t="e">
        <v>#NUM!</v>
      </c>
      <c r="GA196" s="188" t="e">
        <v>#NUM!</v>
      </c>
      <c r="GB196" s="188" t="e">
        <v>#NUM!</v>
      </c>
      <c r="GC196" s="188" t="e">
        <v>#NUM!</v>
      </c>
      <c r="GD196" s="188" t="e">
        <v>#NUM!</v>
      </c>
      <c r="GE196" s="188" t="e">
        <v>#NUM!</v>
      </c>
      <c r="GF196" s="188" t="e">
        <v>#NUM!</v>
      </c>
      <c r="GG196" s="188" t="e">
        <v>#NUM!</v>
      </c>
      <c r="GH196" s="188" t="e">
        <v>#NUM!</v>
      </c>
      <c r="GI196" s="188" t="e">
        <v>#NUM!</v>
      </c>
      <c r="GJ196" s="188" t="e">
        <v>#NUM!</v>
      </c>
      <c r="GK196" s="188" t="e">
        <v>#NUM!</v>
      </c>
      <c r="GL196" s="188" t="e">
        <v>#NUM!</v>
      </c>
      <c r="GM196" s="188" t="e">
        <v>#NUM!</v>
      </c>
      <c r="GN196" s="188"/>
      <c r="GO196" s="188"/>
      <c r="GP196" s="188"/>
      <c r="GQ196" s="188"/>
      <c r="GR196" s="188" t="e">
        <v>#NUM!</v>
      </c>
      <c r="GS196" s="188" t="e">
        <v>#NUM!</v>
      </c>
      <c r="GT196" s="188" t="e">
        <v>#NUM!</v>
      </c>
      <c r="GU196" s="188"/>
      <c r="GV196" s="188"/>
      <c r="GW196" s="188"/>
      <c r="GX196" s="188" t="e">
        <v>#NUM!</v>
      </c>
      <c r="GY196" s="188"/>
      <c r="GZ196" s="188">
        <v>18</v>
      </c>
      <c r="HA196" s="188"/>
      <c r="HB196" s="188"/>
      <c r="HC196" s="188"/>
      <c r="HD196" s="188"/>
      <c r="HE196" s="188"/>
      <c r="HF196" s="188"/>
      <c r="HG196" s="188"/>
      <c r="HH196" s="188"/>
      <c r="HI196" s="188"/>
      <c r="HJ196" s="188"/>
      <c r="HK196" s="189"/>
      <c r="HL196" s="189"/>
      <c r="HM196" s="189"/>
      <c r="HN196" s="189"/>
      <c r="HO196" s="189" t="s">
        <v>597</v>
      </c>
      <c r="HP196" s="284" t="e">
        <v>#NUM!</v>
      </c>
      <c r="HQ196" s="284" t="e">
        <v>#NUM!</v>
      </c>
      <c r="HR196" s="284" t="e">
        <v>#NUM!</v>
      </c>
      <c r="HS196" s="284" t="e">
        <v>#NUM!</v>
      </c>
      <c r="HT196" s="284" t="e">
        <v>#NUM!</v>
      </c>
      <c r="HU196" s="284" t="e">
        <v>#NUM!</v>
      </c>
      <c r="HV196" s="284" t="e">
        <v>#NUM!</v>
      </c>
      <c r="HW196" s="284" t="e">
        <v>#NUM!</v>
      </c>
      <c r="HX196" s="284" t="e">
        <v>#NUM!</v>
      </c>
      <c r="HY196" s="284" t="e">
        <v>#NUM!</v>
      </c>
      <c r="HZ196" s="284" t="e">
        <v>#NUM!</v>
      </c>
      <c r="IA196" s="284" t="e">
        <v>#NUM!</v>
      </c>
      <c r="IB196" s="284" t="e">
        <v>#NUM!</v>
      </c>
      <c r="IC196" s="284" t="e">
        <v>#NUM!</v>
      </c>
      <c r="ID196" s="284" t="e">
        <v>#NUM!</v>
      </c>
      <c r="IE196" s="284" t="e">
        <v>#NUM!</v>
      </c>
      <c r="IF196" s="284" t="e">
        <v>#NUM!</v>
      </c>
      <c r="IG196" s="284" t="e">
        <v>#NUM!</v>
      </c>
      <c r="IH196" s="284" t="e">
        <v>#NUM!</v>
      </c>
      <c r="II196" s="284"/>
      <c r="IJ196" s="284"/>
      <c r="IK196" s="284"/>
      <c r="IL196" s="284"/>
      <c r="IM196" s="284" t="e">
        <v>#NUM!</v>
      </c>
      <c r="IN196" s="284" t="e">
        <v>#NUM!</v>
      </c>
      <c r="IO196" s="284" t="e">
        <v>#NUM!</v>
      </c>
      <c r="IP196" s="284"/>
      <c r="IQ196" s="284"/>
      <c r="IR196" s="284"/>
      <c r="IS196" s="284" t="e">
        <v>#NUM!</v>
      </c>
      <c r="IT196" s="284"/>
      <c r="IU196" s="284">
        <v>18</v>
      </c>
      <c r="IV196" s="284"/>
      <c r="IW196" s="284"/>
      <c r="IX196" s="284"/>
      <c r="IY196" s="284"/>
      <c r="IZ196" s="284"/>
      <c r="JA196" s="284"/>
      <c r="JB196" s="284"/>
      <c r="JC196" s="284"/>
      <c r="JD196" s="284"/>
      <c r="JE196" s="284"/>
      <c r="JF196" s="286"/>
      <c r="JG196" s="286"/>
      <c r="JH196" s="276"/>
      <c r="JI196" s="276"/>
      <c r="JJ196" s="276" t="s">
        <v>597</v>
      </c>
    </row>
    <row r="197" spans="1:318" s="68" customFormat="1" ht="15" customHeight="1" x14ac:dyDescent="0.25">
      <c r="A197" s="68" t="s">
        <v>76</v>
      </c>
      <c r="B197" s="76" t="s">
        <v>508</v>
      </c>
      <c r="C197" s="76" t="s">
        <v>509</v>
      </c>
      <c r="D197" s="76" t="s">
        <v>510</v>
      </c>
      <c r="E197" s="76" t="s">
        <v>6</v>
      </c>
      <c r="F197" s="76" t="s">
        <v>511</v>
      </c>
      <c r="G197" s="76" t="s">
        <v>8</v>
      </c>
      <c r="H197" s="76" t="s">
        <v>8</v>
      </c>
      <c r="I197" s="76" t="s">
        <v>192</v>
      </c>
      <c r="J197" s="76" t="s">
        <v>7</v>
      </c>
      <c r="K197" s="86" t="s">
        <v>8</v>
      </c>
      <c r="L197" s="86" t="s">
        <v>8</v>
      </c>
      <c r="M197" s="86" t="s">
        <v>8</v>
      </c>
      <c r="N197" s="86" t="s">
        <v>8</v>
      </c>
      <c r="O197" s="86" t="s">
        <v>8</v>
      </c>
      <c r="P197" s="86" t="s">
        <v>8</v>
      </c>
      <c r="Q197" s="76" t="s">
        <v>519</v>
      </c>
      <c r="R197" s="76" t="s">
        <v>10</v>
      </c>
      <c r="S197" s="76" t="s">
        <v>520</v>
      </c>
      <c r="T197" s="76" t="s">
        <v>521</v>
      </c>
      <c r="U197" s="77"/>
      <c r="V197" s="77">
        <v>0.05</v>
      </c>
      <c r="W197" s="77">
        <v>0.08</v>
      </c>
      <c r="X197" s="77">
        <v>0.15</v>
      </c>
      <c r="Y197" s="77">
        <v>0.2</v>
      </c>
      <c r="Z197" s="77">
        <v>0.25</v>
      </c>
      <c r="AA197" s="77">
        <v>0.37</v>
      </c>
      <c r="AB197" s="77">
        <v>0.42</v>
      </c>
      <c r="AC197" s="77">
        <v>0.57999999999999996</v>
      </c>
      <c r="AD197" s="77">
        <v>0.67</v>
      </c>
      <c r="AE197" s="77">
        <v>0.83</v>
      </c>
      <c r="AF197" s="77">
        <v>1</v>
      </c>
      <c r="AG197" s="76" t="s">
        <v>522</v>
      </c>
      <c r="AH197" s="76" t="s">
        <v>208</v>
      </c>
      <c r="AI197" s="82" t="s">
        <v>303</v>
      </c>
      <c r="AJ197" s="83" t="s">
        <v>303</v>
      </c>
      <c r="AK197" s="84">
        <v>46023</v>
      </c>
      <c r="AL197" s="84">
        <v>46387</v>
      </c>
      <c r="AM197" s="83"/>
      <c r="AN197" s="83"/>
      <c r="AO197" s="83"/>
      <c r="AP197" s="85" t="s">
        <v>9</v>
      </c>
      <c r="AQ197" s="84" t="str" cm="1">
        <f t="array" ref="AQ197">IFERROR(DATE(2026, _xlfn.AGGREGATE(15, 6, (COLUMN(CC197:CN197)-COLUMN(CC197)+1)/(CC197:CN197&lt;&gt;0), 1), 1),"N/A")</f>
        <v>N/A</v>
      </c>
      <c r="AR197" s="84" t="str" cm="1">
        <f t="array" ref="AR197">IFERROR(EOMONTH(DATE(2026, _xlfn.AGGREGATE(14, 6, (COLUMN(CC197:CN197)-COLUMN(CC197)+1)/(CC197:CN197&lt;&gt;0), 1), 1), 0),"N/A")</f>
        <v>N/A</v>
      </c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76" t="s">
        <v>827</v>
      </c>
      <c r="BG197" s="76" t="s">
        <v>307</v>
      </c>
      <c r="BH197" s="76" t="s">
        <v>828</v>
      </c>
      <c r="BI197" s="76" t="s">
        <v>8</v>
      </c>
      <c r="BJ197" s="82">
        <v>530704</v>
      </c>
      <c r="BK197" s="86" t="s">
        <v>191</v>
      </c>
      <c r="BL197" s="87">
        <v>1000</v>
      </c>
      <c r="BM197" s="73">
        <v>0</v>
      </c>
      <c r="BN197" s="73">
        <v>0</v>
      </c>
      <c r="BO197" s="73">
        <v>0</v>
      </c>
      <c r="BP197" s="73">
        <v>0</v>
      </c>
      <c r="BQ197" s="73">
        <v>0</v>
      </c>
      <c r="BR197" s="73">
        <v>0</v>
      </c>
      <c r="BS197" s="73">
        <v>0</v>
      </c>
      <c r="BT197" s="73">
        <v>0</v>
      </c>
      <c r="BU197" s="73">
        <v>0</v>
      </c>
      <c r="BV197" s="88">
        <v>1000</v>
      </c>
      <c r="BW197" s="73">
        <v>0</v>
      </c>
      <c r="BX197" s="138">
        <v>0</v>
      </c>
      <c r="BY197" s="138">
        <v>-1000</v>
      </c>
      <c r="BZ197" s="138"/>
      <c r="CA197" s="138"/>
      <c r="CB197" s="138">
        <f t="shared" si="32"/>
        <v>0</v>
      </c>
      <c r="CC197" s="73"/>
      <c r="CD197" s="73"/>
      <c r="CE197" s="72">
        <v>0</v>
      </c>
      <c r="CF197" s="73">
        <v>0</v>
      </c>
      <c r="CG197" s="73">
        <v>0</v>
      </c>
      <c r="CH197" s="73">
        <v>0</v>
      </c>
      <c r="CI197" s="73">
        <v>0</v>
      </c>
      <c r="CJ197" s="73">
        <v>0</v>
      </c>
      <c r="CK197" s="73">
        <v>0</v>
      </c>
      <c r="CL197" s="88">
        <v>0</v>
      </c>
      <c r="CM197" s="73">
        <v>0</v>
      </c>
      <c r="CN197" s="138">
        <v>0</v>
      </c>
      <c r="CO197" s="138"/>
      <c r="CP197" s="137">
        <f t="shared" si="33"/>
        <v>0</v>
      </c>
      <c r="CQ197" s="137">
        <f t="shared" si="34"/>
        <v>0</v>
      </c>
      <c r="CR197" s="137">
        <f t="shared" si="46"/>
        <v>0</v>
      </c>
      <c r="CS197" s="157">
        <v>0</v>
      </c>
      <c r="CT197" s="157">
        <v>0</v>
      </c>
      <c r="CU197" s="157">
        <v>0</v>
      </c>
      <c r="CV197" s="157">
        <v>0</v>
      </c>
      <c r="CW197" s="157">
        <v>0</v>
      </c>
      <c r="CX197" s="73">
        <v>0</v>
      </c>
      <c r="CY197" s="73">
        <v>0</v>
      </c>
      <c r="CZ197" s="73">
        <v>0</v>
      </c>
      <c r="DA197" s="73">
        <v>0</v>
      </c>
      <c r="DB197" s="73">
        <v>0</v>
      </c>
      <c r="DC197" s="73">
        <v>0</v>
      </c>
      <c r="DD197" s="73">
        <v>0</v>
      </c>
      <c r="DE197" s="73">
        <v>0</v>
      </c>
      <c r="DF197" s="73">
        <v>0</v>
      </c>
      <c r="DG197" s="73">
        <v>0</v>
      </c>
      <c r="DH197" s="73">
        <v>0</v>
      </c>
      <c r="DI197" s="157">
        <f t="shared" si="35"/>
        <v>0</v>
      </c>
      <c r="DJ197" s="157">
        <f t="shared" si="36"/>
        <v>0</v>
      </c>
      <c r="DK197" s="191" t="str">
        <f t="shared" si="44"/>
        <v>NO</v>
      </c>
      <c r="DL197" s="191" t="str">
        <f t="shared" si="45"/>
        <v>NO</v>
      </c>
      <c r="DM197" s="143">
        <v>1000</v>
      </c>
      <c r="DN197" s="143">
        <v>0</v>
      </c>
      <c r="DO197" s="143"/>
      <c r="DP197" s="125">
        <v>3</v>
      </c>
      <c r="DQ197" s="125">
        <v>0</v>
      </c>
      <c r="DR197" s="125"/>
      <c r="DS197" s="125"/>
      <c r="DT197" s="125"/>
      <c r="DU197" s="125"/>
      <c r="DV197" s="125"/>
      <c r="DW197" s="125"/>
      <c r="DX197" s="126">
        <v>46307</v>
      </c>
      <c r="DY197" s="126">
        <v>46307</v>
      </c>
      <c r="DZ197" s="127">
        <v>3</v>
      </c>
      <c r="EA197" s="126">
        <v>46308</v>
      </c>
      <c r="EB197" s="126">
        <v>46308</v>
      </c>
      <c r="EC197" s="126">
        <v>46308</v>
      </c>
      <c r="ED197" s="126">
        <v>46309</v>
      </c>
      <c r="EE197" s="126">
        <v>46310</v>
      </c>
      <c r="EF197" s="126">
        <v>46311</v>
      </c>
      <c r="EG197" s="126">
        <v>46314</v>
      </c>
      <c r="EH197" s="126">
        <v>46315</v>
      </c>
      <c r="EI197" s="126">
        <v>46316</v>
      </c>
      <c r="EJ197" s="126">
        <v>46316</v>
      </c>
      <c r="EK197" s="127">
        <v>3</v>
      </c>
      <c r="EL197" s="126">
        <v>46317</v>
      </c>
      <c r="EM197" s="126">
        <v>46318</v>
      </c>
      <c r="EN197" s="126">
        <v>46321</v>
      </c>
      <c r="EO197" s="126">
        <v>46322</v>
      </c>
      <c r="EP197" s="126">
        <v>46322</v>
      </c>
      <c r="EQ197" s="126">
        <v>46323</v>
      </c>
      <c r="ER197" s="126">
        <v>46323</v>
      </c>
      <c r="ES197" s="127"/>
      <c r="ET197" s="127"/>
      <c r="EU197" s="127"/>
      <c r="EV197" s="127"/>
      <c r="EW197" s="126">
        <v>46324</v>
      </c>
      <c r="EX197" s="126">
        <v>46325</v>
      </c>
      <c r="EY197" s="126">
        <v>46325</v>
      </c>
      <c r="EZ197" s="126"/>
      <c r="FA197" s="126"/>
      <c r="FB197" s="126"/>
      <c r="FC197" s="126">
        <v>46325</v>
      </c>
      <c r="FD197" s="126">
        <v>46331</v>
      </c>
      <c r="FE197" s="127">
        <v>18</v>
      </c>
      <c r="FF197" s="128"/>
      <c r="FG197" s="128"/>
      <c r="FH197" s="128"/>
      <c r="FI197" s="128"/>
      <c r="FJ197" s="128"/>
      <c r="FK197" s="128"/>
      <c r="FL197" s="128"/>
      <c r="FM197" s="128"/>
      <c r="FN197" s="128"/>
      <c r="FO197" s="129"/>
      <c r="FP197" s="128">
        <v>46331</v>
      </c>
      <c r="FQ197" s="128"/>
      <c r="FR197" s="130" t="s">
        <v>579</v>
      </c>
      <c r="FS197" s="127" t="s">
        <v>414</v>
      </c>
      <c r="FT197" s="131"/>
      <c r="FU197" s="174" t="e">
        <v>#NUM!</v>
      </c>
      <c r="FV197" s="174" t="e">
        <v>#NUM!</v>
      </c>
      <c r="FW197" s="174" t="e">
        <v>#NUM!</v>
      </c>
      <c r="FX197" s="174" t="e">
        <v>#NUM!</v>
      </c>
      <c r="FY197" s="174" t="e">
        <v>#NUM!</v>
      </c>
      <c r="FZ197" s="174" t="e">
        <v>#NUM!</v>
      </c>
      <c r="GA197" s="174" t="e">
        <v>#NUM!</v>
      </c>
      <c r="GB197" s="174" t="e">
        <v>#NUM!</v>
      </c>
      <c r="GC197" s="174" t="e">
        <v>#NUM!</v>
      </c>
      <c r="GD197" s="174" t="e">
        <v>#NUM!</v>
      </c>
      <c r="GE197" s="174" t="e">
        <v>#NUM!</v>
      </c>
      <c r="GF197" s="174" t="e">
        <v>#NUM!</v>
      </c>
      <c r="GG197" s="174" t="e">
        <v>#NUM!</v>
      </c>
      <c r="GH197" s="174" t="e">
        <v>#NUM!</v>
      </c>
      <c r="GI197" s="174" t="e">
        <v>#NUM!</v>
      </c>
      <c r="GJ197" s="174" t="e">
        <v>#NUM!</v>
      </c>
      <c r="GK197" s="174" t="e">
        <v>#NUM!</v>
      </c>
      <c r="GL197" s="174" t="e">
        <v>#NUM!</v>
      </c>
      <c r="GM197" s="174" t="e">
        <v>#NUM!</v>
      </c>
      <c r="GN197" s="174"/>
      <c r="GO197" s="174"/>
      <c r="GP197" s="174"/>
      <c r="GQ197" s="174"/>
      <c r="GR197" s="174" t="e">
        <v>#NUM!</v>
      </c>
      <c r="GS197" s="174" t="e">
        <v>#NUM!</v>
      </c>
      <c r="GT197" s="174" t="e">
        <v>#NUM!</v>
      </c>
      <c r="GU197" s="174"/>
      <c r="GV197" s="174"/>
      <c r="GW197" s="174"/>
      <c r="GX197" s="174" t="e">
        <v>#NUM!</v>
      </c>
      <c r="GY197" s="174"/>
      <c r="GZ197" s="174">
        <v>18</v>
      </c>
      <c r="HA197" s="174"/>
      <c r="HB197" s="174"/>
      <c r="HC197" s="174"/>
      <c r="HD197" s="174"/>
      <c r="HE197" s="174"/>
      <c r="HF197" s="174"/>
      <c r="HG197" s="174"/>
      <c r="HH197" s="174"/>
      <c r="HI197" s="174"/>
      <c r="HJ197" s="174"/>
      <c r="HK197" s="171"/>
      <c r="HL197" s="171"/>
      <c r="HM197" s="171"/>
      <c r="HN197" s="171"/>
      <c r="HO197" s="269" t="s">
        <v>597</v>
      </c>
      <c r="HP197" s="284" t="e">
        <v>#NUM!</v>
      </c>
      <c r="HQ197" s="284" t="e">
        <v>#NUM!</v>
      </c>
      <c r="HR197" s="284" t="e">
        <v>#NUM!</v>
      </c>
      <c r="HS197" s="284" t="e">
        <v>#NUM!</v>
      </c>
      <c r="HT197" s="284" t="e">
        <v>#NUM!</v>
      </c>
      <c r="HU197" s="284" t="e">
        <v>#NUM!</v>
      </c>
      <c r="HV197" s="284" t="e">
        <v>#NUM!</v>
      </c>
      <c r="HW197" s="284" t="e">
        <v>#NUM!</v>
      </c>
      <c r="HX197" s="284" t="e">
        <v>#NUM!</v>
      </c>
      <c r="HY197" s="284" t="e">
        <v>#NUM!</v>
      </c>
      <c r="HZ197" s="284" t="e">
        <v>#NUM!</v>
      </c>
      <c r="IA197" s="284" t="e">
        <v>#NUM!</v>
      </c>
      <c r="IB197" s="284" t="e">
        <v>#NUM!</v>
      </c>
      <c r="IC197" s="284" t="e">
        <v>#NUM!</v>
      </c>
      <c r="ID197" s="284" t="e">
        <v>#NUM!</v>
      </c>
      <c r="IE197" s="284" t="e">
        <v>#NUM!</v>
      </c>
      <c r="IF197" s="284" t="e">
        <v>#NUM!</v>
      </c>
      <c r="IG197" s="284" t="e">
        <v>#NUM!</v>
      </c>
      <c r="IH197" s="284" t="e">
        <v>#NUM!</v>
      </c>
      <c r="II197" s="284"/>
      <c r="IJ197" s="284"/>
      <c r="IK197" s="284"/>
      <c r="IL197" s="284"/>
      <c r="IM197" s="284" t="e">
        <v>#NUM!</v>
      </c>
      <c r="IN197" s="284" t="e">
        <v>#NUM!</v>
      </c>
      <c r="IO197" s="284" t="e">
        <v>#NUM!</v>
      </c>
      <c r="IP197" s="284"/>
      <c r="IQ197" s="284"/>
      <c r="IR197" s="284"/>
      <c r="IS197" s="284" t="e">
        <v>#NUM!</v>
      </c>
      <c r="IT197" s="284"/>
      <c r="IU197" s="284">
        <v>18</v>
      </c>
      <c r="IV197" s="284"/>
      <c r="IW197" s="284"/>
      <c r="IX197" s="284"/>
      <c r="IY197" s="284"/>
      <c r="IZ197" s="284"/>
      <c r="JA197" s="284"/>
      <c r="JB197" s="284"/>
      <c r="JC197" s="284"/>
      <c r="JD197" s="284"/>
      <c r="JE197" s="284"/>
      <c r="JF197" s="286"/>
      <c r="JG197" s="286"/>
      <c r="JH197" s="276"/>
      <c r="JI197" s="276"/>
      <c r="JJ197" s="276" t="s">
        <v>597</v>
      </c>
    </row>
    <row r="198" spans="1:318" s="68" customFormat="1" ht="15" customHeight="1" x14ac:dyDescent="0.25">
      <c r="A198" s="68" t="s">
        <v>76</v>
      </c>
      <c r="B198" s="76" t="s">
        <v>508</v>
      </c>
      <c r="C198" s="76" t="s">
        <v>509</v>
      </c>
      <c r="D198" s="76" t="s">
        <v>510</v>
      </c>
      <c r="E198" s="76" t="s">
        <v>6</v>
      </c>
      <c r="F198" s="76" t="s">
        <v>511</v>
      </c>
      <c r="G198" s="76" t="s">
        <v>8</v>
      </c>
      <c r="H198" s="76" t="s">
        <v>8</v>
      </c>
      <c r="I198" s="76" t="s">
        <v>192</v>
      </c>
      <c r="J198" s="76" t="s">
        <v>7</v>
      </c>
      <c r="K198" s="86" t="s">
        <v>8</v>
      </c>
      <c r="L198" s="86" t="s">
        <v>8</v>
      </c>
      <c r="M198" s="86" t="s">
        <v>8</v>
      </c>
      <c r="N198" s="86" t="s">
        <v>8</v>
      </c>
      <c r="O198" s="86" t="s">
        <v>8</v>
      </c>
      <c r="P198" s="86" t="s">
        <v>8</v>
      </c>
      <c r="Q198" s="76" t="s">
        <v>519</v>
      </c>
      <c r="R198" s="76" t="s">
        <v>10</v>
      </c>
      <c r="S198" s="76" t="s">
        <v>520</v>
      </c>
      <c r="T198" s="76" t="s">
        <v>521</v>
      </c>
      <c r="U198" s="77"/>
      <c r="V198" s="77">
        <v>0.05</v>
      </c>
      <c r="W198" s="77">
        <v>0.08</v>
      </c>
      <c r="X198" s="77">
        <v>0.15</v>
      </c>
      <c r="Y198" s="77">
        <v>0.2</v>
      </c>
      <c r="Z198" s="77">
        <v>0.25</v>
      </c>
      <c r="AA198" s="77">
        <v>0.37</v>
      </c>
      <c r="AB198" s="77">
        <v>0.42</v>
      </c>
      <c r="AC198" s="77">
        <v>0.57999999999999996</v>
      </c>
      <c r="AD198" s="77">
        <v>0.67</v>
      </c>
      <c r="AE198" s="77">
        <v>0.83</v>
      </c>
      <c r="AF198" s="77">
        <v>1</v>
      </c>
      <c r="AG198" s="76" t="s">
        <v>522</v>
      </c>
      <c r="AH198" s="76" t="s">
        <v>208</v>
      </c>
      <c r="AI198" s="82" t="s">
        <v>303</v>
      </c>
      <c r="AJ198" s="83" t="s">
        <v>303</v>
      </c>
      <c r="AK198" s="84">
        <v>46023</v>
      </c>
      <c r="AL198" s="84">
        <v>46387</v>
      </c>
      <c r="AM198" s="83"/>
      <c r="AN198" s="83"/>
      <c r="AO198" s="83"/>
      <c r="AP198" s="85" t="s">
        <v>9</v>
      </c>
      <c r="AQ198" s="84" t="str" cm="1">
        <f t="array" ref="AQ198">IFERROR(DATE(2026, _xlfn.AGGREGATE(15, 6, (COLUMN(CC198:CN198)-COLUMN(CC198)+1)/(CC198:CN198&lt;&gt;0), 1), 1),"N/A")</f>
        <v>N/A</v>
      </c>
      <c r="AR198" s="84" t="str" cm="1">
        <f t="array" ref="AR198">IFERROR(EOMONTH(DATE(2026, _xlfn.AGGREGATE(14, 6, (COLUMN(CC198:CN198)-COLUMN(CC198)+1)/(CC198:CN198&lt;&gt;0), 1), 1), 0),"N/A")</f>
        <v>N/A</v>
      </c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76" t="s">
        <v>829</v>
      </c>
      <c r="BG198" s="76" t="s">
        <v>307</v>
      </c>
      <c r="BH198" s="76" t="s">
        <v>830</v>
      </c>
      <c r="BI198" s="76" t="s">
        <v>8</v>
      </c>
      <c r="BJ198" s="82">
        <v>530701</v>
      </c>
      <c r="BK198" s="86" t="s">
        <v>191</v>
      </c>
      <c r="BL198" s="87">
        <v>50000</v>
      </c>
      <c r="BM198" s="73">
        <v>0</v>
      </c>
      <c r="BN198" s="73">
        <v>0</v>
      </c>
      <c r="BO198" s="73">
        <v>0</v>
      </c>
      <c r="BP198" s="73">
        <v>0</v>
      </c>
      <c r="BQ198" s="73">
        <v>0</v>
      </c>
      <c r="BR198" s="73">
        <v>0</v>
      </c>
      <c r="BS198" s="73">
        <v>0</v>
      </c>
      <c r="BT198" s="88">
        <v>50000</v>
      </c>
      <c r="BU198" s="73">
        <v>0</v>
      </c>
      <c r="BV198" s="73">
        <v>0</v>
      </c>
      <c r="BW198" s="73">
        <v>0</v>
      </c>
      <c r="BX198" s="138">
        <v>0</v>
      </c>
      <c r="BY198" s="138">
        <v>-50000</v>
      </c>
      <c r="BZ198" s="138"/>
      <c r="CA198" s="138"/>
      <c r="CB198" s="138">
        <f t="shared" ref="CB198:CB217" si="47">+BL198+BY198+BZ198+CA198</f>
        <v>0</v>
      </c>
      <c r="CC198" s="73"/>
      <c r="CD198" s="73"/>
      <c r="CE198" s="72">
        <v>0</v>
      </c>
      <c r="CF198" s="73">
        <v>0</v>
      </c>
      <c r="CG198" s="73">
        <v>0</v>
      </c>
      <c r="CH198" s="73">
        <v>0</v>
      </c>
      <c r="CI198" s="73">
        <v>0</v>
      </c>
      <c r="CJ198" s="88">
        <v>0</v>
      </c>
      <c r="CK198" s="73">
        <v>0</v>
      </c>
      <c r="CL198" s="73">
        <v>0</v>
      </c>
      <c r="CM198" s="73">
        <v>0</v>
      </c>
      <c r="CN198" s="138">
        <v>0</v>
      </c>
      <c r="CO198" s="138"/>
      <c r="CP198" s="137">
        <f t="shared" ref="CP198:CP217" si="48">+CB198-SUM(CC198:CO198)</f>
        <v>0</v>
      </c>
      <c r="CQ198" s="137">
        <f t="shared" ref="CQ198:CQ217" si="49">+CC198+CD198+CE198+CF198</f>
        <v>0</v>
      </c>
      <c r="CR198" s="137">
        <f t="shared" si="46"/>
        <v>0</v>
      </c>
      <c r="CS198" s="157">
        <v>0</v>
      </c>
      <c r="CT198" s="157">
        <v>0</v>
      </c>
      <c r="CU198" s="157">
        <v>0</v>
      </c>
      <c r="CV198" s="157">
        <v>0</v>
      </c>
      <c r="CW198" s="157">
        <v>0</v>
      </c>
      <c r="CX198" s="73">
        <v>0</v>
      </c>
      <c r="CY198" s="73">
        <v>0</v>
      </c>
      <c r="CZ198" s="73">
        <v>0</v>
      </c>
      <c r="DA198" s="73">
        <v>0</v>
      </c>
      <c r="DB198" s="73">
        <v>0</v>
      </c>
      <c r="DC198" s="73">
        <v>0</v>
      </c>
      <c r="DD198" s="73">
        <v>0</v>
      </c>
      <c r="DE198" s="73">
        <v>0</v>
      </c>
      <c r="DF198" s="73">
        <v>0</v>
      </c>
      <c r="DG198" s="73">
        <v>0</v>
      </c>
      <c r="DH198" s="73">
        <v>0</v>
      </c>
      <c r="DI198" s="157">
        <f t="shared" ref="DI198:DI217" si="50">+CU198+CY198+DC198+DF198</f>
        <v>0</v>
      </c>
      <c r="DJ198" s="157">
        <f t="shared" ref="DJ198:DJ217" si="51">+DA198+CW198+DE198+DH198</f>
        <v>0</v>
      </c>
      <c r="DK198" s="191" t="str">
        <f t="shared" si="44"/>
        <v>NO</v>
      </c>
      <c r="DL198" s="191" t="str">
        <f t="shared" si="45"/>
        <v>NO</v>
      </c>
      <c r="DM198" s="145">
        <v>50000</v>
      </c>
      <c r="DN198" s="333"/>
      <c r="DO198" s="142"/>
      <c r="DP198" s="125">
        <v>2</v>
      </c>
      <c r="DQ198" s="125"/>
      <c r="DR198" s="125"/>
      <c r="DS198" s="125" t="s">
        <v>348</v>
      </c>
      <c r="DT198" s="125" t="s">
        <v>547</v>
      </c>
      <c r="DU198" s="125" t="s">
        <v>364</v>
      </c>
      <c r="DV198" s="125" t="s">
        <v>315</v>
      </c>
      <c r="DW198" s="125"/>
      <c r="DX198" s="126">
        <v>46162</v>
      </c>
      <c r="DY198" s="126">
        <v>46162</v>
      </c>
      <c r="DZ198" s="127">
        <v>2</v>
      </c>
      <c r="EA198" s="126">
        <v>46163</v>
      </c>
      <c r="EB198" s="126">
        <v>46163</v>
      </c>
      <c r="EC198" s="126">
        <v>46163</v>
      </c>
      <c r="ED198" s="126">
        <v>46164</v>
      </c>
      <c r="EE198" s="126">
        <v>46167</v>
      </c>
      <c r="EF198" s="126">
        <v>46168</v>
      </c>
      <c r="EG198" s="126">
        <v>46169</v>
      </c>
      <c r="EH198" s="126">
        <v>46170</v>
      </c>
      <c r="EI198" s="126">
        <v>46171</v>
      </c>
      <c r="EJ198" s="126">
        <v>46171</v>
      </c>
      <c r="EK198" s="127">
        <v>2</v>
      </c>
      <c r="EL198" s="126">
        <v>46174</v>
      </c>
      <c r="EM198" s="126">
        <v>46175</v>
      </c>
      <c r="EN198" s="126">
        <v>46176</v>
      </c>
      <c r="EO198" s="126">
        <v>46177</v>
      </c>
      <c r="EP198" s="126">
        <v>46177</v>
      </c>
      <c r="EQ198" s="126">
        <v>46178</v>
      </c>
      <c r="ER198" s="126">
        <v>46178</v>
      </c>
      <c r="ES198" s="127"/>
      <c r="ET198" s="127"/>
      <c r="EU198" s="127"/>
      <c r="EV198" s="127"/>
      <c r="EW198" s="126">
        <v>46181</v>
      </c>
      <c r="EX198" s="126">
        <v>46182</v>
      </c>
      <c r="EY198" s="126">
        <v>46182</v>
      </c>
      <c r="EZ198" s="126">
        <v>46183</v>
      </c>
      <c r="FA198" s="126">
        <v>46184</v>
      </c>
      <c r="FB198" s="126">
        <v>46185</v>
      </c>
      <c r="FC198" s="126">
        <v>46188</v>
      </c>
      <c r="FD198" s="126">
        <v>46188</v>
      </c>
      <c r="FE198" s="127">
        <v>18</v>
      </c>
      <c r="FF198" s="126">
        <v>46190</v>
      </c>
      <c r="FG198" s="126">
        <v>46192</v>
      </c>
      <c r="FH198" s="128">
        <v>46196</v>
      </c>
      <c r="FI198" s="128">
        <v>46197</v>
      </c>
      <c r="FJ198" s="128">
        <v>46198</v>
      </c>
      <c r="FK198" s="128">
        <v>46202</v>
      </c>
      <c r="FL198" s="128">
        <v>46203</v>
      </c>
      <c r="FM198" s="128">
        <v>46203</v>
      </c>
      <c r="FN198" s="128">
        <v>46206</v>
      </c>
      <c r="FO198" s="129">
        <v>2</v>
      </c>
      <c r="FP198" s="128">
        <v>46211</v>
      </c>
      <c r="FQ198" s="128"/>
      <c r="FR198" s="147" t="s">
        <v>547</v>
      </c>
      <c r="FS198" s="127" t="s">
        <v>414</v>
      </c>
      <c r="FT198" s="253" t="s">
        <v>831</v>
      </c>
      <c r="FU198" s="175"/>
      <c r="FV198" s="175"/>
      <c r="FW198" s="175"/>
      <c r="FX198" s="175"/>
      <c r="FY198" s="175"/>
      <c r="FZ198" s="175"/>
      <c r="GA198" s="175"/>
      <c r="GB198" s="175"/>
      <c r="GC198" s="175"/>
      <c r="GD198" s="175"/>
      <c r="GE198" s="175"/>
      <c r="GF198" s="175"/>
      <c r="GG198" s="175"/>
      <c r="GH198" s="175"/>
      <c r="GI198" s="175"/>
      <c r="GJ198" s="175"/>
      <c r="GK198" s="175"/>
      <c r="GL198" s="175"/>
      <c r="GM198" s="175"/>
      <c r="GN198" s="175"/>
      <c r="GO198" s="175"/>
      <c r="GP198" s="175"/>
      <c r="GQ198" s="175"/>
      <c r="GR198" s="175"/>
      <c r="GS198" s="175"/>
      <c r="GT198" s="175"/>
      <c r="GU198" s="175"/>
      <c r="GV198" s="175"/>
      <c r="GW198" s="175"/>
      <c r="GX198" s="175"/>
      <c r="GY198" s="175"/>
      <c r="GZ198" s="175"/>
      <c r="HA198" s="175"/>
      <c r="HB198" s="175"/>
      <c r="HC198" s="175"/>
      <c r="HD198" s="175"/>
      <c r="HE198" s="175"/>
      <c r="HF198" s="175"/>
      <c r="HG198" s="175"/>
      <c r="HH198" s="175"/>
      <c r="HI198" s="175"/>
      <c r="HJ198" s="175"/>
      <c r="HK198" s="76"/>
      <c r="HL198" s="76"/>
      <c r="HM198" s="76"/>
      <c r="HN198" s="76"/>
      <c r="HO198" s="339"/>
      <c r="HP198" s="284" t="e">
        <v>#NUM!</v>
      </c>
      <c r="HQ198" s="284" t="e">
        <v>#NUM!</v>
      </c>
      <c r="HR198" s="284" t="e">
        <v>#NUM!</v>
      </c>
      <c r="HS198" s="284" t="e">
        <v>#NUM!</v>
      </c>
      <c r="HT198" s="284" t="e">
        <v>#NUM!</v>
      </c>
      <c r="HU198" s="284" t="e">
        <v>#NUM!</v>
      </c>
      <c r="HV198" s="284" t="e">
        <v>#NUM!</v>
      </c>
      <c r="HW198" s="284" t="e">
        <v>#NUM!</v>
      </c>
      <c r="HX198" s="284" t="e">
        <v>#NUM!</v>
      </c>
      <c r="HY198" s="284" t="e">
        <v>#NUM!</v>
      </c>
      <c r="HZ198" s="284" t="e">
        <v>#NUM!</v>
      </c>
      <c r="IA198" s="284" t="e">
        <v>#NUM!</v>
      </c>
      <c r="IB198" s="284" t="e">
        <v>#NUM!</v>
      </c>
      <c r="IC198" s="284" t="e">
        <v>#NUM!</v>
      </c>
      <c r="ID198" s="284" t="e">
        <v>#NUM!</v>
      </c>
      <c r="IE198" s="284" t="e">
        <v>#NUM!</v>
      </c>
      <c r="IF198" s="284" t="e">
        <v>#NUM!</v>
      </c>
      <c r="IG198" s="284" t="e">
        <v>#NUM!</v>
      </c>
      <c r="IH198" s="284" t="e">
        <v>#NUM!</v>
      </c>
      <c r="II198" s="284" t="e">
        <v>#NUM!</v>
      </c>
      <c r="IJ198" s="284" t="e">
        <v>#NUM!</v>
      </c>
      <c r="IK198" s="284" t="e">
        <v>#NUM!</v>
      </c>
      <c r="IL198" s="284" t="e">
        <v>#NUM!</v>
      </c>
      <c r="IM198" s="284" t="e">
        <v>#NUM!</v>
      </c>
      <c r="IN198" s="284" t="e">
        <v>#NUM!</v>
      </c>
      <c r="IO198" s="284" t="e">
        <v>#NUM!</v>
      </c>
      <c r="IP198" s="284" t="e">
        <v>#NUM!</v>
      </c>
      <c r="IQ198" s="284" t="e">
        <v>#NUM!</v>
      </c>
      <c r="IR198" s="284" t="e">
        <v>#NUM!</v>
      </c>
      <c r="IS198" s="284" t="e">
        <v>#NUM!</v>
      </c>
      <c r="IT198" s="284" t="e">
        <v>#NUM!</v>
      </c>
      <c r="IU198" s="284" t="e">
        <v>#NUM!</v>
      </c>
      <c r="IV198" s="284" t="e">
        <v>#NUM!</v>
      </c>
      <c r="IW198" s="284" t="e">
        <v>#NUM!</v>
      </c>
      <c r="IX198" s="284" t="e">
        <v>#NUM!</v>
      </c>
      <c r="IY198" s="284" t="e">
        <v>#NUM!</v>
      </c>
      <c r="IZ198" s="284" t="e">
        <v>#NUM!</v>
      </c>
      <c r="JA198" s="284" t="e">
        <v>#NUM!</v>
      </c>
      <c r="JB198" s="284" t="e">
        <v>#NUM!</v>
      </c>
      <c r="JC198" s="284" t="e">
        <v>#NUM!</v>
      </c>
      <c r="JD198" s="284" t="e">
        <v>#NUM!</v>
      </c>
      <c r="JE198" s="284" t="e">
        <v>#NUM!</v>
      </c>
      <c r="JF198" s="284" t="e">
        <v>#NUM!</v>
      </c>
      <c r="JG198" s="284" t="e">
        <v>#NUM!</v>
      </c>
      <c r="JH198" s="342" t="e">
        <v>#NUM!</v>
      </c>
      <c r="JI198" s="284" t="e">
        <v>#NUM!</v>
      </c>
      <c r="JJ198" s="276" t="s">
        <v>832</v>
      </c>
    </row>
    <row r="199" spans="1:318" s="68" customFormat="1" ht="15" customHeight="1" x14ac:dyDescent="0.25">
      <c r="A199" s="68" t="s">
        <v>76</v>
      </c>
      <c r="B199" s="76" t="s">
        <v>508</v>
      </c>
      <c r="C199" s="76" t="s">
        <v>509</v>
      </c>
      <c r="D199" s="76" t="s">
        <v>510</v>
      </c>
      <c r="E199" s="76" t="s">
        <v>6</v>
      </c>
      <c r="F199" s="76" t="s">
        <v>511</v>
      </c>
      <c r="G199" s="76" t="s">
        <v>8</v>
      </c>
      <c r="H199" s="76" t="s">
        <v>8</v>
      </c>
      <c r="I199" s="76" t="s">
        <v>192</v>
      </c>
      <c r="J199" s="76" t="s">
        <v>7</v>
      </c>
      <c r="K199" s="86" t="s">
        <v>8</v>
      </c>
      <c r="L199" s="86" t="s">
        <v>8</v>
      </c>
      <c r="M199" s="86" t="s">
        <v>8</v>
      </c>
      <c r="N199" s="86" t="s">
        <v>8</v>
      </c>
      <c r="O199" s="86" t="s">
        <v>8</v>
      </c>
      <c r="P199" s="86" t="s">
        <v>8</v>
      </c>
      <c r="Q199" s="76" t="s">
        <v>519</v>
      </c>
      <c r="R199" s="76" t="s">
        <v>10</v>
      </c>
      <c r="S199" s="76" t="s">
        <v>520</v>
      </c>
      <c r="T199" s="76" t="s">
        <v>521</v>
      </c>
      <c r="U199" s="77"/>
      <c r="V199" s="77">
        <v>0.05</v>
      </c>
      <c r="W199" s="77">
        <v>0.08</v>
      </c>
      <c r="X199" s="77">
        <v>0.15</v>
      </c>
      <c r="Y199" s="77">
        <v>0.2</v>
      </c>
      <c r="Z199" s="77">
        <v>0.25</v>
      </c>
      <c r="AA199" s="77">
        <v>0.37</v>
      </c>
      <c r="AB199" s="77">
        <v>0.42</v>
      </c>
      <c r="AC199" s="77">
        <v>0.57999999999999996</v>
      </c>
      <c r="AD199" s="77">
        <v>0.67</v>
      </c>
      <c r="AE199" s="77">
        <v>0.83</v>
      </c>
      <c r="AF199" s="77">
        <v>1</v>
      </c>
      <c r="AG199" s="76" t="s">
        <v>522</v>
      </c>
      <c r="AH199" s="76" t="s">
        <v>208</v>
      </c>
      <c r="AI199" s="82" t="s">
        <v>303</v>
      </c>
      <c r="AJ199" s="83" t="s">
        <v>303</v>
      </c>
      <c r="AK199" s="84">
        <v>46023</v>
      </c>
      <c r="AL199" s="84">
        <v>46387</v>
      </c>
      <c r="AM199" s="83"/>
      <c r="AN199" s="83"/>
      <c r="AO199" s="83"/>
      <c r="AP199" s="85" t="s">
        <v>9</v>
      </c>
      <c r="AQ199" s="84" t="str" cm="1">
        <f t="array" ref="AQ199">IFERROR(DATE(2026, _xlfn.AGGREGATE(15, 6, (COLUMN(CC199:CN199)-COLUMN(CC199)+1)/(CC199:CN199&lt;&gt;0), 1), 1),"N/A")</f>
        <v>N/A</v>
      </c>
      <c r="AR199" s="84" t="str" cm="1">
        <f t="array" ref="AR199">IFERROR(EOMONTH(DATE(2026, _xlfn.AGGREGATE(14, 6, (COLUMN(CC199:CN199)-COLUMN(CC199)+1)/(CC199:CN199&lt;&gt;0), 1), 1), 0),"N/A")</f>
        <v>N/A</v>
      </c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76" t="s">
        <v>833</v>
      </c>
      <c r="BG199" s="76" t="s">
        <v>307</v>
      </c>
      <c r="BH199" s="76" t="s">
        <v>834</v>
      </c>
      <c r="BI199" s="76" t="s">
        <v>8</v>
      </c>
      <c r="BJ199" s="82">
        <v>840107</v>
      </c>
      <c r="BK199" s="86" t="s">
        <v>191</v>
      </c>
      <c r="BL199" s="87">
        <v>15000</v>
      </c>
      <c r="BM199" s="73">
        <v>0</v>
      </c>
      <c r="BN199" s="73">
        <v>0</v>
      </c>
      <c r="BO199" s="73">
        <v>0</v>
      </c>
      <c r="BP199" s="73">
        <v>0</v>
      </c>
      <c r="BQ199" s="73">
        <v>0</v>
      </c>
      <c r="BR199" s="73">
        <v>0</v>
      </c>
      <c r="BS199" s="73">
        <v>0</v>
      </c>
      <c r="BT199" s="88">
        <v>15000</v>
      </c>
      <c r="BU199" s="73">
        <v>0</v>
      </c>
      <c r="BV199" s="73">
        <v>0</v>
      </c>
      <c r="BW199" s="73">
        <v>0</v>
      </c>
      <c r="BX199" s="138">
        <v>0</v>
      </c>
      <c r="BY199" s="138">
        <v>-15000</v>
      </c>
      <c r="BZ199" s="138"/>
      <c r="CA199" s="138"/>
      <c r="CB199" s="138">
        <f t="shared" si="47"/>
        <v>0</v>
      </c>
      <c r="CC199" s="73"/>
      <c r="CD199" s="73"/>
      <c r="CE199" s="72">
        <v>0</v>
      </c>
      <c r="CF199" s="73">
        <v>0</v>
      </c>
      <c r="CG199" s="73">
        <v>0</v>
      </c>
      <c r="CH199" s="73">
        <v>0</v>
      </c>
      <c r="CI199" s="73">
        <v>0</v>
      </c>
      <c r="CJ199" s="88">
        <v>0</v>
      </c>
      <c r="CK199" s="73">
        <v>0</v>
      </c>
      <c r="CL199" s="73">
        <v>0</v>
      </c>
      <c r="CM199" s="73">
        <v>0</v>
      </c>
      <c r="CN199" s="138">
        <v>0</v>
      </c>
      <c r="CO199" s="138"/>
      <c r="CP199" s="137">
        <f t="shared" si="48"/>
        <v>0</v>
      </c>
      <c r="CQ199" s="137">
        <f t="shared" si="49"/>
        <v>0</v>
      </c>
      <c r="CR199" s="137">
        <f t="shared" si="46"/>
        <v>0</v>
      </c>
      <c r="CS199" s="157">
        <v>0</v>
      </c>
      <c r="CT199" s="157">
        <v>0</v>
      </c>
      <c r="CU199" s="157">
        <v>0</v>
      </c>
      <c r="CV199" s="157">
        <v>0</v>
      </c>
      <c r="CW199" s="157">
        <v>0</v>
      </c>
      <c r="CX199" s="73">
        <v>0</v>
      </c>
      <c r="CY199" s="73">
        <v>0</v>
      </c>
      <c r="CZ199" s="73">
        <v>0</v>
      </c>
      <c r="DA199" s="73">
        <v>0</v>
      </c>
      <c r="DB199" s="73">
        <v>0</v>
      </c>
      <c r="DC199" s="73">
        <v>0</v>
      </c>
      <c r="DD199" s="73">
        <v>0</v>
      </c>
      <c r="DE199" s="73">
        <v>0</v>
      </c>
      <c r="DF199" s="73">
        <v>0</v>
      </c>
      <c r="DG199" s="73">
        <v>0</v>
      </c>
      <c r="DH199" s="73">
        <v>0</v>
      </c>
      <c r="DI199" s="157">
        <f t="shared" si="50"/>
        <v>0</v>
      </c>
      <c r="DJ199" s="157">
        <f t="shared" si="51"/>
        <v>0</v>
      </c>
      <c r="DK199" s="191" t="str">
        <f t="shared" si="44"/>
        <v>NO</v>
      </c>
      <c r="DL199" s="191" t="str">
        <f t="shared" si="45"/>
        <v>NO</v>
      </c>
      <c r="DM199" s="142"/>
      <c r="DN199" s="142"/>
      <c r="DO199" s="142"/>
      <c r="DP199" s="125"/>
      <c r="DQ199" s="125"/>
      <c r="DR199" s="125"/>
      <c r="DS199" s="125"/>
      <c r="DT199" s="125"/>
      <c r="DU199" s="125"/>
      <c r="DV199" s="125"/>
      <c r="DW199" s="125"/>
      <c r="DX199" s="125"/>
      <c r="DY199" s="125"/>
      <c r="DZ199" s="125"/>
      <c r="EA199" s="125"/>
      <c r="EB199" s="125"/>
      <c r="EC199" s="125"/>
      <c r="ED199" s="125"/>
      <c r="EE199" s="125"/>
      <c r="EF199" s="125"/>
      <c r="EG199" s="125"/>
      <c r="EH199" s="125"/>
      <c r="EI199" s="125"/>
      <c r="EJ199" s="125"/>
      <c r="EK199" s="125"/>
      <c r="EL199" s="125"/>
      <c r="EM199" s="125"/>
      <c r="EN199" s="125"/>
      <c r="EO199" s="125"/>
      <c r="EP199" s="125"/>
      <c r="EQ199" s="125"/>
      <c r="ER199" s="125"/>
      <c r="ES199" s="125"/>
      <c r="ET199" s="125"/>
      <c r="EU199" s="125"/>
      <c r="EV199" s="125"/>
      <c r="EW199" s="125"/>
      <c r="EX199" s="125"/>
      <c r="EY199" s="125"/>
      <c r="EZ199" s="125"/>
      <c r="FA199" s="125"/>
      <c r="FB199" s="125"/>
      <c r="FC199" s="125"/>
      <c r="FD199" s="125"/>
      <c r="FE199" s="125"/>
      <c r="FF199" s="125"/>
      <c r="FG199" s="125"/>
      <c r="FH199" s="125"/>
      <c r="FI199" s="125"/>
      <c r="FJ199" s="125"/>
      <c r="FK199" s="125"/>
      <c r="FL199" s="125"/>
      <c r="FM199" s="125"/>
      <c r="FN199" s="125"/>
      <c r="FO199" s="125"/>
      <c r="FP199" s="125"/>
      <c r="FQ199" s="125"/>
      <c r="FR199" s="125"/>
      <c r="FS199" s="125"/>
      <c r="FT199" s="125"/>
      <c r="FU199" s="175"/>
      <c r="FV199" s="175"/>
      <c r="FW199" s="175"/>
      <c r="FX199" s="175"/>
      <c r="FY199" s="175"/>
      <c r="FZ199" s="175"/>
      <c r="GA199" s="175"/>
      <c r="GB199" s="175"/>
      <c r="GC199" s="175"/>
      <c r="GD199" s="175"/>
      <c r="GE199" s="175"/>
      <c r="GF199" s="175"/>
      <c r="GG199" s="175"/>
      <c r="GH199" s="175"/>
      <c r="GI199" s="175"/>
      <c r="GJ199" s="175"/>
      <c r="GK199" s="175"/>
      <c r="GL199" s="175"/>
      <c r="GM199" s="175"/>
      <c r="GN199" s="175"/>
      <c r="GO199" s="175"/>
      <c r="GP199" s="175"/>
      <c r="GQ199" s="175"/>
      <c r="GR199" s="175"/>
      <c r="GS199" s="175"/>
      <c r="GT199" s="175"/>
      <c r="GU199" s="175"/>
      <c r="GV199" s="175"/>
      <c r="GW199" s="175"/>
      <c r="GX199" s="175"/>
      <c r="GY199" s="175"/>
      <c r="GZ199" s="175"/>
      <c r="HA199" s="175"/>
      <c r="HB199" s="175"/>
      <c r="HC199" s="175"/>
      <c r="HD199" s="175"/>
      <c r="HE199" s="175"/>
      <c r="HF199" s="175"/>
      <c r="HG199" s="175"/>
      <c r="HH199" s="175"/>
      <c r="HI199" s="175"/>
      <c r="HJ199" s="175"/>
      <c r="HK199" s="76"/>
      <c r="HL199" s="76"/>
      <c r="HM199" s="76"/>
      <c r="HN199" s="76"/>
      <c r="HO199" s="271"/>
      <c r="HP199" s="284" t="e">
        <v>#NUM!</v>
      </c>
      <c r="HQ199" s="284" t="e">
        <v>#NUM!</v>
      </c>
      <c r="HR199" s="284" t="e">
        <v>#NUM!</v>
      </c>
      <c r="HS199" s="284" t="e">
        <v>#NUM!</v>
      </c>
      <c r="HT199" s="284" t="e">
        <v>#NUM!</v>
      </c>
      <c r="HU199" s="284" t="e">
        <v>#NUM!</v>
      </c>
      <c r="HV199" s="284" t="e">
        <v>#NUM!</v>
      </c>
      <c r="HW199" s="284" t="e">
        <v>#NUM!</v>
      </c>
      <c r="HX199" s="284" t="e">
        <v>#NUM!</v>
      </c>
      <c r="HY199" s="284" t="e">
        <v>#NUM!</v>
      </c>
      <c r="HZ199" s="284" t="e">
        <v>#NUM!</v>
      </c>
      <c r="IA199" s="284" t="e">
        <v>#NUM!</v>
      </c>
      <c r="IB199" s="284" t="e">
        <v>#NUM!</v>
      </c>
      <c r="IC199" s="284" t="e">
        <v>#NUM!</v>
      </c>
      <c r="ID199" s="284" t="e">
        <v>#NUM!</v>
      </c>
      <c r="IE199" s="284" t="e">
        <v>#NUM!</v>
      </c>
      <c r="IF199" s="284" t="e">
        <v>#NUM!</v>
      </c>
      <c r="IG199" s="284" t="e">
        <v>#NUM!</v>
      </c>
      <c r="IH199" s="284" t="e">
        <v>#NUM!</v>
      </c>
      <c r="II199" s="284"/>
      <c r="IJ199" s="284"/>
      <c r="IK199" s="284"/>
      <c r="IL199" s="284"/>
      <c r="IM199" s="284" t="e">
        <v>#NUM!</v>
      </c>
      <c r="IN199" s="284" t="e">
        <v>#NUM!</v>
      </c>
      <c r="IO199" s="284" t="e">
        <v>#NUM!</v>
      </c>
      <c r="IP199" s="284" t="e">
        <v>#NUM!</v>
      </c>
      <c r="IQ199" s="284" t="e">
        <v>#NUM!</v>
      </c>
      <c r="IR199" s="284" t="e">
        <v>#NUM!</v>
      </c>
      <c r="IS199" s="284" t="e">
        <v>#NUM!</v>
      </c>
      <c r="IT199" s="284"/>
      <c r="IU199" s="284">
        <v>18</v>
      </c>
      <c r="IV199" s="284">
        <v>3</v>
      </c>
      <c r="IW199" s="284">
        <v>5</v>
      </c>
      <c r="IX199" s="284">
        <v>9</v>
      </c>
      <c r="IY199" s="284">
        <v>10</v>
      </c>
      <c r="IZ199" s="284">
        <v>11</v>
      </c>
      <c r="JA199" s="284">
        <v>13</v>
      </c>
      <c r="JB199" s="284">
        <v>16</v>
      </c>
      <c r="JC199" s="284">
        <v>18</v>
      </c>
      <c r="JD199" s="284">
        <v>23</v>
      </c>
      <c r="JE199" s="284"/>
      <c r="JF199" s="286"/>
      <c r="JG199" s="286"/>
      <c r="JH199" s="276"/>
      <c r="JI199" s="276"/>
      <c r="JJ199" s="276"/>
    </row>
    <row r="200" spans="1:318" s="68" customFormat="1" ht="15" customHeight="1" x14ac:dyDescent="0.25">
      <c r="A200" s="68" t="s">
        <v>76</v>
      </c>
      <c r="B200" s="76" t="s">
        <v>508</v>
      </c>
      <c r="C200" s="76" t="s">
        <v>509</v>
      </c>
      <c r="D200" s="76" t="s">
        <v>510</v>
      </c>
      <c r="E200" s="76" t="s">
        <v>6</v>
      </c>
      <c r="F200" s="76" t="s">
        <v>511</v>
      </c>
      <c r="G200" s="76" t="s">
        <v>8</v>
      </c>
      <c r="H200" s="76" t="s">
        <v>8</v>
      </c>
      <c r="I200" s="76" t="s">
        <v>192</v>
      </c>
      <c r="J200" s="76" t="s">
        <v>7</v>
      </c>
      <c r="K200" s="86" t="s">
        <v>8</v>
      </c>
      <c r="L200" s="86" t="s">
        <v>8</v>
      </c>
      <c r="M200" s="86" t="s">
        <v>8</v>
      </c>
      <c r="N200" s="86" t="s">
        <v>8</v>
      </c>
      <c r="O200" s="86" t="s">
        <v>8</v>
      </c>
      <c r="P200" s="86" t="s">
        <v>8</v>
      </c>
      <c r="Q200" s="76" t="s">
        <v>519</v>
      </c>
      <c r="R200" s="76" t="s">
        <v>10</v>
      </c>
      <c r="S200" s="76" t="s">
        <v>520</v>
      </c>
      <c r="T200" s="76" t="s">
        <v>521</v>
      </c>
      <c r="U200" s="77"/>
      <c r="V200" s="77">
        <v>0.05</v>
      </c>
      <c r="W200" s="77">
        <v>0.08</v>
      </c>
      <c r="X200" s="77">
        <v>0.15</v>
      </c>
      <c r="Y200" s="77">
        <v>0.2</v>
      </c>
      <c r="Z200" s="77">
        <v>0.25</v>
      </c>
      <c r="AA200" s="77">
        <v>0.37</v>
      </c>
      <c r="AB200" s="77">
        <v>0.42</v>
      </c>
      <c r="AC200" s="77">
        <v>0.57999999999999996</v>
      </c>
      <c r="AD200" s="77">
        <v>0.67</v>
      </c>
      <c r="AE200" s="77">
        <v>0.83</v>
      </c>
      <c r="AF200" s="77">
        <v>1</v>
      </c>
      <c r="AG200" s="76" t="s">
        <v>522</v>
      </c>
      <c r="AH200" s="76" t="s">
        <v>208</v>
      </c>
      <c r="AI200" s="82" t="s">
        <v>303</v>
      </c>
      <c r="AJ200" s="83" t="s">
        <v>303</v>
      </c>
      <c r="AK200" s="84">
        <v>46023</v>
      </c>
      <c r="AL200" s="84">
        <v>46387</v>
      </c>
      <c r="AM200" s="83"/>
      <c r="AN200" s="83"/>
      <c r="AO200" s="83"/>
      <c r="AP200" s="85" t="s">
        <v>9</v>
      </c>
      <c r="AQ200" s="84" t="str" cm="1">
        <f t="array" ref="AQ200">IFERROR(DATE(2026, _xlfn.AGGREGATE(15, 6, (COLUMN(CC200:CN200)-COLUMN(CC200)+1)/(CC200:CN200&lt;&gt;0), 1), 1),"N/A")</f>
        <v>N/A</v>
      </c>
      <c r="AR200" s="84" t="str" cm="1">
        <f t="array" ref="AR200">IFERROR(EOMONTH(DATE(2026, _xlfn.AGGREGATE(14, 6, (COLUMN(CC200:CN200)-COLUMN(CC200)+1)/(CC200:CN200&lt;&gt;0), 1), 1), 0),"N/A")</f>
        <v>N/A</v>
      </c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76" t="s">
        <v>77</v>
      </c>
      <c r="BG200" s="76" t="s">
        <v>307</v>
      </c>
      <c r="BH200" s="76" t="s">
        <v>835</v>
      </c>
      <c r="BI200" s="76" t="s">
        <v>8</v>
      </c>
      <c r="BJ200" s="82">
        <v>840107</v>
      </c>
      <c r="BK200" s="86" t="s">
        <v>191</v>
      </c>
      <c r="BL200" s="87">
        <v>0</v>
      </c>
      <c r="BM200" s="73"/>
      <c r="BN200" s="73"/>
      <c r="BO200" s="73"/>
      <c r="BP200" s="73"/>
      <c r="BQ200" s="73"/>
      <c r="BR200" s="73"/>
      <c r="BS200" s="73"/>
      <c r="BT200" s="73"/>
      <c r="BU200" s="73"/>
      <c r="BV200" s="88"/>
      <c r="BW200" s="73"/>
      <c r="BX200" s="138"/>
      <c r="BY200" s="138">
        <v>3000</v>
      </c>
      <c r="BZ200" s="138">
        <v>-3000</v>
      </c>
      <c r="CA200" s="138"/>
      <c r="CB200" s="138">
        <f t="shared" si="47"/>
        <v>0</v>
      </c>
      <c r="CC200" s="73"/>
      <c r="CD200" s="73"/>
      <c r="CE200" s="72"/>
      <c r="CF200" s="73"/>
      <c r="CG200" s="73"/>
      <c r="CH200" s="73">
        <v>0</v>
      </c>
      <c r="CI200" s="73"/>
      <c r="CJ200" s="73"/>
      <c r="CK200" s="73"/>
      <c r="CL200" s="88"/>
      <c r="CM200" s="73"/>
      <c r="CN200" s="138"/>
      <c r="CO200" s="138"/>
      <c r="CP200" s="137">
        <f t="shared" si="48"/>
        <v>0</v>
      </c>
      <c r="CQ200" s="137">
        <f t="shared" si="49"/>
        <v>0</v>
      </c>
      <c r="CR200" s="137">
        <f t="shared" si="46"/>
        <v>0</v>
      </c>
      <c r="CS200" s="157">
        <v>0</v>
      </c>
      <c r="CT200" s="157">
        <v>0</v>
      </c>
      <c r="CU200" s="157">
        <v>0</v>
      </c>
      <c r="CV200" s="157">
        <v>0</v>
      </c>
      <c r="CW200" s="157">
        <v>0</v>
      </c>
      <c r="CX200" s="73">
        <v>0</v>
      </c>
      <c r="CY200" s="73">
        <v>0</v>
      </c>
      <c r="CZ200" s="73">
        <v>0</v>
      </c>
      <c r="DA200" s="73">
        <v>0</v>
      </c>
      <c r="DB200" s="73">
        <v>0</v>
      </c>
      <c r="DC200" s="73">
        <v>0</v>
      </c>
      <c r="DD200" s="73">
        <v>0</v>
      </c>
      <c r="DE200" s="73">
        <v>0</v>
      </c>
      <c r="DF200" s="73">
        <v>0</v>
      </c>
      <c r="DG200" s="73">
        <v>0</v>
      </c>
      <c r="DH200" s="73">
        <v>0</v>
      </c>
      <c r="DI200" s="157">
        <f t="shared" si="50"/>
        <v>0</v>
      </c>
      <c r="DJ200" s="157">
        <f t="shared" si="51"/>
        <v>0</v>
      </c>
      <c r="DK200" s="191" t="str">
        <f t="shared" si="44"/>
        <v>NO</v>
      </c>
      <c r="DL200" s="191" t="str">
        <f t="shared" si="45"/>
        <v>NO</v>
      </c>
      <c r="DM200" s="142"/>
      <c r="DN200" s="142">
        <v>3000</v>
      </c>
      <c r="DO200" s="142"/>
      <c r="DP200" s="125"/>
      <c r="DQ200" s="125">
        <v>2</v>
      </c>
      <c r="DR200" s="125"/>
      <c r="DS200" s="125"/>
      <c r="DT200" s="125"/>
      <c r="DU200" s="125"/>
      <c r="DV200" s="125"/>
      <c r="DW200" s="125"/>
      <c r="DX200" s="126"/>
      <c r="DY200" s="126"/>
      <c r="DZ200" s="127"/>
      <c r="EA200" s="126"/>
      <c r="EB200" s="126"/>
      <c r="EC200" s="126"/>
      <c r="ED200" s="126"/>
      <c r="EE200" s="126"/>
      <c r="EF200" s="126"/>
      <c r="EG200" s="126"/>
      <c r="EH200" s="126"/>
      <c r="EI200" s="126"/>
      <c r="EJ200" s="126"/>
      <c r="EK200" s="127"/>
      <c r="EL200" s="126"/>
      <c r="EM200" s="126"/>
      <c r="EN200" s="126"/>
      <c r="EO200" s="126"/>
      <c r="EP200" s="126"/>
      <c r="EQ200" s="126"/>
      <c r="ER200" s="126"/>
      <c r="ES200" s="127"/>
      <c r="ET200" s="127"/>
      <c r="EU200" s="127"/>
      <c r="EV200" s="127"/>
      <c r="EW200" s="126"/>
      <c r="EX200" s="126"/>
      <c r="EY200" s="126"/>
      <c r="EZ200" s="126"/>
      <c r="FA200" s="126"/>
      <c r="FB200" s="126"/>
      <c r="FC200" s="126"/>
      <c r="FD200" s="126"/>
      <c r="FE200" s="127"/>
      <c r="FF200" s="128"/>
      <c r="FG200" s="128"/>
      <c r="FH200" s="128"/>
      <c r="FI200" s="128"/>
      <c r="FJ200" s="128"/>
      <c r="FK200" s="128"/>
      <c r="FL200" s="128"/>
      <c r="FM200" s="128"/>
      <c r="FN200" s="128"/>
      <c r="FO200" s="129"/>
      <c r="FP200" s="128"/>
      <c r="FQ200" s="128"/>
      <c r="FR200" s="130"/>
      <c r="FS200" s="132"/>
      <c r="FT200" s="125"/>
      <c r="FU200" s="175">
        <v>46127</v>
      </c>
      <c r="FV200" s="175">
        <v>46127</v>
      </c>
      <c r="FW200" s="175">
        <v>46128</v>
      </c>
      <c r="FX200" s="175">
        <v>46128</v>
      </c>
      <c r="FY200" s="175">
        <v>46128</v>
      </c>
      <c r="FZ200" s="175">
        <v>46129</v>
      </c>
      <c r="GA200" s="175">
        <v>46132</v>
      </c>
      <c r="GB200" s="175">
        <v>46133</v>
      </c>
      <c r="GC200" s="175">
        <v>46134</v>
      </c>
      <c r="GD200" s="175">
        <v>46135</v>
      </c>
      <c r="GE200" s="175">
        <v>46136</v>
      </c>
      <c r="GF200" s="175">
        <v>46136</v>
      </c>
      <c r="GG200" s="175">
        <v>46139</v>
      </c>
      <c r="GH200" s="175">
        <v>46140</v>
      </c>
      <c r="GI200" s="175">
        <v>46141</v>
      </c>
      <c r="GJ200" s="175">
        <v>46142</v>
      </c>
      <c r="GK200" s="175">
        <v>46142</v>
      </c>
      <c r="GL200" s="175">
        <v>46143</v>
      </c>
      <c r="GM200" s="175">
        <v>46143</v>
      </c>
      <c r="GN200" s="175"/>
      <c r="GO200" s="175"/>
      <c r="GP200" s="175"/>
      <c r="GQ200" s="175"/>
      <c r="GR200" s="175">
        <v>46146</v>
      </c>
      <c r="GS200" s="175">
        <v>46147</v>
      </c>
      <c r="GT200" s="175">
        <v>46147</v>
      </c>
      <c r="GU200" s="175"/>
      <c r="GV200" s="175"/>
      <c r="GW200" s="175"/>
      <c r="GX200" s="175">
        <v>46147</v>
      </c>
      <c r="GY200" s="175">
        <v>46152</v>
      </c>
      <c r="GZ200" s="175">
        <v>18</v>
      </c>
      <c r="HA200" s="175"/>
      <c r="HB200" s="175"/>
      <c r="HC200" s="175"/>
      <c r="HD200" s="175"/>
      <c r="HE200" s="175"/>
      <c r="HF200" s="175"/>
      <c r="HG200" s="175"/>
      <c r="HH200" s="175"/>
      <c r="HI200" s="175"/>
      <c r="HJ200" s="175">
        <v>46152</v>
      </c>
      <c r="HK200" s="170"/>
      <c r="HL200" s="170" t="s">
        <v>53</v>
      </c>
      <c r="HM200" s="170" t="s">
        <v>579</v>
      </c>
      <c r="HN200" s="170" t="s">
        <v>413</v>
      </c>
      <c r="HO200" s="270"/>
      <c r="HP200" s="284" t="e">
        <v>#NUM!</v>
      </c>
      <c r="HQ200" s="284" t="e">
        <v>#NUM!</v>
      </c>
      <c r="HR200" s="284" t="e">
        <v>#NUM!</v>
      </c>
      <c r="HS200" s="284" t="e">
        <v>#NUM!</v>
      </c>
      <c r="HT200" s="284" t="e">
        <v>#NUM!</v>
      </c>
      <c r="HU200" s="284" t="e">
        <v>#NUM!</v>
      </c>
      <c r="HV200" s="284" t="e">
        <v>#NUM!</v>
      </c>
      <c r="HW200" s="284" t="e">
        <v>#NUM!</v>
      </c>
      <c r="HX200" s="284" t="e">
        <v>#NUM!</v>
      </c>
      <c r="HY200" s="284" t="e">
        <v>#NUM!</v>
      </c>
      <c r="HZ200" s="284" t="e">
        <v>#NUM!</v>
      </c>
      <c r="IA200" s="284" t="e">
        <v>#NUM!</v>
      </c>
      <c r="IB200" s="284" t="e">
        <v>#NUM!</v>
      </c>
      <c r="IC200" s="284" t="e">
        <v>#NUM!</v>
      </c>
      <c r="ID200" s="284" t="e">
        <v>#NUM!</v>
      </c>
      <c r="IE200" s="284" t="e">
        <v>#NUM!</v>
      </c>
      <c r="IF200" s="284" t="e">
        <v>#NUM!</v>
      </c>
      <c r="IG200" s="284" t="e">
        <v>#NUM!</v>
      </c>
      <c r="IH200" s="284" t="e">
        <v>#NUM!</v>
      </c>
      <c r="II200" s="284"/>
      <c r="IJ200" s="284"/>
      <c r="IK200" s="284"/>
      <c r="IL200" s="284"/>
      <c r="IM200" s="284" t="e">
        <v>#NUM!</v>
      </c>
      <c r="IN200" s="284" t="e">
        <v>#NUM!</v>
      </c>
      <c r="IO200" s="284" t="e">
        <v>#NUM!</v>
      </c>
      <c r="IP200" s="284" t="e">
        <v>#NUM!</v>
      </c>
      <c r="IQ200" s="284" t="e">
        <v>#NUM!</v>
      </c>
      <c r="IR200" s="284" t="e">
        <v>#NUM!</v>
      </c>
      <c r="IS200" s="284" t="e">
        <v>#NUM!</v>
      </c>
      <c r="IT200" s="284"/>
      <c r="IU200" s="284">
        <v>18</v>
      </c>
      <c r="IV200" s="284">
        <v>3</v>
      </c>
      <c r="IW200" s="284">
        <v>5</v>
      </c>
      <c r="IX200" s="284">
        <v>9</v>
      </c>
      <c r="IY200" s="284">
        <v>10</v>
      </c>
      <c r="IZ200" s="284">
        <v>11</v>
      </c>
      <c r="JA200" s="284">
        <v>13</v>
      </c>
      <c r="JB200" s="284">
        <v>16</v>
      </c>
      <c r="JC200" s="284">
        <v>16</v>
      </c>
      <c r="JD200" s="284">
        <v>19</v>
      </c>
      <c r="JE200" s="284"/>
      <c r="JF200" s="286"/>
      <c r="JG200" s="286"/>
      <c r="JH200" s="276"/>
      <c r="JI200" s="276"/>
      <c r="JJ200" s="276" t="s">
        <v>821</v>
      </c>
    </row>
    <row r="201" spans="1:318" s="68" customFormat="1" ht="15" customHeight="1" x14ac:dyDescent="0.25">
      <c r="A201" s="68" t="s">
        <v>76</v>
      </c>
      <c r="B201" s="76" t="s">
        <v>508</v>
      </c>
      <c r="C201" s="76" t="s">
        <v>509</v>
      </c>
      <c r="D201" s="76" t="s">
        <v>510</v>
      </c>
      <c r="E201" s="76" t="s">
        <v>6</v>
      </c>
      <c r="F201" s="76" t="s">
        <v>511</v>
      </c>
      <c r="G201" s="76" t="s">
        <v>8</v>
      </c>
      <c r="H201" s="76" t="s">
        <v>8</v>
      </c>
      <c r="I201" s="76" t="s">
        <v>192</v>
      </c>
      <c r="J201" s="76" t="s">
        <v>7</v>
      </c>
      <c r="K201" s="86" t="s">
        <v>8</v>
      </c>
      <c r="L201" s="86" t="s">
        <v>8</v>
      </c>
      <c r="M201" s="86" t="s">
        <v>8</v>
      </c>
      <c r="N201" s="86" t="s">
        <v>8</v>
      </c>
      <c r="O201" s="86" t="s">
        <v>8</v>
      </c>
      <c r="P201" s="86" t="s">
        <v>8</v>
      </c>
      <c r="Q201" s="76" t="s">
        <v>519</v>
      </c>
      <c r="R201" s="76" t="s">
        <v>10</v>
      </c>
      <c r="S201" s="76" t="s">
        <v>520</v>
      </c>
      <c r="T201" s="76" t="s">
        <v>521</v>
      </c>
      <c r="U201" s="77"/>
      <c r="V201" s="77">
        <v>0.05</v>
      </c>
      <c r="W201" s="77">
        <v>0.08</v>
      </c>
      <c r="X201" s="77">
        <v>0.15</v>
      </c>
      <c r="Y201" s="77">
        <v>0.2</v>
      </c>
      <c r="Z201" s="77">
        <v>0.25</v>
      </c>
      <c r="AA201" s="77">
        <v>0.37</v>
      </c>
      <c r="AB201" s="77">
        <v>0.42</v>
      </c>
      <c r="AC201" s="77">
        <v>0.57999999999999996</v>
      </c>
      <c r="AD201" s="77">
        <v>0.67</v>
      </c>
      <c r="AE201" s="77">
        <v>0.83</v>
      </c>
      <c r="AF201" s="77">
        <v>1</v>
      </c>
      <c r="AG201" s="76" t="s">
        <v>522</v>
      </c>
      <c r="AH201" s="76" t="s">
        <v>208</v>
      </c>
      <c r="AI201" s="82" t="s">
        <v>303</v>
      </c>
      <c r="AJ201" s="83" t="s">
        <v>303</v>
      </c>
      <c r="AK201" s="84">
        <v>46023</v>
      </c>
      <c r="AL201" s="84">
        <v>46387</v>
      </c>
      <c r="AM201" s="83"/>
      <c r="AN201" s="83"/>
      <c r="AO201" s="83"/>
      <c r="AP201" s="85" t="s">
        <v>9</v>
      </c>
      <c r="AQ201" s="84" t="str" cm="1">
        <f t="array" ref="AQ201">IFERROR(DATE(2026, _xlfn.AGGREGATE(15, 6, (COLUMN(CC201:CN201)-COLUMN(CC201)+1)/(CC201:CN201&lt;&gt;0), 1), 1),"N/A")</f>
        <v>N/A</v>
      </c>
      <c r="AR201" s="84" t="str" cm="1">
        <f t="array" ref="AR201">IFERROR(EOMONTH(DATE(2026, _xlfn.AGGREGATE(14, 6, (COLUMN(CC201:CN201)-COLUMN(CC201)+1)/(CC201:CN201&lt;&gt;0), 1), 1), 0),"N/A")</f>
        <v>N/A</v>
      </c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76" t="s">
        <v>122</v>
      </c>
      <c r="BG201" s="89" t="s">
        <v>307</v>
      </c>
      <c r="BH201" s="76" t="s">
        <v>385</v>
      </c>
      <c r="BI201" s="76" t="s">
        <v>8</v>
      </c>
      <c r="BJ201" s="82">
        <v>530702</v>
      </c>
      <c r="BK201" s="86" t="s">
        <v>191</v>
      </c>
      <c r="BL201" s="87">
        <v>0</v>
      </c>
      <c r="BM201" s="73"/>
      <c r="BN201" s="73"/>
      <c r="BO201" s="73"/>
      <c r="BP201" s="73"/>
      <c r="BQ201" s="73"/>
      <c r="BR201" s="73"/>
      <c r="BS201" s="73"/>
      <c r="BT201" s="88"/>
      <c r="BU201" s="73"/>
      <c r="BV201" s="73"/>
      <c r="BW201" s="73"/>
      <c r="BX201" s="138"/>
      <c r="BY201" s="138">
        <v>26000</v>
      </c>
      <c r="BZ201" s="138"/>
      <c r="CA201" s="138">
        <v>-26000</v>
      </c>
      <c r="CB201" s="138">
        <f t="shared" si="47"/>
        <v>0</v>
      </c>
      <c r="CC201" s="73"/>
      <c r="CD201" s="73"/>
      <c r="CE201" s="72"/>
      <c r="CF201" s="73"/>
      <c r="CG201" s="73"/>
      <c r="CH201" s="73"/>
      <c r="CI201" s="73"/>
      <c r="CJ201" s="88"/>
      <c r="CK201" s="73"/>
      <c r="CL201" s="73"/>
      <c r="CM201" s="73">
        <v>0</v>
      </c>
      <c r="CN201" s="138"/>
      <c r="CO201" s="138"/>
      <c r="CP201" s="137">
        <f t="shared" si="48"/>
        <v>0</v>
      </c>
      <c r="CQ201" s="137">
        <f t="shared" si="49"/>
        <v>0</v>
      </c>
      <c r="CR201" s="137">
        <f t="shared" si="46"/>
        <v>0</v>
      </c>
      <c r="CS201" s="157">
        <v>0</v>
      </c>
      <c r="CT201" s="157">
        <v>0</v>
      </c>
      <c r="CU201" s="157">
        <v>0</v>
      </c>
      <c r="CV201" s="157">
        <v>0</v>
      </c>
      <c r="CW201" s="157">
        <v>0</v>
      </c>
      <c r="CX201" s="73">
        <v>0</v>
      </c>
      <c r="CY201" s="73">
        <v>0</v>
      </c>
      <c r="CZ201" s="73">
        <v>0</v>
      </c>
      <c r="DA201" s="73">
        <v>0</v>
      </c>
      <c r="DB201" s="73">
        <v>0</v>
      </c>
      <c r="DC201" s="73">
        <v>0</v>
      </c>
      <c r="DD201" s="73">
        <v>0</v>
      </c>
      <c r="DE201" s="73">
        <v>0</v>
      </c>
      <c r="DF201" s="73">
        <v>0</v>
      </c>
      <c r="DG201" s="73">
        <v>0</v>
      </c>
      <c r="DH201" s="73">
        <v>0</v>
      </c>
      <c r="DI201" s="157">
        <f t="shared" si="50"/>
        <v>0</v>
      </c>
      <c r="DJ201" s="157">
        <f t="shared" si="51"/>
        <v>0</v>
      </c>
      <c r="DK201" s="368" t="str">
        <f t="shared" si="44"/>
        <v>NO</v>
      </c>
      <c r="DL201" s="368" t="str">
        <f t="shared" si="45"/>
        <v>NO</v>
      </c>
      <c r="DM201" s="369">
        <v>0</v>
      </c>
      <c r="DN201" s="367">
        <v>26000</v>
      </c>
      <c r="DO201" s="380">
        <v>26000</v>
      </c>
      <c r="DP201" s="370"/>
      <c r="DQ201" s="371">
        <v>2</v>
      </c>
      <c r="DR201" s="372">
        <v>3</v>
      </c>
      <c r="DS201" s="374" t="s">
        <v>303</v>
      </c>
      <c r="DT201" s="365" t="s">
        <v>310</v>
      </c>
      <c r="DU201" s="365" t="s">
        <v>305</v>
      </c>
      <c r="DV201" s="365" t="s">
        <v>306</v>
      </c>
      <c r="DW201" s="370"/>
      <c r="DX201" s="126"/>
      <c r="DY201" s="126"/>
      <c r="DZ201" s="127"/>
      <c r="EA201" s="126"/>
      <c r="EB201" s="126"/>
      <c r="EC201" s="126"/>
      <c r="ED201" s="126"/>
      <c r="EE201" s="126"/>
      <c r="EF201" s="126"/>
      <c r="EG201" s="126"/>
      <c r="EH201" s="126"/>
      <c r="EI201" s="126"/>
      <c r="EJ201" s="126"/>
      <c r="EK201" s="127"/>
      <c r="EL201" s="126"/>
      <c r="EM201" s="126"/>
      <c r="EN201" s="126"/>
      <c r="EO201" s="126"/>
      <c r="EP201" s="126"/>
      <c r="EQ201" s="126"/>
      <c r="ER201" s="126"/>
      <c r="ES201" s="127"/>
      <c r="ET201" s="127"/>
      <c r="EU201" s="127"/>
      <c r="EV201" s="127"/>
      <c r="EW201" s="126"/>
      <c r="EX201" s="126"/>
      <c r="EY201" s="126"/>
      <c r="EZ201" s="126"/>
      <c r="FA201" s="126"/>
      <c r="FB201" s="126"/>
      <c r="FC201" s="126"/>
      <c r="FD201" s="126"/>
      <c r="FE201" s="127"/>
      <c r="FF201" s="126"/>
      <c r="FG201" s="126"/>
      <c r="FH201" s="128"/>
      <c r="FI201" s="128"/>
      <c r="FJ201" s="128"/>
      <c r="FK201" s="128"/>
      <c r="FL201" s="128"/>
      <c r="FM201" s="128"/>
      <c r="FN201" s="128"/>
      <c r="FO201" s="129"/>
      <c r="FP201" s="128"/>
      <c r="FQ201" s="128"/>
      <c r="FR201" s="147"/>
      <c r="FS201" s="127"/>
      <c r="FT201" s="131"/>
      <c r="FU201" s="173">
        <v>46169</v>
      </c>
      <c r="FV201" s="173">
        <v>46169</v>
      </c>
      <c r="FW201" s="173">
        <v>46170</v>
      </c>
      <c r="FX201" s="173">
        <v>46170</v>
      </c>
      <c r="FY201" s="173">
        <v>46170</v>
      </c>
      <c r="FZ201" s="173">
        <v>46171</v>
      </c>
      <c r="GA201" s="173">
        <v>46174</v>
      </c>
      <c r="GB201" s="173">
        <v>46175</v>
      </c>
      <c r="GC201" s="173">
        <v>46176</v>
      </c>
      <c r="GD201" s="173">
        <v>46177</v>
      </c>
      <c r="GE201" s="173">
        <v>46178</v>
      </c>
      <c r="GF201" s="173">
        <v>46178</v>
      </c>
      <c r="GG201" s="173">
        <v>46181</v>
      </c>
      <c r="GH201" s="173">
        <v>46182</v>
      </c>
      <c r="GI201" s="173">
        <v>46183</v>
      </c>
      <c r="GJ201" s="173">
        <v>46184</v>
      </c>
      <c r="GK201" s="173">
        <v>46184</v>
      </c>
      <c r="GL201" s="173">
        <v>46185</v>
      </c>
      <c r="GM201" s="173">
        <v>46185</v>
      </c>
      <c r="GN201" s="173"/>
      <c r="GO201" s="173"/>
      <c r="GP201" s="173"/>
      <c r="GQ201" s="173"/>
      <c r="GR201" s="173">
        <v>46188</v>
      </c>
      <c r="GS201" s="173">
        <v>46189</v>
      </c>
      <c r="GT201" s="173">
        <v>46189</v>
      </c>
      <c r="GU201" s="173">
        <v>46190</v>
      </c>
      <c r="GV201" s="173">
        <v>46191</v>
      </c>
      <c r="GW201" s="173">
        <v>46192</v>
      </c>
      <c r="GX201" s="173">
        <v>46195</v>
      </c>
      <c r="GY201" s="173">
        <v>46193</v>
      </c>
      <c r="GZ201" s="173">
        <v>18</v>
      </c>
      <c r="HA201" s="173">
        <v>46196</v>
      </c>
      <c r="HB201" s="173">
        <v>46198</v>
      </c>
      <c r="HC201" s="173">
        <v>46202</v>
      </c>
      <c r="HD201" s="173">
        <v>46203</v>
      </c>
      <c r="HE201" s="173">
        <v>46204</v>
      </c>
      <c r="HF201" s="173">
        <v>46206</v>
      </c>
      <c r="HG201" s="173">
        <v>46209</v>
      </c>
      <c r="HH201" s="173">
        <v>46209</v>
      </c>
      <c r="HI201" s="173">
        <v>46212</v>
      </c>
      <c r="HJ201" s="173">
        <v>46217</v>
      </c>
      <c r="HK201" s="169"/>
      <c r="HL201" s="219" t="s">
        <v>95</v>
      </c>
      <c r="HM201" s="169" t="s">
        <v>304</v>
      </c>
      <c r="HN201" s="169" t="s">
        <v>413</v>
      </c>
      <c r="HO201" s="169"/>
      <c r="HP201" s="284" t="e">
        <v>#NUM!</v>
      </c>
      <c r="HQ201" s="284" t="e">
        <v>#NUM!</v>
      </c>
      <c r="HR201" s="284" t="e">
        <v>#NUM!</v>
      </c>
      <c r="HS201" s="284" t="e">
        <v>#NUM!</v>
      </c>
      <c r="HT201" s="284" t="e">
        <v>#NUM!</v>
      </c>
      <c r="HU201" s="284" t="e">
        <v>#NUM!</v>
      </c>
      <c r="HV201" s="284" t="e">
        <v>#NUM!</v>
      </c>
      <c r="HW201" s="284" t="e">
        <v>#NUM!</v>
      </c>
      <c r="HX201" s="284" t="e">
        <v>#NUM!</v>
      </c>
      <c r="HY201" s="284" t="e">
        <v>#NUM!</v>
      </c>
      <c r="HZ201" s="284" t="e">
        <v>#NUM!</v>
      </c>
      <c r="IA201" s="284" t="e">
        <v>#NUM!</v>
      </c>
      <c r="IB201" s="284" t="e">
        <v>#NUM!</v>
      </c>
      <c r="IC201" s="284" t="e">
        <v>#NUM!</v>
      </c>
      <c r="ID201" s="284" t="e">
        <v>#NUM!</v>
      </c>
      <c r="IE201" s="284" t="e">
        <v>#NUM!</v>
      </c>
      <c r="IF201" s="284" t="e">
        <v>#NUM!</v>
      </c>
      <c r="IG201" s="284" t="e">
        <v>#NUM!</v>
      </c>
      <c r="IH201" s="284" t="e">
        <v>#NUM!</v>
      </c>
      <c r="II201" s="284" t="e">
        <v>#NUM!</v>
      </c>
      <c r="IJ201" s="284" t="e">
        <v>#NUM!</v>
      </c>
      <c r="IK201" s="284" t="e">
        <v>#NUM!</v>
      </c>
      <c r="IL201" s="284" t="e">
        <v>#NUM!</v>
      </c>
      <c r="IM201" s="284" t="e">
        <v>#NUM!</v>
      </c>
      <c r="IN201" s="284" t="e">
        <v>#NUM!</v>
      </c>
      <c r="IO201" s="284" t="e">
        <v>#NUM!</v>
      </c>
      <c r="IP201" s="284" t="e">
        <v>#NUM!</v>
      </c>
      <c r="IQ201" s="284" t="e">
        <v>#NUM!</v>
      </c>
      <c r="IR201" s="284" t="e">
        <v>#NUM!</v>
      </c>
      <c r="IS201" s="284" t="e">
        <v>#NUM!</v>
      </c>
      <c r="IT201" s="284" t="e">
        <v>#NUM!</v>
      </c>
      <c r="IU201" s="284" t="e">
        <v>#NUM!</v>
      </c>
      <c r="IV201" s="284" t="e">
        <v>#NUM!</v>
      </c>
      <c r="IW201" s="284" t="e">
        <v>#NUM!</v>
      </c>
      <c r="IX201" s="284" t="e">
        <v>#NUM!</v>
      </c>
      <c r="IY201" s="284" t="e">
        <v>#NUM!</v>
      </c>
      <c r="IZ201" s="284" t="e">
        <v>#NUM!</v>
      </c>
      <c r="JA201" s="284" t="e">
        <v>#NUM!</v>
      </c>
      <c r="JB201" s="284" t="e">
        <v>#NUM!</v>
      </c>
      <c r="JC201" s="284" t="e">
        <v>#NUM!</v>
      </c>
      <c r="JD201" s="284" t="e">
        <v>#NUM!</v>
      </c>
      <c r="JE201" s="284" t="e">
        <v>#NUM!</v>
      </c>
      <c r="JF201" s="284" t="e">
        <v>#NUM!</v>
      </c>
      <c r="JG201" s="291" t="s">
        <v>95</v>
      </c>
      <c r="JH201" s="341" t="s">
        <v>310</v>
      </c>
      <c r="JI201" s="284" t="s">
        <v>416</v>
      </c>
      <c r="JJ201" s="276" t="s">
        <v>836</v>
      </c>
      <c r="LF201" s="76" t="s">
        <v>530</v>
      </c>
    </row>
    <row r="202" spans="1:318" s="68" customFormat="1" ht="15" customHeight="1" x14ac:dyDescent="0.25">
      <c r="A202" s="68" t="s">
        <v>76</v>
      </c>
      <c r="B202" s="76" t="s">
        <v>508</v>
      </c>
      <c r="C202" s="76" t="s">
        <v>509</v>
      </c>
      <c r="D202" s="76" t="s">
        <v>510</v>
      </c>
      <c r="E202" s="76" t="s">
        <v>6</v>
      </c>
      <c r="F202" s="76" t="s">
        <v>511</v>
      </c>
      <c r="G202" s="76" t="s">
        <v>8</v>
      </c>
      <c r="H202" s="76" t="s">
        <v>8</v>
      </c>
      <c r="I202" s="76" t="s">
        <v>192</v>
      </c>
      <c r="J202" s="76" t="s">
        <v>7</v>
      </c>
      <c r="K202" s="86" t="s">
        <v>8</v>
      </c>
      <c r="L202" s="86" t="s">
        <v>8</v>
      </c>
      <c r="M202" s="86" t="s">
        <v>8</v>
      </c>
      <c r="N202" s="86" t="s">
        <v>8</v>
      </c>
      <c r="O202" s="86" t="s">
        <v>8</v>
      </c>
      <c r="P202" s="86" t="s">
        <v>8</v>
      </c>
      <c r="Q202" s="76" t="s">
        <v>519</v>
      </c>
      <c r="R202" s="76" t="s">
        <v>10</v>
      </c>
      <c r="S202" s="76" t="s">
        <v>520</v>
      </c>
      <c r="T202" s="76" t="s">
        <v>521</v>
      </c>
      <c r="U202" s="77"/>
      <c r="V202" s="77">
        <v>0.05</v>
      </c>
      <c r="W202" s="77">
        <v>0.08</v>
      </c>
      <c r="X202" s="77">
        <v>0.15</v>
      </c>
      <c r="Y202" s="77">
        <v>0.2</v>
      </c>
      <c r="Z202" s="77">
        <v>0.25</v>
      </c>
      <c r="AA202" s="77">
        <v>0.37</v>
      </c>
      <c r="AB202" s="77">
        <v>0.42</v>
      </c>
      <c r="AC202" s="77">
        <v>0.57999999999999996</v>
      </c>
      <c r="AD202" s="77">
        <v>0.67</v>
      </c>
      <c r="AE202" s="77">
        <v>0.83</v>
      </c>
      <c r="AF202" s="77">
        <v>1</v>
      </c>
      <c r="AG202" s="76" t="s">
        <v>522</v>
      </c>
      <c r="AH202" s="76" t="s">
        <v>208</v>
      </c>
      <c r="AI202" s="82" t="s">
        <v>303</v>
      </c>
      <c r="AJ202" s="83" t="s">
        <v>303</v>
      </c>
      <c r="AK202" s="84">
        <v>46023</v>
      </c>
      <c r="AL202" s="84">
        <v>46387</v>
      </c>
      <c r="AM202" s="83"/>
      <c r="AN202" s="83"/>
      <c r="AO202" s="83"/>
      <c r="AP202" s="85" t="s">
        <v>9</v>
      </c>
      <c r="AQ202" s="84" t="str" cm="1">
        <f t="array" ref="AQ202">IFERROR(DATE(2026, _xlfn.AGGREGATE(15, 6, (COLUMN(CC202:CN202)-COLUMN(CC202)+1)/(CC202:CN202&lt;&gt;0), 1), 1),"N/A")</f>
        <v>N/A</v>
      </c>
      <c r="AR202" s="84" t="str" cm="1">
        <f t="array" ref="AR202">IFERROR(EOMONTH(DATE(2026, _xlfn.AGGREGATE(14, 6, (COLUMN(CC202:CN202)-COLUMN(CC202)+1)/(CC202:CN202&lt;&gt;0), 1), 1), 0),"N/A")</f>
        <v>N/A</v>
      </c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235" t="s">
        <v>115</v>
      </c>
      <c r="BG202" s="76" t="s">
        <v>307</v>
      </c>
      <c r="BH202" s="76" t="s">
        <v>311</v>
      </c>
      <c r="BI202" s="76" t="s">
        <v>8</v>
      </c>
      <c r="BJ202" s="82">
        <v>840107</v>
      </c>
      <c r="BK202" s="86" t="s">
        <v>191</v>
      </c>
      <c r="BL202" s="87">
        <v>0</v>
      </c>
      <c r="BM202" s="73"/>
      <c r="BN202" s="73"/>
      <c r="BO202" s="73"/>
      <c r="BP202" s="73"/>
      <c r="BQ202" s="88"/>
      <c r="BR202" s="73"/>
      <c r="BS202" s="73"/>
      <c r="BT202" s="73"/>
      <c r="BU202" s="73"/>
      <c r="BV202" s="73"/>
      <c r="BW202" s="73"/>
      <c r="BX202" s="138"/>
      <c r="BY202" s="138">
        <v>106000</v>
      </c>
      <c r="BZ202" s="138">
        <v>-106000</v>
      </c>
      <c r="CA202" s="138"/>
      <c r="CB202" s="138">
        <f t="shared" si="47"/>
        <v>0</v>
      </c>
      <c r="CC202" s="73"/>
      <c r="CD202" s="73"/>
      <c r="CE202" s="72"/>
      <c r="CF202" s="73"/>
      <c r="CG202" s="88"/>
      <c r="CH202" s="73"/>
      <c r="CI202" s="73"/>
      <c r="CJ202" s="73"/>
      <c r="CK202" s="73">
        <v>0</v>
      </c>
      <c r="CL202" s="73"/>
      <c r="CM202" s="73"/>
      <c r="CN202" s="138"/>
      <c r="CO202" s="138"/>
      <c r="CP202" s="137">
        <f t="shared" si="48"/>
        <v>0</v>
      </c>
      <c r="CQ202" s="137">
        <f t="shared" si="49"/>
        <v>0</v>
      </c>
      <c r="CR202" s="137">
        <f t="shared" si="46"/>
        <v>0</v>
      </c>
      <c r="CS202" s="157">
        <v>0</v>
      </c>
      <c r="CT202" s="157">
        <v>0</v>
      </c>
      <c r="CU202" s="157">
        <v>0</v>
      </c>
      <c r="CV202" s="157">
        <v>0</v>
      </c>
      <c r="CW202" s="157">
        <v>0</v>
      </c>
      <c r="CX202" s="73">
        <v>0</v>
      </c>
      <c r="CY202" s="73">
        <v>0</v>
      </c>
      <c r="CZ202" s="73">
        <v>0</v>
      </c>
      <c r="DA202" s="73">
        <v>0</v>
      </c>
      <c r="DB202" s="73">
        <v>0</v>
      </c>
      <c r="DC202" s="73">
        <v>0</v>
      </c>
      <c r="DD202" s="73">
        <v>0</v>
      </c>
      <c r="DE202" s="73">
        <v>0</v>
      </c>
      <c r="DF202" s="73">
        <v>0</v>
      </c>
      <c r="DG202" s="73">
        <v>0</v>
      </c>
      <c r="DH202" s="73">
        <v>0</v>
      </c>
      <c r="DI202" s="157">
        <f t="shared" si="50"/>
        <v>0</v>
      </c>
      <c r="DJ202" s="157">
        <f t="shared" si="51"/>
        <v>0</v>
      </c>
      <c r="DK202" s="191" t="str">
        <f t="shared" si="44"/>
        <v>NO</v>
      </c>
      <c r="DL202" s="191" t="str">
        <f t="shared" si="45"/>
        <v>NO</v>
      </c>
      <c r="DM202" s="142"/>
      <c r="DN202" s="184">
        <v>106000</v>
      </c>
      <c r="DO202" s="381">
        <v>106000</v>
      </c>
      <c r="DP202" s="125"/>
      <c r="DQ202" s="125">
        <v>3</v>
      </c>
      <c r="DR202" s="359">
        <v>3</v>
      </c>
      <c r="DS202" s="373" t="s">
        <v>303</v>
      </c>
      <c r="DT202" s="366" t="s">
        <v>304</v>
      </c>
      <c r="DU202" s="365" t="s">
        <v>305</v>
      </c>
      <c r="DV202" s="365" t="s">
        <v>312</v>
      </c>
      <c r="DW202" s="125"/>
      <c r="DX202" s="126"/>
      <c r="DY202" s="126"/>
      <c r="DZ202" s="127"/>
      <c r="EA202" s="126"/>
      <c r="EB202" s="126"/>
      <c r="EC202" s="126"/>
      <c r="ED202" s="126"/>
      <c r="EE202" s="126"/>
      <c r="EF202" s="126"/>
      <c r="EG202" s="126"/>
      <c r="EH202" s="126"/>
      <c r="EI202" s="126"/>
      <c r="EJ202" s="126"/>
      <c r="EK202" s="127"/>
      <c r="EL202" s="126"/>
      <c r="EM202" s="126"/>
      <c r="EN202" s="126"/>
      <c r="EO202" s="126"/>
      <c r="EP202" s="126"/>
      <c r="EQ202" s="126"/>
      <c r="ER202" s="126"/>
      <c r="ES202" s="127"/>
      <c r="ET202" s="127"/>
      <c r="EU202" s="127"/>
      <c r="EV202" s="127"/>
      <c r="EW202" s="126"/>
      <c r="EX202" s="126"/>
      <c r="EY202" s="126"/>
      <c r="EZ202" s="126"/>
      <c r="FA202" s="126"/>
      <c r="FB202" s="126"/>
      <c r="FC202" s="126"/>
      <c r="FD202" s="126"/>
      <c r="FE202" s="127"/>
      <c r="FF202" s="128"/>
      <c r="FG202" s="128"/>
      <c r="FH202" s="128"/>
      <c r="FI202" s="128"/>
      <c r="FJ202" s="128"/>
      <c r="FK202" s="128"/>
      <c r="FL202" s="128"/>
      <c r="FM202" s="128"/>
      <c r="FN202" s="128"/>
      <c r="FO202" s="129"/>
      <c r="FP202" s="128"/>
      <c r="FQ202" s="128"/>
      <c r="FR202" s="130"/>
      <c r="FS202" s="127"/>
      <c r="FT202" s="131"/>
      <c r="FU202" s="175">
        <v>46174</v>
      </c>
      <c r="FV202" s="175">
        <v>46174</v>
      </c>
      <c r="FW202" s="175">
        <v>46175</v>
      </c>
      <c r="FX202" s="175">
        <v>46175</v>
      </c>
      <c r="FY202" s="175">
        <v>46175</v>
      </c>
      <c r="FZ202" s="175">
        <v>46176</v>
      </c>
      <c r="GA202" s="175">
        <v>46177</v>
      </c>
      <c r="GB202" s="175">
        <v>46178</v>
      </c>
      <c r="GC202" s="175">
        <v>46181</v>
      </c>
      <c r="GD202" s="175">
        <v>46182</v>
      </c>
      <c r="GE202" s="175">
        <v>46183</v>
      </c>
      <c r="GF202" s="175">
        <v>46183</v>
      </c>
      <c r="GG202" s="175">
        <v>46184</v>
      </c>
      <c r="GH202" s="175">
        <v>46185</v>
      </c>
      <c r="GI202" s="175">
        <v>46188</v>
      </c>
      <c r="GJ202" s="175">
        <v>46189</v>
      </c>
      <c r="GK202" s="175">
        <v>46189</v>
      </c>
      <c r="GL202" s="175">
        <v>46190</v>
      </c>
      <c r="GM202" s="175">
        <v>46190</v>
      </c>
      <c r="GN202" s="175"/>
      <c r="GO202" s="175"/>
      <c r="GP202" s="175"/>
      <c r="GQ202" s="175"/>
      <c r="GR202" s="175">
        <v>46191</v>
      </c>
      <c r="GS202" s="175">
        <v>46192</v>
      </c>
      <c r="GT202" s="175">
        <v>46192</v>
      </c>
      <c r="GU202" s="175">
        <v>46195</v>
      </c>
      <c r="GV202" s="175">
        <v>46196</v>
      </c>
      <c r="GW202" s="175">
        <v>46197</v>
      </c>
      <c r="GX202" s="175">
        <v>46198</v>
      </c>
      <c r="GY202" s="175">
        <v>46198</v>
      </c>
      <c r="GZ202" s="175">
        <v>18</v>
      </c>
      <c r="HA202" s="175">
        <v>46204</v>
      </c>
      <c r="HB202" s="175">
        <v>46206</v>
      </c>
      <c r="HC202" s="175">
        <v>46212</v>
      </c>
      <c r="HD202" s="175">
        <v>46213</v>
      </c>
      <c r="HE202" s="175">
        <v>46216</v>
      </c>
      <c r="HF202" s="175">
        <v>46218</v>
      </c>
      <c r="HG202" s="175">
        <v>46219</v>
      </c>
      <c r="HH202" s="175">
        <v>46219</v>
      </c>
      <c r="HI202" s="175">
        <v>46224</v>
      </c>
      <c r="HJ202" s="175">
        <v>46227</v>
      </c>
      <c r="HK202" s="170"/>
      <c r="HL202" s="170" t="s">
        <v>95</v>
      </c>
      <c r="HM202" s="170" t="s">
        <v>304</v>
      </c>
      <c r="HN202" s="170" t="s">
        <v>413</v>
      </c>
      <c r="HO202" s="270"/>
      <c r="HP202" s="284" t="e">
        <v>#NUM!</v>
      </c>
      <c r="HQ202" s="284" t="e">
        <v>#NUM!</v>
      </c>
      <c r="HR202" s="284" t="e">
        <v>#NUM!</v>
      </c>
      <c r="HS202" s="284" t="e">
        <v>#NUM!</v>
      </c>
      <c r="HT202" s="284" t="e">
        <v>#NUM!</v>
      </c>
      <c r="HU202" s="284" t="e">
        <v>#NUM!</v>
      </c>
      <c r="HV202" s="284" t="e">
        <v>#NUM!</v>
      </c>
      <c r="HW202" s="284" t="e">
        <v>#NUM!</v>
      </c>
      <c r="HX202" s="284" t="e">
        <v>#NUM!</v>
      </c>
      <c r="HY202" s="284" t="e">
        <v>#NUM!</v>
      </c>
      <c r="HZ202" s="284" t="e">
        <v>#NUM!</v>
      </c>
      <c r="IA202" s="284" t="e">
        <v>#NUM!</v>
      </c>
      <c r="IB202" s="284" t="e">
        <v>#NUM!</v>
      </c>
      <c r="IC202" s="284" t="e">
        <v>#NUM!</v>
      </c>
      <c r="ID202" s="284" t="e">
        <v>#NUM!</v>
      </c>
      <c r="IE202" s="284" t="e">
        <v>#NUM!</v>
      </c>
      <c r="IF202" s="284" t="e">
        <v>#NUM!</v>
      </c>
      <c r="IG202" s="284" t="e">
        <v>#NUM!</v>
      </c>
      <c r="IH202" s="284" t="e">
        <v>#NUM!</v>
      </c>
      <c r="II202" s="284" t="e">
        <v>#NUM!</v>
      </c>
      <c r="IJ202" s="284" t="e">
        <v>#NUM!</v>
      </c>
      <c r="IK202" s="284" t="e">
        <v>#NUM!</v>
      </c>
      <c r="IL202" s="284" t="e">
        <v>#NUM!</v>
      </c>
      <c r="IM202" s="284" t="e">
        <v>#NUM!</v>
      </c>
      <c r="IN202" s="284" t="e">
        <v>#NUM!</v>
      </c>
      <c r="IO202" s="284" t="e">
        <v>#NUM!</v>
      </c>
      <c r="IP202" s="284" t="e">
        <v>#NUM!</v>
      </c>
      <c r="IQ202" s="284" t="e">
        <v>#NUM!</v>
      </c>
      <c r="IR202" s="284" t="e">
        <v>#NUM!</v>
      </c>
      <c r="IS202" s="284" t="e">
        <v>#NUM!</v>
      </c>
      <c r="IT202" s="284" t="e">
        <v>#NUM!</v>
      </c>
      <c r="IU202" s="284" t="e">
        <v>#NUM!</v>
      </c>
      <c r="IV202" s="284" t="e">
        <v>#NUM!</v>
      </c>
      <c r="IW202" s="284" t="e">
        <v>#NUM!</v>
      </c>
      <c r="IX202" s="284" t="e">
        <v>#NUM!</v>
      </c>
      <c r="IY202" s="284" t="e">
        <v>#NUM!</v>
      </c>
      <c r="IZ202" s="284" t="e">
        <v>#NUM!</v>
      </c>
      <c r="JA202" s="284" t="e">
        <v>#NUM!</v>
      </c>
      <c r="JB202" s="284" t="e">
        <v>#NUM!</v>
      </c>
      <c r="JC202" s="284" t="e">
        <v>#NUM!</v>
      </c>
      <c r="JD202" s="284" t="e">
        <v>#NUM!</v>
      </c>
      <c r="JE202" s="284" t="e">
        <v>#NUM!</v>
      </c>
      <c r="JF202" s="284" t="e">
        <v>#NUM!</v>
      </c>
      <c r="JG202" s="284" t="e">
        <v>#NUM!</v>
      </c>
      <c r="JH202" s="342" t="e">
        <v>#NUM!</v>
      </c>
      <c r="JI202" s="284" t="e">
        <v>#NUM!</v>
      </c>
      <c r="JJ202" s="343" t="s">
        <v>768</v>
      </c>
      <c r="LF202" s="76" t="s">
        <v>530</v>
      </c>
    </row>
    <row r="203" spans="1:318" s="68" customFormat="1" ht="15" customHeight="1" x14ac:dyDescent="0.25">
      <c r="A203" s="68" t="s">
        <v>65</v>
      </c>
      <c r="B203" s="76" t="s">
        <v>508</v>
      </c>
      <c r="C203" s="76" t="s">
        <v>509</v>
      </c>
      <c r="D203" s="89" t="s">
        <v>510</v>
      </c>
      <c r="E203" s="76" t="s">
        <v>6</v>
      </c>
      <c r="F203" s="76" t="s">
        <v>511</v>
      </c>
      <c r="G203" s="76" t="s">
        <v>8</v>
      </c>
      <c r="H203" s="76" t="s">
        <v>8</v>
      </c>
      <c r="I203" s="76" t="s">
        <v>192</v>
      </c>
      <c r="J203" s="76" t="s">
        <v>11</v>
      </c>
      <c r="K203" s="86" t="s">
        <v>8</v>
      </c>
      <c r="L203" s="86" t="s">
        <v>8</v>
      </c>
      <c r="M203" s="86" t="s">
        <v>8</v>
      </c>
      <c r="N203" s="86" t="s">
        <v>8</v>
      </c>
      <c r="O203" s="86" t="s">
        <v>8</v>
      </c>
      <c r="P203" s="86" t="s">
        <v>8</v>
      </c>
      <c r="Q203" s="76" t="s">
        <v>512</v>
      </c>
      <c r="R203" s="76" t="s">
        <v>13</v>
      </c>
      <c r="S203" s="76" t="s">
        <v>513</v>
      </c>
      <c r="T203" s="76" t="s">
        <v>514</v>
      </c>
      <c r="U203" s="77">
        <v>0.95</v>
      </c>
      <c r="V203" s="77">
        <v>0.95</v>
      </c>
      <c r="W203" s="77">
        <v>0.95</v>
      </c>
      <c r="X203" s="77">
        <v>0.95</v>
      </c>
      <c r="Y203" s="77">
        <v>0.95</v>
      </c>
      <c r="Z203" s="77">
        <v>0.95</v>
      </c>
      <c r="AA203" s="77">
        <v>0.95</v>
      </c>
      <c r="AB203" s="77">
        <v>0.95</v>
      </c>
      <c r="AC203" s="77">
        <v>0.95</v>
      </c>
      <c r="AD203" s="77">
        <v>0.95</v>
      </c>
      <c r="AE203" s="77">
        <v>0.95</v>
      </c>
      <c r="AF203" s="77">
        <v>0.95</v>
      </c>
      <c r="AG203" s="76" t="s">
        <v>223</v>
      </c>
      <c r="AH203" s="76" t="s">
        <v>208</v>
      </c>
      <c r="AI203" s="82" t="s">
        <v>303</v>
      </c>
      <c r="AJ203" s="83" t="s">
        <v>303</v>
      </c>
      <c r="AK203" s="84">
        <v>46023</v>
      </c>
      <c r="AL203" s="84">
        <v>46387</v>
      </c>
      <c r="AM203" s="83"/>
      <c r="AN203" s="83"/>
      <c r="AO203" s="83"/>
      <c r="AP203" s="85" t="s">
        <v>12</v>
      </c>
      <c r="AQ203" s="84" t="str" cm="1">
        <f t="array" ref="AQ203">IFERROR(DATE(2026, _xlfn.AGGREGATE(15, 6, (COLUMN(CC203:CN203)-COLUMN(CC203)+1)/(CC203:CN203&lt;&gt;0), 1), 1),"N/A")</f>
        <v>N/A</v>
      </c>
      <c r="AR203" s="84" t="str" cm="1">
        <f t="array" ref="AR203">IFERROR(EOMONTH(DATE(2026, _xlfn.AGGREGATE(14, 6, (COLUMN(CC203:CN203)-COLUMN(CC203)+1)/(CC203:CN203&lt;&gt;0), 1), 1), 0),"N/A")</f>
        <v>N/A</v>
      </c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76" t="s">
        <v>837</v>
      </c>
      <c r="BG203" s="76"/>
      <c r="BH203" s="76" t="s">
        <v>838</v>
      </c>
      <c r="BI203" s="76" t="s">
        <v>8</v>
      </c>
      <c r="BJ203" s="82">
        <v>630601</v>
      </c>
      <c r="BK203" s="86" t="s">
        <v>191</v>
      </c>
      <c r="BL203" s="90">
        <v>0</v>
      </c>
      <c r="BM203" s="73"/>
      <c r="BN203" s="88"/>
      <c r="BO203" s="88"/>
      <c r="BP203" s="72"/>
      <c r="BQ203" s="88"/>
      <c r="BR203" s="88"/>
      <c r="BS203" s="88"/>
      <c r="BT203" s="88"/>
      <c r="BU203" s="88"/>
      <c r="BV203" s="88"/>
      <c r="BW203" s="88"/>
      <c r="BX203" s="137"/>
      <c r="BY203" s="137"/>
      <c r="BZ203" s="137">
        <v>25000</v>
      </c>
      <c r="CA203" s="137">
        <v>-25000</v>
      </c>
      <c r="CB203" s="138">
        <f t="shared" si="47"/>
        <v>0</v>
      </c>
      <c r="CC203" s="73"/>
      <c r="CD203" s="88"/>
      <c r="CE203" s="88"/>
      <c r="CF203" s="72"/>
      <c r="CG203" s="88"/>
      <c r="CH203" s="88"/>
      <c r="CI203" s="88"/>
      <c r="CJ203" s="88"/>
      <c r="CK203" s="88"/>
      <c r="CL203" s="88"/>
      <c r="CM203" s="88"/>
      <c r="CN203" s="137">
        <v>0</v>
      </c>
      <c r="CO203" s="137"/>
      <c r="CP203" s="137">
        <f t="shared" si="48"/>
        <v>0</v>
      </c>
      <c r="CQ203" s="137">
        <f t="shared" si="49"/>
        <v>0</v>
      </c>
      <c r="CR203" s="137">
        <f t="shared" si="46"/>
        <v>0</v>
      </c>
      <c r="CS203" s="157"/>
      <c r="CT203" s="157">
        <v>0</v>
      </c>
      <c r="CU203" s="157">
        <v>0</v>
      </c>
      <c r="CV203" s="157"/>
      <c r="CW203" s="157">
        <v>0</v>
      </c>
      <c r="CX203" s="73"/>
      <c r="CY203" s="73">
        <v>0</v>
      </c>
      <c r="CZ203" s="73"/>
      <c r="DA203" s="73">
        <v>0</v>
      </c>
      <c r="DB203" s="73">
        <v>0</v>
      </c>
      <c r="DC203" s="73">
        <v>0</v>
      </c>
      <c r="DD203" s="73">
        <v>0</v>
      </c>
      <c r="DE203" s="73">
        <v>0</v>
      </c>
      <c r="DF203" s="73">
        <v>0</v>
      </c>
      <c r="DG203" s="73">
        <v>0</v>
      </c>
      <c r="DH203" s="73">
        <v>0</v>
      </c>
      <c r="DI203" s="157">
        <f t="shared" si="50"/>
        <v>0</v>
      </c>
      <c r="DJ203" s="157">
        <f t="shared" si="51"/>
        <v>0</v>
      </c>
      <c r="DK203" s="191"/>
      <c r="DL203" s="191"/>
      <c r="DM203" s="142"/>
      <c r="DN203" s="142"/>
      <c r="DO203" s="142"/>
      <c r="DP203" s="125"/>
      <c r="DQ203" s="125"/>
      <c r="DR203" s="125"/>
      <c r="DS203" s="125"/>
      <c r="DT203" s="125"/>
      <c r="DU203" s="125"/>
      <c r="DV203" s="125"/>
      <c r="DW203" s="125"/>
      <c r="DX203" s="125"/>
      <c r="DY203" s="125"/>
      <c r="DZ203" s="125"/>
      <c r="EA203" s="125"/>
      <c r="EB203" s="125"/>
      <c r="EC203" s="125"/>
      <c r="ED203" s="125"/>
      <c r="EE203" s="125"/>
      <c r="EF203" s="125"/>
      <c r="EG203" s="125"/>
      <c r="EH203" s="125"/>
      <c r="EI203" s="125"/>
      <c r="EJ203" s="125"/>
      <c r="EK203" s="125"/>
      <c r="EL203" s="125"/>
      <c r="EM203" s="125"/>
      <c r="EN203" s="125"/>
      <c r="EO203" s="125"/>
      <c r="EP203" s="125"/>
      <c r="EQ203" s="125"/>
      <c r="ER203" s="125"/>
      <c r="ES203" s="125"/>
      <c r="ET203" s="125"/>
      <c r="EU203" s="125"/>
      <c r="EV203" s="125"/>
      <c r="EW203" s="125"/>
      <c r="EX203" s="125"/>
      <c r="EY203" s="125"/>
      <c r="EZ203" s="125"/>
      <c r="FA203" s="125"/>
      <c r="FB203" s="125"/>
      <c r="FC203" s="125"/>
      <c r="FD203" s="125"/>
      <c r="FE203" s="125"/>
      <c r="FF203" s="125"/>
      <c r="FG203" s="125"/>
      <c r="FH203" s="125"/>
      <c r="FI203" s="125"/>
      <c r="FJ203" s="125"/>
      <c r="FK203" s="125"/>
      <c r="FL203" s="125"/>
      <c r="FM203" s="125"/>
      <c r="FN203" s="125"/>
      <c r="FO203" s="125"/>
      <c r="FP203" s="125"/>
      <c r="FQ203" s="125"/>
      <c r="FR203" s="125"/>
      <c r="FS203" s="125"/>
      <c r="FT203" s="125"/>
      <c r="FU203" s="173"/>
      <c r="FV203" s="173"/>
      <c r="FW203" s="173"/>
      <c r="FX203" s="173"/>
      <c r="FY203" s="173"/>
      <c r="FZ203" s="173"/>
      <c r="GA203" s="173"/>
      <c r="GB203" s="173"/>
      <c r="GC203" s="173"/>
      <c r="GD203" s="173"/>
      <c r="GE203" s="173"/>
      <c r="GF203" s="173"/>
      <c r="GG203" s="173"/>
      <c r="GH203" s="173"/>
      <c r="GI203" s="173"/>
      <c r="GJ203" s="173"/>
      <c r="GK203" s="173"/>
      <c r="GL203" s="173"/>
      <c r="GM203" s="173"/>
      <c r="GN203" s="173"/>
      <c r="GO203" s="173"/>
      <c r="GP203" s="173"/>
      <c r="GQ203" s="173"/>
      <c r="GR203" s="173"/>
      <c r="GS203" s="173"/>
      <c r="GT203" s="173"/>
      <c r="GU203" s="173"/>
      <c r="GV203" s="173"/>
      <c r="GW203" s="173"/>
      <c r="GX203" s="173"/>
      <c r="GY203" s="173"/>
      <c r="GZ203" s="173"/>
      <c r="HA203" s="173"/>
      <c r="HB203" s="173"/>
      <c r="HC203" s="173"/>
      <c r="HD203" s="173"/>
      <c r="HE203" s="173"/>
      <c r="HF203" s="173"/>
      <c r="HG203" s="173"/>
      <c r="HH203" s="173"/>
      <c r="HI203" s="173"/>
      <c r="HJ203" s="173"/>
      <c r="HK203" s="169"/>
      <c r="HL203" s="169"/>
      <c r="HM203" s="169"/>
      <c r="HN203" s="169"/>
      <c r="HO203" s="169"/>
      <c r="HP203" s="284" t="e">
        <v>#NUM!</v>
      </c>
      <c r="HQ203" s="284" t="e">
        <v>#NUM!</v>
      </c>
      <c r="HR203" s="284" t="e">
        <v>#NUM!</v>
      </c>
      <c r="HS203" s="284" t="e">
        <v>#NUM!</v>
      </c>
      <c r="HT203" s="284" t="e">
        <v>#NUM!</v>
      </c>
      <c r="HU203" s="284" t="e">
        <v>#NUM!</v>
      </c>
      <c r="HV203" s="284" t="e">
        <v>#NUM!</v>
      </c>
      <c r="HW203" s="284" t="e">
        <v>#NUM!</v>
      </c>
      <c r="HX203" s="284" t="e">
        <v>#NUM!</v>
      </c>
      <c r="HY203" s="284" t="e">
        <v>#NUM!</v>
      </c>
      <c r="HZ203" s="284" t="e">
        <v>#NUM!</v>
      </c>
      <c r="IA203" s="284" t="e">
        <v>#NUM!</v>
      </c>
      <c r="IB203" s="284" t="e">
        <v>#NUM!</v>
      </c>
      <c r="IC203" s="284" t="e">
        <v>#NUM!</v>
      </c>
      <c r="ID203" s="284" t="e">
        <v>#NUM!</v>
      </c>
      <c r="IE203" s="284" t="e">
        <v>#NUM!</v>
      </c>
      <c r="IF203" s="284" t="e">
        <v>#NUM!</v>
      </c>
      <c r="IG203" s="284" t="e">
        <v>#NUM!</v>
      </c>
      <c r="IH203" s="284" t="e">
        <v>#NUM!</v>
      </c>
      <c r="II203" s="284"/>
      <c r="IJ203" s="284"/>
      <c r="IK203" s="284"/>
      <c r="IL203" s="284"/>
      <c r="IM203" s="284" t="e">
        <v>#NUM!</v>
      </c>
      <c r="IN203" s="284" t="e">
        <v>#NUM!</v>
      </c>
      <c r="IO203" s="284" t="e">
        <v>#NUM!</v>
      </c>
      <c r="IP203" s="284" t="e">
        <v>#NUM!</v>
      </c>
      <c r="IQ203" s="284" t="e">
        <v>#NUM!</v>
      </c>
      <c r="IR203" s="284" t="e">
        <v>#NUM!</v>
      </c>
      <c r="IS203" s="284" t="e">
        <v>#NUM!</v>
      </c>
      <c r="IT203" s="284"/>
      <c r="IU203" s="284">
        <v>18</v>
      </c>
      <c r="IV203" s="284">
        <v>3</v>
      </c>
      <c r="IW203" s="284">
        <v>5</v>
      </c>
      <c r="IX203" s="284">
        <v>9</v>
      </c>
      <c r="IY203" s="284">
        <v>10</v>
      </c>
      <c r="IZ203" s="284">
        <v>11</v>
      </c>
      <c r="JA203" s="284">
        <v>13</v>
      </c>
      <c r="JB203" s="284">
        <v>16</v>
      </c>
      <c r="JC203" s="284">
        <v>16</v>
      </c>
      <c r="JD203" s="284">
        <v>19</v>
      </c>
      <c r="JE203" s="284"/>
      <c r="JF203" s="286"/>
      <c r="JG203" s="286"/>
      <c r="JH203" s="276"/>
      <c r="JI203" s="276"/>
      <c r="JJ203" s="276"/>
    </row>
    <row r="204" spans="1:318" s="68" customFormat="1" ht="14.65" customHeight="1" x14ac:dyDescent="0.25">
      <c r="A204" s="68" t="s">
        <v>65</v>
      </c>
      <c r="B204" s="76" t="s">
        <v>508</v>
      </c>
      <c r="C204" s="76" t="s">
        <v>509</v>
      </c>
      <c r="D204" s="89" t="s">
        <v>510</v>
      </c>
      <c r="E204" s="76" t="s">
        <v>6</v>
      </c>
      <c r="F204" s="76" t="s">
        <v>511</v>
      </c>
      <c r="G204" s="76" t="s">
        <v>8</v>
      </c>
      <c r="H204" s="76" t="s">
        <v>8</v>
      </c>
      <c r="I204" s="76" t="s">
        <v>192</v>
      </c>
      <c r="J204" s="76" t="s">
        <v>11</v>
      </c>
      <c r="K204" s="86" t="s">
        <v>8</v>
      </c>
      <c r="L204" s="86" t="s">
        <v>8</v>
      </c>
      <c r="M204" s="86" t="s">
        <v>8</v>
      </c>
      <c r="N204" s="86" t="s">
        <v>8</v>
      </c>
      <c r="O204" s="86" t="s">
        <v>8</v>
      </c>
      <c r="P204" s="86" t="s">
        <v>8</v>
      </c>
      <c r="Q204" s="76" t="s">
        <v>512</v>
      </c>
      <c r="R204" s="76" t="s">
        <v>13</v>
      </c>
      <c r="S204" s="76" t="s">
        <v>513</v>
      </c>
      <c r="T204" s="76" t="s">
        <v>514</v>
      </c>
      <c r="U204" s="77">
        <v>0.95</v>
      </c>
      <c r="V204" s="77">
        <v>0.95</v>
      </c>
      <c r="W204" s="77">
        <v>0.95</v>
      </c>
      <c r="X204" s="77">
        <v>0.95</v>
      </c>
      <c r="Y204" s="77">
        <v>0.95</v>
      </c>
      <c r="Z204" s="77">
        <v>0.95</v>
      </c>
      <c r="AA204" s="77">
        <v>0.95</v>
      </c>
      <c r="AB204" s="77">
        <v>0.95</v>
      </c>
      <c r="AC204" s="77">
        <v>0.95</v>
      </c>
      <c r="AD204" s="77">
        <v>0.95</v>
      </c>
      <c r="AE204" s="77">
        <v>0.95</v>
      </c>
      <c r="AF204" s="77">
        <v>0.95</v>
      </c>
      <c r="AG204" s="76" t="s">
        <v>223</v>
      </c>
      <c r="AH204" s="76" t="s">
        <v>208</v>
      </c>
      <c r="AI204" s="82" t="s">
        <v>303</v>
      </c>
      <c r="AJ204" s="83" t="s">
        <v>303</v>
      </c>
      <c r="AK204" s="84">
        <v>46023</v>
      </c>
      <c r="AL204" s="84">
        <v>46387</v>
      </c>
      <c r="AM204" s="83"/>
      <c r="AN204" s="83"/>
      <c r="AO204" s="83"/>
      <c r="AP204" s="85" t="s">
        <v>12</v>
      </c>
      <c r="AQ204" s="84" t="str" cm="1">
        <f t="array" ref="AQ204">IFERROR(DATE(2026, _xlfn.AGGREGATE(15, 6, (COLUMN(CC204:CN204)-COLUMN(CC204)+1)/(CC204:CN204&lt;&gt;0), 1), 1),"N/A")</f>
        <v>N/A</v>
      </c>
      <c r="AR204" s="84" t="str" cm="1">
        <f t="array" ref="AR204">IFERROR(EOMONTH(DATE(2026, _xlfn.AGGREGATE(14, 6, (COLUMN(CC204:CN204)-COLUMN(CC204)+1)/(CC204:CN204&lt;&gt;0), 1), 1), 0),"N/A")</f>
        <v>N/A</v>
      </c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76" t="s">
        <v>106</v>
      </c>
      <c r="BG204" s="76"/>
      <c r="BH204" s="76" t="s">
        <v>313</v>
      </c>
      <c r="BI204" s="76" t="s">
        <v>516</v>
      </c>
      <c r="BJ204" s="82">
        <v>840104</v>
      </c>
      <c r="BK204" s="86" t="s">
        <v>191</v>
      </c>
      <c r="BL204" s="90">
        <v>0</v>
      </c>
      <c r="BM204" s="73"/>
      <c r="BN204" s="88"/>
      <c r="BO204" s="88"/>
      <c r="BP204" s="72"/>
      <c r="BQ204" s="88"/>
      <c r="BR204" s="88"/>
      <c r="BS204" s="88"/>
      <c r="BT204" s="88"/>
      <c r="BU204" s="88"/>
      <c r="BV204" s="88"/>
      <c r="BW204" s="88"/>
      <c r="BX204" s="137"/>
      <c r="BY204" s="137"/>
      <c r="BZ204" s="137">
        <v>35000</v>
      </c>
      <c r="CA204" s="137">
        <v>-35000</v>
      </c>
      <c r="CB204" s="138">
        <f t="shared" si="47"/>
        <v>0</v>
      </c>
      <c r="CC204" s="73"/>
      <c r="CD204" s="88"/>
      <c r="CE204" s="88"/>
      <c r="CF204" s="72"/>
      <c r="CG204" s="88"/>
      <c r="CH204" s="88">
        <v>0</v>
      </c>
      <c r="CI204" s="88"/>
      <c r="CJ204" s="88"/>
      <c r="CK204" s="88"/>
      <c r="CL204" s="88"/>
      <c r="CM204" s="88"/>
      <c r="CN204" s="137"/>
      <c r="CO204" s="137"/>
      <c r="CP204" s="137">
        <f t="shared" si="48"/>
        <v>0</v>
      </c>
      <c r="CQ204" s="137">
        <f t="shared" si="49"/>
        <v>0</v>
      </c>
      <c r="CR204" s="137">
        <f t="shared" si="46"/>
        <v>0</v>
      </c>
      <c r="CS204" s="157"/>
      <c r="CT204" s="157">
        <v>0</v>
      </c>
      <c r="CU204" s="157">
        <v>0</v>
      </c>
      <c r="CV204" s="157"/>
      <c r="CW204" s="157">
        <v>0</v>
      </c>
      <c r="CX204" s="73"/>
      <c r="CY204" s="73">
        <v>0</v>
      </c>
      <c r="CZ204" s="73"/>
      <c r="DA204" s="73">
        <v>0</v>
      </c>
      <c r="DB204" s="73">
        <v>0</v>
      </c>
      <c r="DC204" s="73">
        <v>0</v>
      </c>
      <c r="DD204" s="73">
        <v>0</v>
      </c>
      <c r="DE204" s="73">
        <v>0</v>
      </c>
      <c r="DF204" s="73">
        <v>0</v>
      </c>
      <c r="DG204" s="73">
        <v>0</v>
      </c>
      <c r="DH204" s="73">
        <v>0</v>
      </c>
      <c r="DI204" s="157">
        <f t="shared" si="50"/>
        <v>0</v>
      </c>
      <c r="DJ204" s="157">
        <f t="shared" si="51"/>
        <v>0</v>
      </c>
      <c r="DK204" s="191"/>
      <c r="DL204" s="191"/>
      <c r="DM204" s="142">
        <v>0</v>
      </c>
      <c r="DN204" s="142">
        <v>35000</v>
      </c>
      <c r="DO204" s="360">
        <v>15000</v>
      </c>
      <c r="DP204" s="125">
        <v>2</v>
      </c>
      <c r="DQ204" s="336">
        <v>2</v>
      </c>
      <c r="DR204" s="359">
        <v>2</v>
      </c>
      <c r="DS204" s="373" t="s">
        <v>303</v>
      </c>
      <c r="DT204" s="366" t="s">
        <v>304</v>
      </c>
      <c r="DU204" s="365" t="s">
        <v>305</v>
      </c>
      <c r="DV204" s="365" t="s">
        <v>306</v>
      </c>
      <c r="DW204" s="125"/>
      <c r="DX204" s="125"/>
      <c r="DY204" s="125"/>
      <c r="DZ204" s="125"/>
      <c r="EA204" s="125"/>
      <c r="EB204" s="125"/>
      <c r="EC204" s="125"/>
      <c r="ED204" s="125"/>
      <c r="EE204" s="125"/>
      <c r="EF204" s="125"/>
      <c r="EG204" s="125"/>
      <c r="EH204" s="125"/>
      <c r="EI204" s="125"/>
      <c r="EJ204" s="125"/>
      <c r="EK204" s="125"/>
      <c r="EL204" s="125"/>
      <c r="EM204" s="125"/>
      <c r="EN204" s="125"/>
      <c r="EO204" s="125"/>
      <c r="EP204" s="125"/>
      <c r="EQ204" s="125"/>
      <c r="ER204" s="125"/>
      <c r="ES204" s="125"/>
      <c r="ET204" s="125"/>
      <c r="EU204" s="125"/>
      <c r="EV204" s="125"/>
      <c r="EW204" s="125"/>
      <c r="EX204" s="125"/>
      <c r="EY204" s="125"/>
      <c r="EZ204" s="125"/>
      <c r="FA204" s="125"/>
      <c r="FB204" s="125"/>
      <c r="FC204" s="125"/>
      <c r="FD204" s="125"/>
      <c r="FE204" s="125"/>
      <c r="FF204" s="125"/>
      <c r="FG204" s="125"/>
      <c r="FH204" s="125"/>
      <c r="FI204" s="125"/>
      <c r="FJ204" s="125"/>
      <c r="FK204" s="125"/>
      <c r="FL204" s="125"/>
      <c r="FM204" s="125"/>
      <c r="FN204" s="125"/>
      <c r="FO204" s="125"/>
      <c r="FP204" s="125"/>
      <c r="FQ204" s="125"/>
      <c r="FR204" s="125"/>
      <c r="FS204" s="125"/>
      <c r="FT204" s="125"/>
      <c r="FU204" s="175"/>
      <c r="FV204" s="175"/>
      <c r="FW204" s="175"/>
      <c r="FX204" s="175"/>
      <c r="FY204" s="175"/>
      <c r="FZ204" s="175"/>
      <c r="GA204" s="175"/>
      <c r="GB204" s="175"/>
      <c r="GC204" s="175"/>
      <c r="GD204" s="175"/>
      <c r="GE204" s="175"/>
      <c r="GF204" s="175"/>
      <c r="GG204" s="175"/>
      <c r="GH204" s="175"/>
      <c r="GI204" s="175"/>
      <c r="GJ204" s="175"/>
      <c r="GK204" s="175"/>
      <c r="GL204" s="175"/>
      <c r="GM204" s="175"/>
      <c r="GN204" s="175"/>
      <c r="GO204" s="175"/>
      <c r="GP204" s="175"/>
      <c r="GQ204" s="175"/>
      <c r="GR204" s="175"/>
      <c r="GS204" s="175"/>
      <c r="GT204" s="175"/>
      <c r="GU204" s="175"/>
      <c r="GV204" s="175"/>
      <c r="GW204" s="175"/>
      <c r="GX204" s="175"/>
      <c r="GY204" s="175"/>
      <c r="GZ204" s="175"/>
      <c r="HA204" s="175"/>
      <c r="HB204" s="175"/>
      <c r="HC204" s="175"/>
      <c r="HD204" s="175"/>
      <c r="HE204" s="175"/>
      <c r="HF204" s="175"/>
      <c r="HG204" s="175"/>
      <c r="HH204" s="175"/>
      <c r="HI204" s="175"/>
      <c r="HJ204" s="175"/>
      <c r="HK204" s="170"/>
      <c r="HL204" s="220" t="s">
        <v>95</v>
      </c>
      <c r="HM204" s="170"/>
      <c r="HN204" s="170"/>
      <c r="HO204" s="270" t="s">
        <v>208</v>
      </c>
      <c r="HP204" s="284" t="e">
        <v>#NUM!</v>
      </c>
      <c r="HQ204" s="284" t="e">
        <v>#NUM!</v>
      </c>
      <c r="HR204" s="284" t="e">
        <v>#NUM!</v>
      </c>
      <c r="HS204" s="284" t="e">
        <v>#NUM!</v>
      </c>
      <c r="HT204" s="284" t="e">
        <v>#NUM!</v>
      </c>
      <c r="HU204" s="284" t="e">
        <v>#NUM!</v>
      </c>
      <c r="HV204" s="284" t="e">
        <v>#NUM!</v>
      </c>
      <c r="HW204" s="284" t="e">
        <v>#NUM!</v>
      </c>
      <c r="HX204" s="284" t="e">
        <v>#NUM!</v>
      </c>
      <c r="HY204" s="284" t="e">
        <v>#NUM!</v>
      </c>
      <c r="HZ204" s="284" t="e">
        <v>#NUM!</v>
      </c>
      <c r="IA204" s="284" t="e">
        <v>#NUM!</v>
      </c>
      <c r="IB204" s="284" t="e">
        <v>#NUM!</v>
      </c>
      <c r="IC204" s="284" t="e">
        <v>#NUM!</v>
      </c>
      <c r="ID204" s="284" t="e">
        <v>#NUM!</v>
      </c>
      <c r="IE204" s="284" t="e">
        <v>#NUM!</v>
      </c>
      <c r="IF204" s="284" t="e">
        <v>#NUM!</v>
      </c>
      <c r="IG204" s="284" t="e">
        <v>#NUM!</v>
      </c>
      <c r="IH204" s="284" t="e">
        <v>#NUM!</v>
      </c>
      <c r="II204" s="284" t="e">
        <v>#NUM!</v>
      </c>
      <c r="IJ204" s="284" t="e">
        <v>#NUM!</v>
      </c>
      <c r="IK204" s="284" t="e">
        <v>#NUM!</v>
      </c>
      <c r="IL204" s="284" t="e">
        <v>#NUM!</v>
      </c>
      <c r="IM204" s="284" t="e">
        <v>#NUM!</v>
      </c>
      <c r="IN204" s="284" t="e">
        <v>#NUM!</v>
      </c>
      <c r="IO204" s="284" t="e">
        <v>#NUM!</v>
      </c>
      <c r="IP204" s="284" t="e">
        <v>#NUM!</v>
      </c>
      <c r="IQ204" s="284" t="e">
        <v>#NUM!</v>
      </c>
      <c r="IR204" s="284" t="e">
        <v>#NUM!</v>
      </c>
      <c r="IS204" s="284" t="e">
        <v>#NUM!</v>
      </c>
      <c r="IT204" s="284" t="e">
        <v>#NUM!</v>
      </c>
      <c r="IU204" s="284" t="e">
        <v>#NUM!</v>
      </c>
      <c r="IV204" s="284" t="e">
        <v>#NUM!</v>
      </c>
      <c r="IW204" s="284" t="e">
        <v>#NUM!</v>
      </c>
      <c r="IX204" s="284" t="e">
        <v>#NUM!</v>
      </c>
      <c r="IY204" s="284" t="e">
        <v>#NUM!</v>
      </c>
      <c r="IZ204" s="284" t="e">
        <v>#NUM!</v>
      </c>
      <c r="JA204" s="284" t="e">
        <v>#NUM!</v>
      </c>
      <c r="JB204" s="284" t="e">
        <v>#NUM!</v>
      </c>
      <c r="JC204" s="284" t="e">
        <v>#NUM!</v>
      </c>
      <c r="JD204" s="284" t="e">
        <v>#NUM!</v>
      </c>
      <c r="JE204" s="284" t="e">
        <v>#NUM!</v>
      </c>
      <c r="JF204" s="284" t="e">
        <v>#NUM!</v>
      </c>
      <c r="JG204" s="290" t="s">
        <v>95</v>
      </c>
      <c r="JH204" s="341" t="s">
        <v>304</v>
      </c>
      <c r="JI204" s="276" t="s">
        <v>415</v>
      </c>
      <c r="JJ204" s="276"/>
      <c r="LF204" s="76" t="s">
        <v>530</v>
      </c>
    </row>
    <row r="205" spans="1:318" s="68" customFormat="1" ht="14.65" customHeight="1" x14ac:dyDescent="0.25">
      <c r="A205" s="68" t="s">
        <v>65</v>
      </c>
      <c r="B205" s="76" t="s">
        <v>508</v>
      </c>
      <c r="C205" s="76" t="s">
        <v>509</v>
      </c>
      <c r="D205" s="89" t="s">
        <v>510</v>
      </c>
      <c r="E205" s="76" t="s">
        <v>6</v>
      </c>
      <c r="F205" s="76" t="s">
        <v>511</v>
      </c>
      <c r="G205" s="76" t="s">
        <v>8</v>
      </c>
      <c r="H205" s="76" t="s">
        <v>8</v>
      </c>
      <c r="I205" s="76" t="s">
        <v>192</v>
      </c>
      <c r="J205" s="76" t="s">
        <v>11</v>
      </c>
      <c r="K205" s="86" t="s">
        <v>8</v>
      </c>
      <c r="L205" s="86" t="s">
        <v>8</v>
      </c>
      <c r="M205" s="86" t="s">
        <v>8</v>
      </c>
      <c r="N205" s="86" t="s">
        <v>8</v>
      </c>
      <c r="O205" s="86" t="s">
        <v>8</v>
      </c>
      <c r="P205" s="86" t="s">
        <v>8</v>
      </c>
      <c r="Q205" s="76" t="s">
        <v>512</v>
      </c>
      <c r="R205" s="76" t="s">
        <v>13</v>
      </c>
      <c r="S205" s="76" t="s">
        <v>513</v>
      </c>
      <c r="T205" s="76" t="s">
        <v>514</v>
      </c>
      <c r="U205" s="77">
        <v>0.95</v>
      </c>
      <c r="V205" s="77">
        <v>0.95</v>
      </c>
      <c r="W205" s="77">
        <v>0.95</v>
      </c>
      <c r="X205" s="77">
        <v>0.95</v>
      </c>
      <c r="Y205" s="77">
        <v>0.95</v>
      </c>
      <c r="Z205" s="77">
        <v>0.95</v>
      </c>
      <c r="AA205" s="77">
        <v>0.95</v>
      </c>
      <c r="AB205" s="77">
        <v>0.95</v>
      </c>
      <c r="AC205" s="77">
        <v>0.95</v>
      </c>
      <c r="AD205" s="77">
        <v>0.95</v>
      </c>
      <c r="AE205" s="77">
        <v>0.95</v>
      </c>
      <c r="AF205" s="77">
        <v>0.95</v>
      </c>
      <c r="AG205" s="76" t="s">
        <v>223</v>
      </c>
      <c r="AH205" s="76" t="s">
        <v>208</v>
      </c>
      <c r="AI205" s="82" t="s">
        <v>303</v>
      </c>
      <c r="AJ205" s="83" t="s">
        <v>303</v>
      </c>
      <c r="AK205" s="84">
        <v>46023</v>
      </c>
      <c r="AL205" s="84">
        <v>46387</v>
      </c>
      <c r="AM205" s="83"/>
      <c r="AN205" s="83"/>
      <c r="AO205" s="83"/>
      <c r="AP205" s="85" t="s">
        <v>12</v>
      </c>
      <c r="AQ205" s="84" t="str" cm="1">
        <f t="array" ref="AQ205">IFERROR(DATE(2026, _xlfn.AGGREGATE(15, 6, (COLUMN(CC205:CN205)-COLUMN(CC205)+1)/(CC205:CN205&lt;&gt;0), 1), 1),"N/A")</f>
        <v>N/A</v>
      </c>
      <c r="AR205" s="84" t="str" cm="1">
        <f t="array" ref="AR205">IFERROR(EOMONTH(DATE(2026, _xlfn.AGGREGATE(14, 6, (COLUMN(CC205:CN205)-COLUMN(CC205)+1)/(CC205:CN205&lt;&gt;0), 1), 1), 0),"N/A")</f>
        <v>N/A</v>
      </c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76" t="s">
        <v>420</v>
      </c>
      <c r="BG205" s="76"/>
      <c r="BH205" s="76" t="s">
        <v>839</v>
      </c>
      <c r="BI205" s="76" t="s">
        <v>8</v>
      </c>
      <c r="BJ205" s="82">
        <v>840104</v>
      </c>
      <c r="BK205" s="86" t="s">
        <v>191</v>
      </c>
      <c r="BL205" s="90">
        <v>0</v>
      </c>
      <c r="BM205" s="73"/>
      <c r="BN205" s="88"/>
      <c r="BO205" s="88"/>
      <c r="BP205" s="72"/>
      <c r="BQ205" s="88"/>
      <c r="BR205" s="88"/>
      <c r="BS205" s="88"/>
      <c r="BT205" s="88"/>
      <c r="BU205" s="88"/>
      <c r="BV205" s="88"/>
      <c r="BW205" s="88"/>
      <c r="BX205" s="137"/>
      <c r="BY205" s="137"/>
      <c r="BZ205" s="137">
        <v>20000</v>
      </c>
      <c r="CA205" s="137">
        <v>-20000</v>
      </c>
      <c r="CB205" s="138">
        <f t="shared" si="47"/>
        <v>0</v>
      </c>
      <c r="CC205" s="73"/>
      <c r="CD205" s="88"/>
      <c r="CE205" s="88"/>
      <c r="CF205" s="72"/>
      <c r="CG205" s="88"/>
      <c r="CH205" s="88">
        <v>0</v>
      </c>
      <c r="CI205" s="88"/>
      <c r="CJ205" s="88"/>
      <c r="CK205" s="88"/>
      <c r="CL205" s="88"/>
      <c r="CM205" s="88"/>
      <c r="CN205" s="137"/>
      <c r="CO205" s="137"/>
      <c r="CP205" s="137">
        <f t="shared" si="48"/>
        <v>0</v>
      </c>
      <c r="CQ205" s="137">
        <f t="shared" si="49"/>
        <v>0</v>
      </c>
      <c r="CR205" s="137">
        <f t="shared" si="46"/>
        <v>0</v>
      </c>
      <c r="CS205" s="157"/>
      <c r="CT205" s="157">
        <v>0</v>
      </c>
      <c r="CU205" s="157">
        <v>0</v>
      </c>
      <c r="CV205" s="157"/>
      <c r="CW205" s="157">
        <v>0</v>
      </c>
      <c r="CX205" s="73"/>
      <c r="CY205" s="73">
        <v>0</v>
      </c>
      <c r="CZ205" s="73"/>
      <c r="DA205" s="73">
        <v>0</v>
      </c>
      <c r="DB205" s="73">
        <v>0</v>
      </c>
      <c r="DC205" s="73">
        <v>0</v>
      </c>
      <c r="DD205" s="73">
        <v>0</v>
      </c>
      <c r="DE205" s="73">
        <v>0</v>
      </c>
      <c r="DF205" s="73">
        <v>0</v>
      </c>
      <c r="DG205" s="73">
        <v>0</v>
      </c>
      <c r="DH205" s="73">
        <v>0</v>
      </c>
      <c r="DI205" s="157">
        <f t="shared" si="50"/>
        <v>0</v>
      </c>
      <c r="DJ205" s="157">
        <f t="shared" si="51"/>
        <v>0</v>
      </c>
      <c r="DK205" s="191"/>
      <c r="DL205" s="191"/>
      <c r="DM205" s="142">
        <v>0</v>
      </c>
      <c r="DN205" s="142">
        <v>20000</v>
      </c>
      <c r="DO205" s="142">
        <v>0</v>
      </c>
      <c r="DP205" s="125"/>
      <c r="DQ205" s="125">
        <v>2</v>
      </c>
      <c r="DR205" s="125"/>
      <c r="DS205" s="125"/>
      <c r="DT205" s="125"/>
      <c r="DU205" s="125"/>
      <c r="DV205" s="125"/>
      <c r="DW205" s="125"/>
      <c r="DX205" s="125"/>
      <c r="DY205" s="125"/>
      <c r="DZ205" s="125"/>
      <c r="EA205" s="125"/>
      <c r="EB205" s="125"/>
      <c r="EC205" s="125"/>
      <c r="ED205" s="125"/>
      <c r="EE205" s="125"/>
      <c r="EF205" s="125"/>
      <c r="EG205" s="125"/>
      <c r="EH205" s="125"/>
      <c r="EI205" s="125"/>
      <c r="EJ205" s="125"/>
      <c r="EK205" s="125"/>
      <c r="EL205" s="125"/>
      <c r="EM205" s="125"/>
      <c r="EN205" s="125"/>
      <c r="EO205" s="125"/>
      <c r="EP205" s="125"/>
      <c r="EQ205" s="125"/>
      <c r="ER205" s="125"/>
      <c r="ES205" s="125"/>
      <c r="ET205" s="125"/>
      <c r="EU205" s="125"/>
      <c r="EV205" s="125"/>
      <c r="EW205" s="125"/>
      <c r="EX205" s="125"/>
      <c r="EY205" s="125"/>
      <c r="EZ205" s="125"/>
      <c r="FA205" s="125"/>
      <c r="FB205" s="125"/>
      <c r="FC205" s="125"/>
      <c r="FD205" s="125"/>
      <c r="FE205" s="125"/>
      <c r="FF205" s="125"/>
      <c r="FG205" s="125"/>
      <c r="FH205" s="125"/>
      <c r="FI205" s="125"/>
      <c r="FJ205" s="125"/>
      <c r="FK205" s="125"/>
      <c r="FL205" s="125"/>
      <c r="FM205" s="125"/>
      <c r="FN205" s="125"/>
      <c r="FO205" s="125"/>
      <c r="FP205" s="125"/>
      <c r="FQ205" s="125"/>
      <c r="FR205" s="125"/>
      <c r="FS205" s="125"/>
      <c r="FT205" s="125"/>
      <c r="FU205" s="175"/>
      <c r="FV205" s="175"/>
      <c r="FW205" s="175"/>
      <c r="FX205" s="175"/>
      <c r="FY205" s="175"/>
      <c r="FZ205" s="175"/>
      <c r="GA205" s="175"/>
      <c r="GB205" s="175"/>
      <c r="GC205" s="175"/>
      <c r="GD205" s="175"/>
      <c r="GE205" s="175"/>
      <c r="GF205" s="175"/>
      <c r="GG205" s="175"/>
      <c r="GH205" s="175"/>
      <c r="GI205" s="175"/>
      <c r="GJ205" s="175"/>
      <c r="GK205" s="175"/>
      <c r="GL205" s="175"/>
      <c r="GM205" s="175"/>
      <c r="GN205" s="175"/>
      <c r="GO205" s="175"/>
      <c r="GP205" s="175"/>
      <c r="GQ205" s="175"/>
      <c r="GR205" s="175"/>
      <c r="GS205" s="175"/>
      <c r="GT205" s="175"/>
      <c r="GU205" s="175"/>
      <c r="GV205" s="175"/>
      <c r="GW205" s="175"/>
      <c r="GX205" s="175"/>
      <c r="GY205" s="175"/>
      <c r="GZ205" s="175"/>
      <c r="HA205" s="175"/>
      <c r="HB205" s="175"/>
      <c r="HC205" s="175"/>
      <c r="HD205" s="175"/>
      <c r="HE205" s="175"/>
      <c r="HF205" s="175"/>
      <c r="HG205" s="175"/>
      <c r="HH205" s="175"/>
      <c r="HI205" s="175"/>
      <c r="HJ205" s="175"/>
      <c r="HK205" s="170"/>
      <c r="HL205" s="170"/>
      <c r="HM205" s="170"/>
      <c r="HN205" s="170"/>
      <c r="HO205" s="270"/>
      <c r="HP205" s="284" t="e">
        <v>#NUM!</v>
      </c>
      <c r="HQ205" s="284" t="e">
        <v>#NUM!</v>
      </c>
      <c r="HR205" s="284" t="e">
        <v>#NUM!</v>
      </c>
      <c r="HS205" s="284" t="e">
        <v>#NUM!</v>
      </c>
      <c r="HT205" s="284" t="e">
        <v>#NUM!</v>
      </c>
      <c r="HU205" s="284" t="e">
        <v>#NUM!</v>
      </c>
      <c r="HV205" s="284" t="e">
        <v>#NUM!</v>
      </c>
      <c r="HW205" s="284" t="e">
        <v>#NUM!</v>
      </c>
      <c r="HX205" s="284" t="e">
        <v>#NUM!</v>
      </c>
      <c r="HY205" s="284" t="e">
        <v>#NUM!</v>
      </c>
      <c r="HZ205" s="284" t="e">
        <v>#NUM!</v>
      </c>
      <c r="IA205" s="284" t="e">
        <v>#NUM!</v>
      </c>
      <c r="IB205" s="284" t="e">
        <v>#NUM!</v>
      </c>
      <c r="IC205" s="284" t="e">
        <v>#NUM!</v>
      </c>
      <c r="ID205" s="284" t="e">
        <v>#NUM!</v>
      </c>
      <c r="IE205" s="284" t="e">
        <v>#NUM!</v>
      </c>
      <c r="IF205" s="284" t="e">
        <v>#NUM!</v>
      </c>
      <c r="IG205" s="284" t="e">
        <v>#NUM!</v>
      </c>
      <c r="IH205" s="284" t="e">
        <v>#NUM!</v>
      </c>
      <c r="II205" s="284"/>
      <c r="IJ205" s="284"/>
      <c r="IK205" s="284"/>
      <c r="IL205" s="284"/>
      <c r="IM205" s="284" t="e">
        <v>#NUM!</v>
      </c>
      <c r="IN205" s="284" t="e">
        <v>#NUM!</v>
      </c>
      <c r="IO205" s="284" t="e">
        <v>#NUM!</v>
      </c>
      <c r="IP205" s="284" t="e">
        <v>#NUM!</v>
      </c>
      <c r="IQ205" s="284" t="e">
        <v>#NUM!</v>
      </c>
      <c r="IR205" s="284" t="e">
        <v>#NUM!</v>
      </c>
      <c r="IS205" s="284" t="e">
        <v>#NUM!</v>
      </c>
      <c r="IT205" s="284"/>
      <c r="IU205" s="284">
        <v>18</v>
      </c>
      <c r="IV205" s="284">
        <v>3</v>
      </c>
      <c r="IW205" s="284">
        <v>5</v>
      </c>
      <c r="IX205" s="284">
        <v>9</v>
      </c>
      <c r="IY205" s="284">
        <v>10</v>
      </c>
      <c r="IZ205" s="284">
        <v>11</v>
      </c>
      <c r="JA205" s="284">
        <v>13</v>
      </c>
      <c r="JB205" s="284">
        <v>16</v>
      </c>
      <c r="JC205" s="284">
        <v>16</v>
      </c>
      <c r="JD205" s="284">
        <v>19</v>
      </c>
      <c r="JE205" s="284"/>
      <c r="JF205" s="286"/>
      <c r="JG205" s="290" t="s">
        <v>95</v>
      </c>
      <c r="JH205" s="341" t="s">
        <v>304</v>
      </c>
      <c r="JI205" s="276" t="s">
        <v>415</v>
      </c>
      <c r="JJ205" s="276"/>
    </row>
    <row r="206" spans="1:318" s="68" customFormat="1" ht="14.65" customHeight="1" x14ac:dyDescent="0.25">
      <c r="A206" s="68" t="s">
        <v>123</v>
      </c>
      <c r="B206" s="76" t="s">
        <v>508</v>
      </c>
      <c r="C206" s="76" t="s">
        <v>509</v>
      </c>
      <c r="D206" s="89" t="s">
        <v>510</v>
      </c>
      <c r="E206" s="76" t="s">
        <v>6</v>
      </c>
      <c r="F206" s="76" t="s">
        <v>511</v>
      </c>
      <c r="G206" s="76" t="s">
        <v>8</v>
      </c>
      <c r="H206" s="76" t="s">
        <v>8</v>
      </c>
      <c r="I206" s="76" t="s">
        <v>192</v>
      </c>
      <c r="J206" s="76" t="s">
        <v>11</v>
      </c>
      <c r="K206" s="86" t="s">
        <v>8</v>
      </c>
      <c r="L206" s="86" t="s">
        <v>8</v>
      </c>
      <c r="M206" s="86" t="s">
        <v>8</v>
      </c>
      <c r="N206" s="86" t="s">
        <v>8</v>
      </c>
      <c r="O206" s="86" t="s">
        <v>8</v>
      </c>
      <c r="P206" s="86" t="s">
        <v>8</v>
      </c>
      <c r="Q206" s="76" t="s">
        <v>512</v>
      </c>
      <c r="R206" s="76" t="s">
        <v>13</v>
      </c>
      <c r="S206" s="76" t="s">
        <v>513</v>
      </c>
      <c r="T206" s="76" t="s">
        <v>514</v>
      </c>
      <c r="U206" s="77">
        <v>0.95</v>
      </c>
      <c r="V206" s="77">
        <v>0.95</v>
      </c>
      <c r="W206" s="77">
        <v>0.95</v>
      </c>
      <c r="X206" s="77">
        <v>0.95</v>
      </c>
      <c r="Y206" s="77">
        <v>0.95</v>
      </c>
      <c r="Z206" s="77">
        <v>0.95</v>
      </c>
      <c r="AA206" s="77">
        <v>0.95</v>
      </c>
      <c r="AB206" s="77">
        <v>0.95</v>
      </c>
      <c r="AC206" s="77">
        <v>0.95</v>
      </c>
      <c r="AD206" s="77">
        <v>0.95</v>
      </c>
      <c r="AE206" s="77">
        <v>0.95</v>
      </c>
      <c r="AF206" s="77">
        <v>0.95</v>
      </c>
      <c r="AG206" s="76" t="s">
        <v>223</v>
      </c>
      <c r="AH206" s="76" t="s">
        <v>208</v>
      </c>
      <c r="AI206" s="82" t="s">
        <v>303</v>
      </c>
      <c r="AJ206" s="83" t="s">
        <v>303</v>
      </c>
      <c r="AK206" s="84">
        <v>46023</v>
      </c>
      <c r="AL206" s="84">
        <v>46387</v>
      </c>
      <c r="AM206" s="83"/>
      <c r="AN206" s="83"/>
      <c r="AO206" s="83"/>
      <c r="AP206" s="85" t="s">
        <v>12</v>
      </c>
      <c r="AQ206" s="84" t="str" cm="1">
        <f t="array" ref="AQ206">IFERROR(DATE(2026, _xlfn.AGGREGATE(15, 6, (COLUMN(CC206:CN206)-COLUMN(CC206)+1)/(CC206:CN206&lt;&gt;0), 1), 1),"N/A")</f>
        <v>N/A</v>
      </c>
      <c r="AR206" s="84" t="str" cm="1">
        <f t="array" ref="AR206">IFERROR(EOMONTH(DATE(2026, _xlfn.AGGREGATE(14, 6, (COLUMN(CC206:CN206)-COLUMN(CC206)+1)/(CC206:CN206&lt;&gt;0), 1), 1), 0),"N/A")</f>
        <v>N/A</v>
      </c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76" t="s">
        <v>840</v>
      </c>
      <c r="BG206" s="76"/>
      <c r="BH206" s="76" t="s">
        <v>841</v>
      </c>
      <c r="BI206" s="76" t="s">
        <v>538</v>
      </c>
      <c r="BJ206" s="82">
        <v>630502</v>
      </c>
      <c r="BK206" s="86" t="s">
        <v>191</v>
      </c>
      <c r="BL206" s="87">
        <v>60000</v>
      </c>
      <c r="BM206" s="73">
        <v>0</v>
      </c>
      <c r="BN206" s="73">
        <v>0</v>
      </c>
      <c r="BO206" s="73">
        <v>0</v>
      </c>
      <c r="BP206" s="73">
        <v>0</v>
      </c>
      <c r="BQ206" s="73">
        <v>0</v>
      </c>
      <c r="BR206" s="73">
        <v>0</v>
      </c>
      <c r="BS206" s="73">
        <v>0</v>
      </c>
      <c r="BT206" s="73">
        <v>0</v>
      </c>
      <c r="BU206" s="73">
        <v>0</v>
      </c>
      <c r="BV206" s="73">
        <v>0</v>
      </c>
      <c r="BW206" s="73">
        <v>0</v>
      </c>
      <c r="BX206" s="137">
        <v>60000</v>
      </c>
      <c r="BY206" s="137"/>
      <c r="BZ206" s="137">
        <v>-60000</v>
      </c>
      <c r="CA206" s="137"/>
      <c r="CB206" s="138">
        <f t="shared" si="47"/>
        <v>0</v>
      </c>
      <c r="CC206" s="73"/>
      <c r="CD206" s="73"/>
      <c r="CE206" s="72">
        <v>0</v>
      </c>
      <c r="CF206" s="73">
        <v>0</v>
      </c>
      <c r="CG206" s="73">
        <v>0</v>
      </c>
      <c r="CH206" s="73">
        <v>0</v>
      </c>
      <c r="CI206" s="73">
        <v>0</v>
      </c>
      <c r="CJ206" s="73">
        <v>0</v>
      </c>
      <c r="CK206" s="73">
        <v>0</v>
      </c>
      <c r="CL206" s="73">
        <v>0</v>
      </c>
      <c r="CM206" s="73">
        <v>0</v>
      </c>
      <c r="CN206" s="137">
        <v>0</v>
      </c>
      <c r="CO206" s="137"/>
      <c r="CP206" s="137">
        <f t="shared" si="48"/>
        <v>0</v>
      </c>
      <c r="CQ206" s="137">
        <f t="shared" si="49"/>
        <v>0</v>
      </c>
      <c r="CR206" s="137">
        <f t="shared" si="46"/>
        <v>0</v>
      </c>
      <c r="CS206" s="157">
        <v>0</v>
      </c>
      <c r="CT206" s="157">
        <v>0</v>
      </c>
      <c r="CU206" s="157">
        <v>0</v>
      </c>
      <c r="CV206" s="157">
        <v>0</v>
      </c>
      <c r="CW206" s="157">
        <v>0</v>
      </c>
      <c r="CX206" s="73">
        <v>0</v>
      </c>
      <c r="CY206" s="73">
        <v>0</v>
      </c>
      <c r="CZ206" s="73">
        <v>0</v>
      </c>
      <c r="DA206" s="73">
        <v>0</v>
      </c>
      <c r="DB206" s="73">
        <v>0</v>
      </c>
      <c r="DC206" s="73">
        <v>0</v>
      </c>
      <c r="DD206" s="73">
        <v>0</v>
      </c>
      <c r="DE206" s="73">
        <v>0</v>
      </c>
      <c r="DF206" s="73">
        <v>0</v>
      </c>
      <c r="DG206" s="73">
        <v>0</v>
      </c>
      <c r="DH206" s="73">
        <v>0</v>
      </c>
      <c r="DI206" s="157">
        <f t="shared" si="50"/>
        <v>0</v>
      </c>
      <c r="DJ206" s="157">
        <f t="shared" si="51"/>
        <v>0</v>
      </c>
      <c r="DK206" s="191" t="str">
        <f>IF(CZ206&gt;0,"SI","NO")</f>
        <v>NO</v>
      </c>
      <c r="DL206" s="191" t="str">
        <f>IF(DJ206&gt;0,"SI","NO")</f>
        <v>NO</v>
      </c>
      <c r="DM206" s="142"/>
      <c r="DN206" s="142"/>
      <c r="DO206" s="142"/>
      <c r="DP206" s="125"/>
      <c r="DQ206" s="125"/>
      <c r="DR206" s="125"/>
      <c r="DS206" s="125"/>
      <c r="DT206" s="125"/>
      <c r="DU206" s="125"/>
      <c r="DV206" s="125"/>
      <c r="DW206" s="125"/>
      <c r="DX206" s="125"/>
      <c r="DY206" s="125"/>
      <c r="DZ206" s="125"/>
      <c r="EA206" s="125"/>
      <c r="EB206" s="125"/>
      <c r="EC206" s="125"/>
      <c r="ED206" s="125"/>
      <c r="EE206" s="125"/>
      <c r="EF206" s="125"/>
      <c r="EG206" s="125"/>
      <c r="EH206" s="125"/>
      <c r="EI206" s="125"/>
      <c r="EJ206" s="125"/>
      <c r="EK206" s="125"/>
      <c r="EL206" s="125"/>
      <c r="EM206" s="125"/>
      <c r="EN206" s="125"/>
      <c r="EO206" s="125"/>
      <c r="EP206" s="125"/>
      <c r="EQ206" s="125"/>
      <c r="ER206" s="125"/>
      <c r="ES206" s="125"/>
      <c r="ET206" s="125"/>
      <c r="EU206" s="125"/>
      <c r="EV206" s="125"/>
      <c r="EW206" s="125"/>
      <c r="EX206" s="125"/>
      <c r="EY206" s="125"/>
      <c r="EZ206" s="125"/>
      <c r="FA206" s="125"/>
      <c r="FB206" s="125"/>
      <c r="FC206" s="125"/>
      <c r="FD206" s="125"/>
      <c r="FE206" s="125"/>
      <c r="FF206" s="125"/>
      <c r="FG206" s="125"/>
      <c r="FH206" s="125"/>
      <c r="FI206" s="125"/>
      <c r="FJ206" s="125"/>
      <c r="FK206" s="125"/>
      <c r="FL206" s="125"/>
      <c r="FM206" s="125"/>
      <c r="FN206" s="125"/>
      <c r="FO206" s="125"/>
      <c r="FP206" s="125"/>
      <c r="FQ206" s="125"/>
      <c r="FR206" s="125"/>
      <c r="FS206" s="125"/>
      <c r="FT206" s="125"/>
      <c r="FU206" s="175"/>
      <c r="FV206" s="175"/>
      <c r="FW206" s="175"/>
      <c r="FX206" s="175"/>
      <c r="FY206" s="175"/>
      <c r="FZ206" s="175"/>
      <c r="GA206" s="175"/>
      <c r="GB206" s="175"/>
      <c r="GC206" s="175"/>
      <c r="GD206" s="175"/>
      <c r="GE206" s="175"/>
      <c r="GF206" s="175"/>
      <c r="GG206" s="175"/>
      <c r="GH206" s="175"/>
      <c r="GI206" s="175"/>
      <c r="GJ206" s="175"/>
      <c r="GK206" s="175"/>
      <c r="GL206" s="175"/>
      <c r="GM206" s="175"/>
      <c r="GN206" s="175"/>
      <c r="GO206" s="175"/>
      <c r="GP206" s="175"/>
      <c r="GQ206" s="175"/>
      <c r="GR206" s="175"/>
      <c r="GS206" s="175"/>
      <c r="GT206" s="175"/>
      <c r="GU206" s="175"/>
      <c r="GV206" s="175"/>
      <c r="GW206" s="175"/>
      <c r="GX206" s="175"/>
      <c r="GY206" s="175"/>
      <c r="GZ206" s="175"/>
      <c r="HA206" s="175"/>
      <c r="HB206" s="175"/>
      <c r="HC206" s="175"/>
      <c r="HD206" s="175"/>
      <c r="HE206" s="175"/>
      <c r="HF206" s="175"/>
      <c r="HG206" s="175"/>
      <c r="HH206" s="175"/>
      <c r="HI206" s="175"/>
      <c r="HJ206" s="175"/>
      <c r="HK206" s="76"/>
      <c r="HL206" s="76"/>
      <c r="HM206" s="76"/>
      <c r="HN206" s="76"/>
      <c r="HO206" s="271"/>
      <c r="HP206" s="284" t="e">
        <v>#NUM!</v>
      </c>
      <c r="HQ206" s="284" t="e">
        <v>#NUM!</v>
      </c>
      <c r="HR206" s="284" t="e">
        <v>#NUM!</v>
      </c>
      <c r="HS206" s="284" t="e">
        <v>#NUM!</v>
      </c>
      <c r="HT206" s="284" t="e">
        <v>#NUM!</v>
      </c>
      <c r="HU206" s="284" t="e">
        <v>#NUM!</v>
      </c>
      <c r="HV206" s="284" t="e">
        <v>#NUM!</v>
      </c>
      <c r="HW206" s="284" t="e">
        <v>#NUM!</v>
      </c>
      <c r="HX206" s="284" t="e">
        <v>#NUM!</v>
      </c>
      <c r="HY206" s="284" t="e">
        <v>#NUM!</v>
      </c>
      <c r="HZ206" s="284" t="e">
        <v>#NUM!</v>
      </c>
      <c r="IA206" s="284" t="e">
        <v>#NUM!</v>
      </c>
      <c r="IB206" s="284" t="e">
        <v>#NUM!</v>
      </c>
      <c r="IC206" s="284" t="e">
        <v>#NUM!</v>
      </c>
      <c r="ID206" s="284" t="e">
        <v>#NUM!</v>
      </c>
      <c r="IE206" s="284" t="e">
        <v>#NUM!</v>
      </c>
      <c r="IF206" s="284" t="e">
        <v>#NUM!</v>
      </c>
      <c r="IG206" s="284" t="e">
        <v>#NUM!</v>
      </c>
      <c r="IH206" s="284" t="e">
        <v>#NUM!</v>
      </c>
      <c r="II206" s="284"/>
      <c r="IJ206" s="284"/>
      <c r="IK206" s="284"/>
      <c r="IL206" s="284"/>
      <c r="IM206" s="284" t="e">
        <v>#NUM!</v>
      </c>
      <c r="IN206" s="284" t="e">
        <v>#NUM!</v>
      </c>
      <c r="IO206" s="284" t="e">
        <v>#NUM!</v>
      </c>
      <c r="IP206" s="284" t="e">
        <v>#NUM!</v>
      </c>
      <c r="IQ206" s="284" t="e">
        <v>#NUM!</v>
      </c>
      <c r="IR206" s="284" t="e">
        <v>#NUM!</v>
      </c>
      <c r="IS206" s="284" t="e">
        <v>#NUM!</v>
      </c>
      <c r="IT206" s="284"/>
      <c r="IU206" s="284">
        <v>18</v>
      </c>
      <c r="IV206" s="284">
        <v>3</v>
      </c>
      <c r="IW206" s="284">
        <v>5</v>
      </c>
      <c r="IX206" s="284">
        <v>9</v>
      </c>
      <c r="IY206" s="284">
        <v>10</v>
      </c>
      <c r="IZ206" s="284">
        <v>11</v>
      </c>
      <c r="JA206" s="284">
        <v>13</v>
      </c>
      <c r="JB206" s="284">
        <v>16</v>
      </c>
      <c r="JC206" s="284">
        <v>16</v>
      </c>
      <c r="JD206" s="284">
        <v>19</v>
      </c>
      <c r="JE206" s="284"/>
      <c r="JF206" s="286"/>
      <c r="JG206" s="286"/>
      <c r="JH206" s="276"/>
      <c r="JI206" s="276"/>
      <c r="JJ206" s="276"/>
    </row>
    <row r="207" spans="1:318" s="68" customFormat="1" ht="14.65" customHeight="1" x14ac:dyDescent="0.25">
      <c r="A207" s="68" t="s">
        <v>70</v>
      </c>
      <c r="B207" s="76" t="s">
        <v>508</v>
      </c>
      <c r="C207" s="76" t="s">
        <v>509</v>
      </c>
      <c r="D207" s="89" t="s">
        <v>510</v>
      </c>
      <c r="E207" s="76" t="s">
        <v>6</v>
      </c>
      <c r="F207" s="76" t="s">
        <v>511</v>
      </c>
      <c r="G207" s="76" t="s">
        <v>8</v>
      </c>
      <c r="H207" s="76" t="s">
        <v>8</v>
      </c>
      <c r="I207" s="76" t="s">
        <v>192</v>
      </c>
      <c r="J207" s="76" t="s">
        <v>11</v>
      </c>
      <c r="K207" s="86" t="s">
        <v>8</v>
      </c>
      <c r="L207" s="86" t="s">
        <v>8</v>
      </c>
      <c r="M207" s="86" t="s">
        <v>8</v>
      </c>
      <c r="N207" s="86" t="s">
        <v>8</v>
      </c>
      <c r="O207" s="86" t="s">
        <v>8</v>
      </c>
      <c r="P207" s="86" t="s">
        <v>8</v>
      </c>
      <c r="Q207" s="76" t="s">
        <v>512</v>
      </c>
      <c r="R207" s="76" t="s">
        <v>13</v>
      </c>
      <c r="S207" s="76" t="s">
        <v>513</v>
      </c>
      <c r="T207" s="76" t="s">
        <v>514</v>
      </c>
      <c r="U207" s="77">
        <v>0.95</v>
      </c>
      <c r="V207" s="77">
        <v>0.95</v>
      </c>
      <c r="W207" s="77">
        <v>0.95</v>
      </c>
      <c r="X207" s="77">
        <v>0.95</v>
      </c>
      <c r="Y207" s="77">
        <v>0.95</v>
      </c>
      <c r="Z207" s="77">
        <v>0.95</v>
      </c>
      <c r="AA207" s="77">
        <v>0.95</v>
      </c>
      <c r="AB207" s="77">
        <v>0.95</v>
      </c>
      <c r="AC207" s="77">
        <v>0.95</v>
      </c>
      <c r="AD207" s="77">
        <v>0.95</v>
      </c>
      <c r="AE207" s="77">
        <v>0.95</v>
      </c>
      <c r="AF207" s="77">
        <v>0.95</v>
      </c>
      <c r="AG207" s="76" t="s">
        <v>223</v>
      </c>
      <c r="AH207" s="76" t="s">
        <v>208</v>
      </c>
      <c r="AI207" s="82" t="s">
        <v>303</v>
      </c>
      <c r="AJ207" s="83" t="s">
        <v>303</v>
      </c>
      <c r="AK207" s="84">
        <v>46023</v>
      </c>
      <c r="AL207" s="84">
        <v>46387</v>
      </c>
      <c r="AM207" s="83"/>
      <c r="AN207" s="83"/>
      <c r="AO207" s="83"/>
      <c r="AP207" s="85" t="s">
        <v>12</v>
      </c>
      <c r="AQ207" s="84" t="str" cm="1">
        <f t="array" ref="AQ207">IFERROR(DATE(2026, _xlfn.AGGREGATE(15, 6, (COLUMN(CC207:CN207)-COLUMN(CC207)+1)/(CC207:CN207&lt;&gt;0), 1), 1),"N/A")</f>
        <v>N/A</v>
      </c>
      <c r="AR207" s="84" t="str" cm="1">
        <f t="array" ref="AR207">IFERROR(EOMONTH(DATE(2026, _xlfn.AGGREGATE(14, 6, (COLUMN(CC207:CN207)-COLUMN(CC207)+1)/(CC207:CN207&lt;&gt;0), 1), 1), 0),"N/A")</f>
        <v>N/A</v>
      </c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76" t="s">
        <v>842</v>
      </c>
      <c r="BG207" s="76"/>
      <c r="BH207" s="76" t="s">
        <v>843</v>
      </c>
      <c r="BI207" s="76" t="s">
        <v>538</v>
      </c>
      <c r="BJ207" s="82">
        <v>630207</v>
      </c>
      <c r="BK207" s="86" t="s">
        <v>191</v>
      </c>
      <c r="BL207" s="87">
        <v>50000</v>
      </c>
      <c r="BM207" s="73">
        <v>0</v>
      </c>
      <c r="BN207" s="73">
        <v>0</v>
      </c>
      <c r="BO207" s="73">
        <v>0</v>
      </c>
      <c r="BP207" s="73">
        <v>0</v>
      </c>
      <c r="BQ207" s="73">
        <v>0</v>
      </c>
      <c r="BR207" s="73">
        <v>0</v>
      </c>
      <c r="BS207" s="73">
        <v>0</v>
      </c>
      <c r="BT207" s="73">
        <v>0</v>
      </c>
      <c r="BU207" s="73">
        <v>0</v>
      </c>
      <c r="BV207" s="73">
        <v>0</v>
      </c>
      <c r="BW207" s="73">
        <v>0</v>
      </c>
      <c r="BX207" s="137">
        <v>50000</v>
      </c>
      <c r="BY207" s="137">
        <v>-50000</v>
      </c>
      <c r="BZ207" s="137"/>
      <c r="CA207" s="137"/>
      <c r="CB207" s="138">
        <f t="shared" si="47"/>
        <v>0</v>
      </c>
      <c r="CC207" s="73"/>
      <c r="CD207" s="73"/>
      <c r="CE207" s="72">
        <v>0</v>
      </c>
      <c r="CF207" s="73">
        <v>0</v>
      </c>
      <c r="CG207" s="73">
        <v>0</v>
      </c>
      <c r="CH207" s="73">
        <v>0</v>
      </c>
      <c r="CI207" s="73">
        <v>0</v>
      </c>
      <c r="CJ207" s="73">
        <v>0</v>
      </c>
      <c r="CK207" s="73">
        <v>0</v>
      </c>
      <c r="CL207" s="73">
        <v>0</v>
      </c>
      <c r="CM207" s="73">
        <v>0</v>
      </c>
      <c r="CN207" s="137"/>
      <c r="CO207" s="137"/>
      <c r="CP207" s="137">
        <f t="shared" si="48"/>
        <v>0</v>
      </c>
      <c r="CQ207" s="137">
        <f t="shared" si="49"/>
        <v>0</v>
      </c>
      <c r="CR207" s="137">
        <f t="shared" si="46"/>
        <v>0</v>
      </c>
      <c r="CS207" s="157">
        <v>0</v>
      </c>
      <c r="CT207" s="157">
        <v>0</v>
      </c>
      <c r="CU207" s="157">
        <v>0</v>
      </c>
      <c r="CV207" s="157">
        <v>0</v>
      </c>
      <c r="CW207" s="157">
        <v>0</v>
      </c>
      <c r="CX207" s="73">
        <v>0</v>
      </c>
      <c r="CY207" s="73">
        <v>0</v>
      </c>
      <c r="CZ207" s="73">
        <v>0</v>
      </c>
      <c r="DA207" s="73">
        <v>0</v>
      </c>
      <c r="DB207" s="73">
        <v>0</v>
      </c>
      <c r="DC207" s="73">
        <v>0</v>
      </c>
      <c r="DD207" s="73">
        <v>0</v>
      </c>
      <c r="DE207" s="73">
        <v>0</v>
      </c>
      <c r="DF207" s="73">
        <v>0</v>
      </c>
      <c r="DG207" s="73">
        <v>0</v>
      </c>
      <c r="DH207" s="73">
        <v>0</v>
      </c>
      <c r="DI207" s="157">
        <f t="shared" si="50"/>
        <v>0</v>
      </c>
      <c r="DJ207" s="157">
        <f t="shared" si="51"/>
        <v>0</v>
      </c>
      <c r="DK207" s="191" t="str">
        <f>IF(CZ207&gt;0,"SI","NO")</f>
        <v>NO</v>
      </c>
      <c r="DL207" s="191" t="str">
        <f>IF(DJ207&gt;0,"SI","NO")</f>
        <v>NO</v>
      </c>
      <c r="DM207" s="145">
        <v>175000</v>
      </c>
      <c r="DN207" s="142">
        <v>0</v>
      </c>
      <c r="DO207" s="142"/>
      <c r="DP207" s="125">
        <v>2</v>
      </c>
      <c r="DQ207" s="125">
        <v>0</v>
      </c>
      <c r="DR207" s="125"/>
      <c r="DS207" s="125" t="s">
        <v>348</v>
      </c>
      <c r="DT207" s="125" t="s">
        <v>844</v>
      </c>
      <c r="DU207" s="125" t="s">
        <v>364</v>
      </c>
      <c r="DV207" s="125" t="s">
        <v>315</v>
      </c>
      <c r="DW207" s="125"/>
      <c r="DX207" s="126">
        <v>46147</v>
      </c>
      <c r="DY207" s="126">
        <v>46147</v>
      </c>
      <c r="DZ207" s="127">
        <v>2</v>
      </c>
      <c r="EA207" s="126">
        <v>46148</v>
      </c>
      <c r="EB207" s="126">
        <v>46148</v>
      </c>
      <c r="EC207" s="126">
        <v>46148</v>
      </c>
      <c r="ED207" s="126">
        <v>46149</v>
      </c>
      <c r="EE207" s="126">
        <v>46150</v>
      </c>
      <c r="EF207" s="126">
        <v>46153</v>
      </c>
      <c r="EG207" s="126">
        <v>46154</v>
      </c>
      <c r="EH207" s="126">
        <v>46155</v>
      </c>
      <c r="EI207" s="126">
        <v>46156</v>
      </c>
      <c r="EJ207" s="126">
        <v>46156</v>
      </c>
      <c r="EK207" s="127">
        <v>2</v>
      </c>
      <c r="EL207" s="126">
        <v>46157</v>
      </c>
      <c r="EM207" s="126">
        <v>46160</v>
      </c>
      <c r="EN207" s="126">
        <v>46161</v>
      </c>
      <c r="EO207" s="126">
        <v>46162</v>
      </c>
      <c r="EP207" s="126">
        <v>46162</v>
      </c>
      <c r="EQ207" s="126">
        <v>46163</v>
      </c>
      <c r="ER207" s="126">
        <v>46163</v>
      </c>
      <c r="ES207" s="127"/>
      <c r="ET207" s="127"/>
      <c r="EU207" s="127"/>
      <c r="EV207" s="127"/>
      <c r="EW207" s="126">
        <v>46164</v>
      </c>
      <c r="EX207" s="126">
        <v>46167</v>
      </c>
      <c r="EY207" s="126">
        <v>46167</v>
      </c>
      <c r="EZ207" s="126">
        <v>46168</v>
      </c>
      <c r="FA207" s="126">
        <v>46169</v>
      </c>
      <c r="FB207" s="126">
        <v>46170</v>
      </c>
      <c r="FC207" s="126">
        <v>46171</v>
      </c>
      <c r="FD207" s="126">
        <v>46171</v>
      </c>
      <c r="FE207" s="127">
        <v>18</v>
      </c>
      <c r="FF207" s="126">
        <v>46175</v>
      </c>
      <c r="FG207" s="126">
        <v>46177</v>
      </c>
      <c r="FH207" s="128">
        <v>46181</v>
      </c>
      <c r="FI207" s="128">
        <v>46182</v>
      </c>
      <c r="FJ207" s="128">
        <v>46183</v>
      </c>
      <c r="FK207" s="128">
        <v>46185</v>
      </c>
      <c r="FL207" s="128">
        <v>46188</v>
      </c>
      <c r="FM207" s="128">
        <v>46188</v>
      </c>
      <c r="FN207" s="128">
        <v>46191</v>
      </c>
      <c r="FO207" s="129">
        <v>2</v>
      </c>
      <c r="FP207" s="128">
        <v>46196</v>
      </c>
      <c r="FQ207" s="128"/>
      <c r="FR207" s="147" t="s">
        <v>845</v>
      </c>
      <c r="FS207" s="127" t="s">
        <v>408</v>
      </c>
      <c r="FT207" s="131" t="s">
        <v>846</v>
      </c>
      <c r="FU207" s="174" t="e">
        <v>#NUM!</v>
      </c>
      <c r="FV207" s="174" t="e">
        <v>#NUM!</v>
      </c>
      <c r="FW207" s="174" t="e">
        <v>#NUM!</v>
      </c>
      <c r="FX207" s="174" t="e">
        <v>#NUM!</v>
      </c>
      <c r="FY207" s="174" t="e">
        <v>#NUM!</v>
      </c>
      <c r="FZ207" s="174" t="e">
        <v>#NUM!</v>
      </c>
      <c r="GA207" s="174" t="e">
        <v>#NUM!</v>
      </c>
      <c r="GB207" s="174" t="e">
        <v>#NUM!</v>
      </c>
      <c r="GC207" s="174" t="e">
        <v>#NUM!</v>
      </c>
      <c r="GD207" s="174" t="e">
        <v>#NUM!</v>
      </c>
      <c r="GE207" s="174" t="e">
        <v>#NUM!</v>
      </c>
      <c r="GF207" s="174" t="e">
        <v>#NUM!</v>
      </c>
      <c r="GG207" s="174" t="e">
        <v>#NUM!</v>
      </c>
      <c r="GH207" s="174" t="e">
        <v>#NUM!</v>
      </c>
      <c r="GI207" s="174" t="e">
        <v>#NUM!</v>
      </c>
      <c r="GJ207" s="174" t="e">
        <v>#NUM!</v>
      </c>
      <c r="GK207" s="174" t="e">
        <v>#NUM!</v>
      </c>
      <c r="GL207" s="174" t="e">
        <v>#NUM!</v>
      </c>
      <c r="GM207" s="174" t="e">
        <v>#NUM!</v>
      </c>
      <c r="GN207" s="174"/>
      <c r="GO207" s="174"/>
      <c r="GP207" s="174"/>
      <c r="GQ207" s="174"/>
      <c r="GR207" s="174" t="e">
        <v>#NUM!</v>
      </c>
      <c r="GS207" s="174" t="e">
        <v>#NUM!</v>
      </c>
      <c r="GT207" s="174" t="e">
        <v>#NUM!</v>
      </c>
      <c r="GU207" s="174" t="e">
        <v>#NUM!</v>
      </c>
      <c r="GV207" s="174" t="e">
        <v>#NUM!</v>
      </c>
      <c r="GW207" s="174" t="e">
        <v>#NUM!</v>
      </c>
      <c r="GX207" s="174" t="e">
        <v>#NUM!</v>
      </c>
      <c r="GY207" s="174"/>
      <c r="GZ207" s="174">
        <v>18</v>
      </c>
      <c r="HA207" s="174">
        <v>3</v>
      </c>
      <c r="HB207" s="174">
        <v>5</v>
      </c>
      <c r="HC207" s="174">
        <v>9</v>
      </c>
      <c r="HD207" s="174">
        <v>10</v>
      </c>
      <c r="HE207" s="174">
        <v>11</v>
      </c>
      <c r="HF207" s="174">
        <v>13</v>
      </c>
      <c r="HG207" s="174">
        <v>16</v>
      </c>
      <c r="HH207" s="174">
        <v>16</v>
      </c>
      <c r="HI207" s="174">
        <v>19</v>
      </c>
      <c r="HJ207" s="174"/>
      <c r="HK207" s="171"/>
      <c r="HL207" s="171"/>
      <c r="HM207" s="171"/>
      <c r="HN207" s="171"/>
      <c r="HO207" s="269" t="s">
        <v>560</v>
      </c>
      <c r="HP207" s="284" t="e">
        <v>#NUM!</v>
      </c>
      <c r="HQ207" s="284" t="e">
        <v>#NUM!</v>
      </c>
      <c r="HR207" s="284" t="e">
        <v>#NUM!</v>
      </c>
      <c r="HS207" s="284" t="e">
        <v>#NUM!</v>
      </c>
      <c r="HT207" s="284" t="e">
        <v>#NUM!</v>
      </c>
      <c r="HU207" s="284" t="e">
        <v>#NUM!</v>
      </c>
      <c r="HV207" s="284" t="e">
        <v>#NUM!</v>
      </c>
      <c r="HW207" s="284" t="e">
        <v>#NUM!</v>
      </c>
      <c r="HX207" s="284" t="e">
        <v>#NUM!</v>
      </c>
      <c r="HY207" s="284" t="e">
        <v>#NUM!</v>
      </c>
      <c r="HZ207" s="284" t="e">
        <v>#NUM!</v>
      </c>
      <c r="IA207" s="284" t="e">
        <v>#NUM!</v>
      </c>
      <c r="IB207" s="284" t="e">
        <v>#NUM!</v>
      </c>
      <c r="IC207" s="284" t="e">
        <v>#NUM!</v>
      </c>
      <c r="ID207" s="284" t="e">
        <v>#NUM!</v>
      </c>
      <c r="IE207" s="284" t="e">
        <v>#NUM!</v>
      </c>
      <c r="IF207" s="284" t="e">
        <v>#NUM!</v>
      </c>
      <c r="IG207" s="284" t="e">
        <v>#NUM!</v>
      </c>
      <c r="IH207" s="284" t="e">
        <v>#NUM!</v>
      </c>
      <c r="II207" s="284"/>
      <c r="IJ207" s="284"/>
      <c r="IK207" s="284"/>
      <c r="IL207" s="284"/>
      <c r="IM207" s="284" t="e">
        <v>#NUM!</v>
      </c>
      <c r="IN207" s="284" t="e">
        <v>#NUM!</v>
      </c>
      <c r="IO207" s="284" t="e">
        <v>#NUM!</v>
      </c>
      <c r="IP207" s="284" t="e">
        <v>#NUM!</v>
      </c>
      <c r="IQ207" s="284" t="e">
        <v>#NUM!</v>
      </c>
      <c r="IR207" s="284" t="e">
        <v>#NUM!</v>
      </c>
      <c r="IS207" s="284" t="e">
        <v>#NUM!</v>
      </c>
      <c r="IT207" s="284"/>
      <c r="IU207" s="284">
        <v>18</v>
      </c>
      <c r="IV207" s="284">
        <v>3</v>
      </c>
      <c r="IW207" s="284">
        <v>5</v>
      </c>
      <c r="IX207" s="284">
        <v>9</v>
      </c>
      <c r="IY207" s="284">
        <v>10</v>
      </c>
      <c r="IZ207" s="284">
        <v>11</v>
      </c>
      <c r="JA207" s="284">
        <v>13</v>
      </c>
      <c r="JB207" s="284">
        <v>16</v>
      </c>
      <c r="JC207" s="284">
        <v>16</v>
      </c>
      <c r="JD207" s="284">
        <v>19</v>
      </c>
      <c r="JE207" s="284"/>
      <c r="JF207" s="286"/>
      <c r="JG207" s="286" t="s">
        <v>95</v>
      </c>
      <c r="JH207" s="276"/>
      <c r="JI207" s="276"/>
      <c r="JJ207" s="276" t="s">
        <v>560</v>
      </c>
    </row>
    <row r="208" spans="1:318" s="68" customFormat="1" ht="14.65" customHeight="1" x14ac:dyDescent="0.25">
      <c r="A208" s="68" t="s">
        <v>70</v>
      </c>
      <c r="B208" s="76" t="s">
        <v>508</v>
      </c>
      <c r="C208" s="76" t="s">
        <v>509</v>
      </c>
      <c r="D208" s="89" t="s">
        <v>510</v>
      </c>
      <c r="E208" s="76" t="s">
        <v>6</v>
      </c>
      <c r="F208" s="76" t="s">
        <v>511</v>
      </c>
      <c r="G208" s="76" t="s">
        <v>8</v>
      </c>
      <c r="H208" s="76" t="s">
        <v>8</v>
      </c>
      <c r="I208" s="76" t="s">
        <v>192</v>
      </c>
      <c r="J208" s="76" t="s">
        <v>11</v>
      </c>
      <c r="K208" s="86" t="s">
        <v>8</v>
      </c>
      <c r="L208" s="86" t="s">
        <v>8</v>
      </c>
      <c r="M208" s="86" t="s">
        <v>8</v>
      </c>
      <c r="N208" s="86" t="s">
        <v>8</v>
      </c>
      <c r="O208" s="86" t="s">
        <v>8</v>
      </c>
      <c r="P208" s="86" t="s">
        <v>8</v>
      </c>
      <c r="Q208" s="76" t="s">
        <v>512</v>
      </c>
      <c r="R208" s="76" t="s">
        <v>13</v>
      </c>
      <c r="S208" s="76" t="s">
        <v>513</v>
      </c>
      <c r="T208" s="76" t="s">
        <v>514</v>
      </c>
      <c r="U208" s="77">
        <v>0.95</v>
      </c>
      <c r="V208" s="77">
        <v>0.95</v>
      </c>
      <c r="W208" s="77">
        <v>0.95</v>
      </c>
      <c r="X208" s="77">
        <v>0.95</v>
      </c>
      <c r="Y208" s="77">
        <v>0.95</v>
      </c>
      <c r="Z208" s="77">
        <v>0.95</v>
      </c>
      <c r="AA208" s="77">
        <v>0.95</v>
      </c>
      <c r="AB208" s="77">
        <v>0.95</v>
      </c>
      <c r="AC208" s="77">
        <v>0.95</v>
      </c>
      <c r="AD208" s="77">
        <v>0.95</v>
      </c>
      <c r="AE208" s="77">
        <v>0.95</v>
      </c>
      <c r="AF208" s="77">
        <v>0.95</v>
      </c>
      <c r="AG208" s="76" t="s">
        <v>223</v>
      </c>
      <c r="AH208" s="76" t="s">
        <v>208</v>
      </c>
      <c r="AI208" s="82" t="s">
        <v>303</v>
      </c>
      <c r="AJ208" s="83" t="s">
        <v>303</v>
      </c>
      <c r="AK208" s="84">
        <v>46023</v>
      </c>
      <c r="AL208" s="84">
        <v>46387</v>
      </c>
      <c r="AM208" s="83"/>
      <c r="AN208" s="83"/>
      <c r="AO208" s="83"/>
      <c r="AP208" s="85" t="s">
        <v>12</v>
      </c>
      <c r="AQ208" s="84" t="str" cm="1">
        <f t="array" ref="AQ208">IFERROR(DATE(2026, _xlfn.AGGREGATE(15, 6, (COLUMN(CC208:CN208)-COLUMN(CC208)+1)/(CC208:CN208&lt;&gt;0), 1), 1),"N/A")</f>
        <v>N/A</v>
      </c>
      <c r="AR208" s="84" t="str" cm="1">
        <f t="array" ref="AR208">IFERROR(EOMONTH(DATE(2026, _xlfn.AGGREGATE(14, 6, (COLUMN(CC208:CN208)-COLUMN(CC208)+1)/(CC208:CN208&lt;&gt;0), 1), 1), 0),"N/A")</f>
        <v>N/A</v>
      </c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76" t="s">
        <v>368</v>
      </c>
      <c r="BG208" s="76"/>
      <c r="BH208" s="76" t="s">
        <v>847</v>
      </c>
      <c r="BI208" s="76" t="s">
        <v>516</v>
      </c>
      <c r="BJ208" s="82">
        <v>630207</v>
      </c>
      <c r="BK208" s="86" t="s">
        <v>191</v>
      </c>
      <c r="BL208" s="87">
        <f>80000-12500</f>
        <v>67500</v>
      </c>
      <c r="BM208" s="73">
        <v>0</v>
      </c>
      <c r="BN208" s="73">
        <v>0</v>
      </c>
      <c r="BO208" s="73">
        <v>0</v>
      </c>
      <c r="BP208" s="73">
        <v>0</v>
      </c>
      <c r="BQ208" s="73">
        <v>0</v>
      </c>
      <c r="BR208" s="73">
        <v>0</v>
      </c>
      <c r="BS208" s="73">
        <v>0</v>
      </c>
      <c r="BT208" s="88">
        <v>0</v>
      </c>
      <c r="BU208" s="88">
        <v>27500</v>
      </c>
      <c r="BV208" s="73">
        <v>0</v>
      </c>
      <c r="BW208" s="73">
        <v>0</v>
      </c>
      <c r="BX208" s="137">
        <v>40000</v>
      </c>
      <c r="BY208" s="137">
        <v>-67500</v>
      </c>
      <c r="BZ208" s="137"/>
      <c r="CA208" s="137"/>
      <c r="CB208" s="138">
        <f t="shared" si="47"/>
        <v>0</v>
      </c>
      <c r="CC208" s="73"/>
      <c r="CD208" s="73"/>
      <c r="CE208" s="72">
        <v>0</v>
      </c>
      <c r="CF208" s="73">
        <v>0</v>
      </c>
      <c r="CG208" s="73">
        <v>0</v>
      </c>
      <c r="CH208" s="73">
        <v>0</v>
      </c>
      <c r="CI208" s="73">
        <v>0</v>
      </c>
      <c r="CJ208" s="88"/>
      <c r="CK208" s="88"/>
      <c r="CL208" s="73"/>
      <c r="CM208" s="73"/>
      <c r="CN208" s="137"/>
      <c r="CO208" s="137"/>
      <c r="CP208" s="137">
        <f t="shared" si="48"/>
        <v>0</v>
      </c>
      <c r="CQ208" s="137">
        <f t="shared" si="49"/>
        <v>0</v>
      </c>
      <c r="CR208" s="137">
        <f t="shared" si="46"/>
        <v>0</v>
      </c>
      <c r="CS208" s="157">
        <v>0</v>
      </c>
      <c r="CT208" s="157">
        <v>0</v>
      </c>
      <c r="CU208" s="157">
        <v>0</v>
      </c>
      <c r="CV208" s="157">
        <v>0</v>
      </c>
      <c r="CW208" s="157">
        <v>0</v>
      </c>
      <c r="CX208" s="73">
        <v>0</v>
      </c>
      <c r="CY208" s="73">
        <v>0</v>
      </c>
      <c r="CZ208" s="73">
        <v>0</v>
      </c>
      <c r="DA208" s="73">
        <v>0</v>
      </c>
      <c r="DB208" s="73">
        <v>0</v>
      </c>
      <c r="DC208" s="73">
        <v>0</v>
      </c>
      <c r="DD208" s="73">
        <v>0</v>
      </c>
      <c r="DE208" s="73">
        <v>0</v>
      </c>
      <c r="DF208" s="73">
        <v>0</v>
      </c>
      <c r="DG208" s="73">
        <v>0</v>
      </c>
      <c r="DH208" s="73">
        <v>0</v>
      </c>
      <c r="DI208" s="157">
        <f t="shared" si="50"/>
        <v>0</v>
      </c>
      <c r="DJ208" s="157">
        <f t="shared" si="51"/>
        <v>0</v>
      </c>
      <c r="DK208" s="191" t="str">
        <f>IF(CZ208&gt;0,"SI","NO")</f>
        <v>NO</v>
      </c>
      <c r="DL208" s="191" t="str">
        <f>IF(DJ208&gt;0,"SI","NO")</f>
        <v>NO</v>
      </c>
      <c r="DM208" s="142"/>
      <c r="DN208" s="332"/>
      <c r="DO208" s="142"/>
      <c r="DP208" s="125"/>
      <c r="DQ208" s="125"/>
      <c r="DR208" s="125"/>
      <c r="DS208" s="125" t="s">
        <v>348</v>
      </c>
      <c r="DT208" s="125" t="s">
        <v>528</v>
      </c>
      <c r="DU208" s="125" t="s">
        <v>305</v>
      </c>
      <c r="DV208" s="125" t="s">
        <v>315</v>
      </c>
      <c r="DW208" s="125"/>
      <c r="DX208" s="125"/>
      <c r="DY208" s="125"/>
      <c r="DZ208" s="125"/>
      <c r="EA208" s="125"/>
      <c r="EB208" s="125"/>
      <c r="EC208" s="125"/>
      <c r="ED208" s="125"/>
      <c r="EE208" s="125"/>
      <c r="EF208" s="125"/>
      <c r="EG208" s="125"/>
      <c r="EH208" s="125"/>
      <c r="EI208" s="125"/>
      <c r="EJ208" s="125"/>
      <c r="EK208" s="125"/>
      <c r="EL208" s="125"/>
      <c r="EM208" s="125"/>
      <c r="EN208" s="125"/>
      <c r="EO208" s="125"/>
      <c r="EP208" s="125"/>
      <c r="EQ208" s="125"/>
      <c r="ER208" s="125"/>
      <c r="ES208" s="125"/>
      <c r="ET208" s="125"/>
      <c r="EU208" s="125"/>
      <c r="EV208" s="125"/>
      <c r="EW208" s="125"/>
      <c r="EX208" s="125"/>
      <c r="EY208" s="125"/>
      <c r="EZ208" s="125"/>
      <c r="FA208" s="125"/>
      <c r="FB208" s="125"/>
      <c r="FC208" s="125"/>
      <c r="FD208" s="125"/>
      <c r="FE208" s="125"/>
      <c r="FF208" s="125"/>
      <c r="FG208" s="125"/>
      <c r="FH208" s="125"/>
      <c r="FI208" s="125"/>
      <c r="FJ208" s="125"/>
      <c r="FK208" s="125"/>
      <c r="FL208" s="125"/>
      <c r="FM208" s="125"/>
      <c r="FN208" s="125"/>
      <c r="FO208" s="125"/>
      <c r="FP208" s="125"/>
      <c r="FQ208" s="125"/>
      <c r="FR208" s="125"/>
      <c r="FS208" s="125"/>
      <c r="FT208" s="125"/>
      <c r="FU208" s="175"/>
      <c r="FV208" s="175"/>
      <c r="FW208" s="175"/>
      <c r="FX208" s="175"/>
      <c r="FY208" s="175"/>
      <c r="FZ208" s="175"/>
      <c r="GA208" s="175"/>
      <c r="GB208" s="175"/>
      <c r="GC208" s="175"/>
      <c r="GD208" s="175"/>
      <c r="GE208" s="175"/>
      <c r="GF208" s="175"/>
      <c r="GG208" s="175"/>
      <c r="GH208" s="175"/>
      <c r="GI208" s="175"/>
      <c r="GJ208" s="175"/>
      <c r="GK208" s="175"/>
      <c r="GL208" s="175"/>
      <c r="GM208" s="175"/>
      <c r="GN208" s="175"/>
      <c r="GO208" s="175"/>
      <c r="GP208" s="175"/>
      <c r="GQ208" s="175"/>
      <c r="GR208" s="175"/>
      <c r="GS208" s="175"/>
      <c r="GT208" s="175"/>
      <c r="GU208" s="175"/>
      <c r="GV208" s="175"/>
      <c r="GW208" s="175"/>
      <c r="GX208" s="175"/>
      <c r="GY208" s="175"/>
      <c r="GZ208" s="175"/>
      <c r="HA208" s="175"/>
      <c r="HB208" s="175"/>
      <c r="HC208" s="175"/>
      <c r="HD208" s="175"/>
      <c r="HE208" s="175"/>
      <c r="HF208" s="175"/>
      <c r="HG208" s="175"/>
      <c r="HH208" s="175"/>
      <c r="HI208" s="175"/>
      <c r="HJ208" s="175"/>
      <c r="HK208" s="76"/>
      <c r="HL208" s="76"/>
      <c r="HM208" s="76"/>
      <c r="HN208" s="76"/>
      <c r="HO208" s="271"/>
      <c r="HP208" s="284" t="e">
        <v>#NUM!</v>
      </c>
      <c r="HQ208" s="284" t="e">
        <v>#NUM!</v>
      </c>
      <c r="HR208" s="284" t="e">
        <v>#NUM!</v>
      </c>
      <c r="HS208" s="284" t="e">
        <v>#NUM!</v>
      </c>
      <c r="HT208" s="284" t="e">
        <v>#NUM!</v>
      </c>
      <c r="HU208" s="284" t="e">
        <v>#NUM!</v>
      </c>
      <c r="HV208" s="284" t="e">
        <v>#NUM!</v>
      </c>
      <c r="HW208" s="284" t="e">
        <v>#NUM!</v>
      </c>
      <c r="HX208" s="284" t="e">
        <v>#NUM!</v>
      </c>
      <c r="HY208" s="284" t="e">
        <v>#NUM!</v>
      </c>
      <c r="HZ208" s="284" t="e">
        <v>#NUM!</v>
      </c>
      <c r="IA208" s="284" t="e">
        <v>#NUM!</v>
      </c>
      <c r="IB208" s="284" t="e">
        <v>#NUM!</v>
      </c>
      <c r="IC208" s="284" t="e">
        <v>#NUM!</v>
      </c>
      <c r="ID208" s="284" t="e">
        <v>#NUM!</v>
      </c>
      <c r="IE208" s="284" t="e">
        <v>#NUM!</v>
      </c>
      <c r="IF208" s="284" t="e">
        <v>#NUM!</v>
      </c>
      <c r="IG208" s="284" t="e">
        <v>#NUM!</v>
      </c>
      <c r="IH208" s="284" t="e">
        <v>#NUM!</v>
      </c>
      <c r="II208" s="284" t="e">
        <v>#NUM!</v>
      </c>
      <c r="IJ208" s="284" t="e">
        <v>#NUM!</v>
      </c>
      <c r="IK208" s="284" t="e">
        <v>#NUM!</v>
      </c>
      <c r="IL208" s="284" t="e">
        <v>#NUM!</v>
      </c>
      <c r="IM208" s="284" t="e">
        <v>#NUM!</v>
      </c>
      <c r="IN208" s="284" t="e">
        <v>#NUM!</v>
      </c>
      <c r="IO208" s="284" t="e">
        <v>#NUM!</v>
      </c>
      <c r="IP208" s="284" t="e">
        <v>#NUM!</v>
      </c>
      <c r="IQ208" s="284" t="e">
        <v>#NUM!</v>
      </c>
      <c r="IR208" s="284" t="e">
        <v>#NUM!</v>
      </c>
      <c r="IS208" s="284" t="e">
        <v>#NUM!</v>
      </c>
      <c r="IT208" s="284" t="e">
        <v>#NUM!</v>
      </c>
      <c r="IU208" s="284" t="e">
        <v>#NUM!</v>
      </c>
      <c r="IV208" s="284" t="e">
        <v>#NUM!</v>
      </c>
      <c r="IW208" s="284" t="e">
        <v>#NUM!</v>
      </c>
      <c r="IX208" s="284" t="e">
        <v>#NUM!</v>
      </c>
      <c r="IY208" s="284" t="e">
        <v>#NUM!</v>
      </c>
      <c r="IZ208" s="284" t="e">
        <v>#NUM!</v>
      </c>
      <c r="JA208" s="284" t="e">
        <v>#NUM!</v>
      </c>
      <c r="JB208" s="284" t="e">
        <v>#NUM!</v>
      </c>
      <c r="JC208" s="284" t="e">
        <v>#NUM!</v>
      </c>
      <c r="JD208" s="284" t="e">
        <v>#NUM!</v>
      </c>
      <c r="JE208" s="284" t="e">
        <v>#NUM!</v>
      </c>
      <c r="JF208" s="284" t="e">
        <v>#NUM!</v>
      </c>
      <c r="JG208" s="284" t="e">
        <v>#NUM!</v>
      </c>
      <c r="JH208" s="276"/>
      <c r="JI208" s="276"/>
      <c r="JJ208" s="276" t="s">
        <v>560</v>
      </c>
    </row>
    <row r="209" spans="1:318" s="68" customFormat="1" ht="14.65" customHeight="1" x14ac:dyDescent="0.25">
      <c r="A209" s="68" t="s">
        <v>73</v>
      </c>
      <c r="B209" s="76" t="s">
        <v>508</v>
      </c>
      <c r="C209" s="76" t="s">
        <v>509</v>
      </c>
      <c r="D209" s="89" t="s">
        <v>510</v>
      </c>
      <c r="E209" s="76" t="s">
        <v>6</v>
      </c>
      <c r="F209" s="76" t="s">
        <v>511</v>
      </c>
      <c r="G209" s="76" t="s">
        <v>8</v>
      </c>
      <c r="H209" s="76" t="s">
        <v>8</v>
      </c>
      <c r="I209" s="76" t="s">
        <v>192</v>
      </c>
      <c r="J209" s="76" t="s">
        <v>11</v>
      </c>
      <c r="K209" s="86" t="s">
        <v>8</v>
      </c>
      <c r="L209" s="86" t="s">
        <v>8</v>
      </c>
      <c r="M209" s="86" t="s">
        <v>8</v>
      </c>
      <c r="N209" s="86" t="s">
        <v>8</v>
      </c>
      <c r="O209" s="86" t="s">
        <v>8</v>
      </c>
      <c r="P209" s="86" t="s">
        <v>8</v>
      </c>
      <c r="Q209" s="76" t="s">
        <v>512</v>
      </c>
      <c r="R209" s="76" t="s">
        <v>13</v>
      </c>
      <c r="S209" s="76" t="s">
        <v>513</v>
      </c>
      <c r="T209" s="76" t="s">
        <v>514</v>
      </c>
      <c r="U209" s="77">
        <v>0.95</v>
      </c>
      <c r="V209" s="77">
        <v>0.95</v>
      </c>
      <c r="W209" s="77">
        <v>0.95</v>
      </c>
      <c r="X209" s="77">
        <v>0.95</v>
      </c>
      <c r="Y209" s="77">
        <v>0.95</v>
      </c>
      <c r="Z209" s="77">
        <v>0.95</v>
      </c>
      <c r="AA209" s="77">
        <v>0.95</v>
      </c>
      <c r="AB209" s="77">
        <v>0.95</v>
      </c>
      <c r="AC209" s="77">
        <v>0.95</v>
      </c>
      <c r="AD209" s="77">
        <v>0.95</v>
      </c>
      <c r="AE209" s="77">
        <v>0.95</v>
      </c>
      <c r="AF209" s="77">
        <v>0.95</v>
      </c>
      <c r="AG209" s="76" t="s">
        <v>223</v>
      </c>
      <c r="AH209" s="76" t="s">
        <v>208</v>
      </c>
      <c r="AI209" s="82" t="s">
        <v>303</v>
      </c>
      <c r="AJ209" s="83" t="s">
        <v>303</v>
      </c>
      <c r="AK209" s="84">
        <v>46023</v>
      </c>
      <c r="AL209" s="84">
        <v>46387</v>
      </c>
      <c r="AM209" s="83"/>
      <c r="AN209" s="83"/>
      <c r="AO209" s="83"/>
      <c r="AP209" s="85" t="s">
        <v>12</v>
      </c>
      <c r="AQ209" s="84" t="str" cm="1">
        <f t="array" ref="AQ209">IFERROR(DATE(2026, _xlfn.AGGREGATE(15, 6, (COLUMN(CC209:CN209)-COLUMN(CC209)+1)/(CC209:CN209&lt;&gt;0), 1), 1),"N/A")</f>
        <v>N/A</v>
      </c>
      <c r="AR209" s="84" t="str" cm="1">
        <f t="array" ref="AR209">IFERROR(EOMONTH(DATE(2026, _xlfn.AGGREGATE(14, 6, (COLUMN(CC209:CN209)-COLUMN(CC209)+1)/(CC209:CN209&lt;&gt;0), 1), 1), 0),"N/A")</f>
        <v>N/A</v>
      </c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76" t="s">
        <v>368</v>
      </c>
      <c r="BG209" s="76"/>
      <c r="BH209" s="76" t="s">
        <v>848</v>
      </c>
      <c r="BI209" s="76" t="s">
        <v>516</v>
      </c>
      <c r="BJ209" s="82">
        <v>630207</v>
      </c>
      <c r="BK209" s="86" t="s">
        <v>191</v>
      </c>
      <c r="BL209" s="87">
        <v>20000</v>
      </c>
      <c r="BM209" s="73">
        <v>0</v>
      </c>
      <c r="BN209" s="73">
        <v>0</v>
      </c>
      <c r="BO209" s="73">
        <v>0</v>
      </c>
      <c r="BP209" s="73">
        <v>0</v>
      </c>
      <c r="BQ209" s="73">
        <v>0</v>
      </c>
      <c r="BR209" s="73">
        <v>0</v>
      </c>
      <c r="BS209" s="73">
        <v>0</v>
      </c>
      <c r="BT209" s="73">
        <v>0</v>
      </c>
      <c r="BU209" s="73">
        <v>0</v>
      </c>
      <c r="BV209" s="73">
        <v>0</v>
      </c>
      <c r="BW209" s="73">
        <v>20000</v>
      </c>
      <c r="BX209" s="138">
        <v>0</v>
      </c>
      <c r="BY209" s="138">
        <v>-20000</v>
      </c>
      <c r="BZ209" s="138"/>
      <c r="CA209" s="138"/>
      <c r="CB209" s="138">
        <f t="shared" si="47"/>
        <v>0</v>
      </c>
      <c r="CC209" s="73"/>
      <c r="CD209" s="73"/>
      <c r="CE209" s="72">
        <v>0</v>
      </c>
      <c r="CF209" s="73">
        <v>0</v>
      </c>
      <c r="CG209" s="73">
        <v>0</v>
      </c>
      <c r="CH209" s="73">
        <v>0</v>
      </c>
      <c r="CI209" s="73">
        <v>0</v>
      </c>
      <c r="CJ209" s="73">
        <v>0</v>
      </c>
      <c r="CK209" s="73">
        <v>0</v>
      </c>
      <c r="CL209" s="73">
        <v>0</v>
      </c>
      <c r="CM209" s="73"/>
      <c r="CN209" s="138">
        <v>0</v>
      </c>
      <c r="CO209" s="138"/>
      <c r="CP209" s="137">
        <f t="shared" si="48"/>
        <v>0</v>
      </c>
      <c r="CQ209" s="137">
        <f t="shared" si="49"/>
        <v>0</v>
      </c>
      <c r="CR209" s="137">
        <f t="shared" si="46"/>
        <v>0</v>
      </c>
      <c r="CS209" s="157">
        <v>0</v>
      </c>
      <c r="CT209" s="157">
        <v>0</v>
      </c>
      <c r="CU209" s="157">
        <v>0</v>
      </c>
      <c r="CV209" s="157">
        <v>0</v>
      </c>
      <c r="CW209" s="157">
        <v>0</v>
      </c>
      <c r="CX209" s="73">
        <v>0</v>
      </c>
      <c r="CY209" s="73">
        <v>0</v>
      </c>
      <c r="CZ209" s="73">
        <v>0</v>
      </c>
      <c r="DA209" s="73">
        <v>0</v>
      </c>
      <c r="DB209" s="73">
        <v>0</v>
      </c>
      <c r="DC209" s="73">
        <v>0</v>
      </c>
      <c r="DD209" s="73">
        <v>0</v>
      </c>
      <c r="DE209" s="73">
        <v>0</v>
      </c>
      <c r="DF209" s="73">
        <v>0</v>
      </c>
      <c r="DG209" s="73">
        <v>0</v>
      </c>
      <c r="DH209" s="73">
        <v>0</v>
      </c>
      <c r="DI209" s="157">
        <f t="shared" si="50"/>
        <v>0</v>
      </c>
      <c r="DJ209" s="157">
        <f t="shared" si="51"/>
        <v>0</v>
      </c>
      <c r="DK209" s="191" t="str">
        <f>IF(CZ209&gt;0,"SI","NO")</f>
        <v>NO</v>
      </c>
      <c r="DL209" s="191" t="str">
        <f>IF(DJ209&gt;0,"SI","NO")</f>
        <v>NO</v>
      </c>
      <c r="DM209" s="142"/>
      <c r="DN209" s="332"/>
      <c r="DO209" s="142"/>
      <c r="DP209" s="125"/>
      <c r="DQ209" s="125"/>
      <c r="DR209" s="125"/>
      <c r="DS209" s="125" t="s">
        <v>348</v>
      </c>
      <c r="DT209" s="125" t="s">
        <v>528</v>
      </c>
      <c r="DU209" s="125" t="s">
        <v>305</v>
      </c>
      <c r="DV209" s="125" t="s">
        <v>315</v>
      </c>
      <c r="DW209" s="125"/>
      <c r="DX209" s="125"/>
      <c r="DY209" s="125"/>
      <c r="DZ209" s="125"/>
      <c r="EA209" s="125"/>
      <c r="EB209" s="125"/>
      <c r="EC209" s="125"/>
      <c r="ED209" s="125"/>
      <c r="EE209" s="125"/>
      <c r="EF209" s="125"/>
      <c r="EG209" s="125"/>
      <c r="EH209" s="125"/>
      <c r="EI209" s="125"/>
      <c r="EJ209" s="125"/>
      <c r="EK209" s="125"/>
      <c r="EL209" s="125"/>
      <c r="EM209" s="125"/>
      <c r="EN209" s="125"/>
      <c r="EO209" s="125"/>
      <c r="EP209" s="125"/>
      <c r="EQ209" s="125"/>
      <c r="ER209" s="125"/>
      <c r="ES209" s="125"/>
      <c r="ET209" s="125"/>
      <c r="EU209" s="125"/>
      <c r="EV209" s="125"/>
      <c r="EW209" s="125"/>
      <c r="EX209" s="125"/>
      <c r="EY209" s="125"/>
      <c r="EZ209" s="125"/>
      <c r="FA209" s="125"/>
      <c r="FB209" s="125"/>
      <c r="FC209" s="125"/>
      <c r="FD209" s="125"/>
      <c r="FE209" s="125"/>
      <c r="FF209" s="125"/>
      <c r="FG209" s="125"/>
      <c r="FH209" s="125"/>
      <c r="FI209" s="125"/>
      <c r="FJ209" s="125"/>
      <c r="FK209" s="125"/>
      <c r="FL209" s="125"/>
      <c r="FM209" s="125"/>
      <c r="FN209" s="125"/>
      <c r="FO209" s="125"/>
      <c r="FP209" s="125"/>
      <c r="FQ209" s="125"/>
      <c r="FR209" s="125"/>
      <c r="FS209" s="125"/>
      <c r="FT209" s="125"/>
      <c r="FU209" s="173"/>
      <c r="FV209" s="173"/>
      <c r="FW209" s="173"/>
      <c r="FX209" s="173"/>
      <c r="FY209" s="173"/>
      <c r="FZ209" s="173"/>
      <c r="GA209" s="173"/>
      <c r="GB209" s="173"/>
      <c r="GC209" s="173"/>
      <c r="GD209" s="173"/>
      <c r="GE209" s="173"/>
      <c r="GF209" s="173"/>
      <c r="GG209" s="173"/>
      <c r="GH209" s="173"/>
      <c r="GI209" s="173"/>
      <c r="GJ209" s="173"/>
      <c r="GK209" s="173"/>
      <c r="GL209" s="173"/>
      <c r="GM209" s="173"/>
      <c r="GN209" s="173"/>
      <c r="GO209" s="173"/>
      <c r="GP209" s="173"/>
      <c r="GQ209" s="173"/>
      <c r="GR209" s="173"/>
      <c r="GS209" s="173"/>
      <c r="GT209" s="173"/>
      <c r="GU209" s="173"/>
      <c r="GV209" s="173"/>
      <c r="GW209" s="173"/>
      <c r="GX209" s="173"/>
      <c r="GY209" s="173"/>
      <c r="GZ209" s="173"/>
      <c r="HA209" s="173"/>
      <c r="HB209" s="173"/>
      <c r="HC209" s="173"/>
      <c r="HD209" s="173"/>
      <c r="HE209" s="173"/>
      <c r="HF209" s="173"/>
      <c r="HG209" s="173"/>
      <c r="HH209" s="173"/>
      <c r="HI209" s="173"/>
      <c r="HJ209" s="173"/>
      <c r="HP209" s="284" t="e">
        <v>#NUM!</v>
      </c>
      <c r="HQ209" s="284" t="e">
        <v>#NUM!</v>
      </c>
      <c r="HR209" s="284" t="e">
        <v>#NUM!</v>
      </c>
      <c r="HS209" s="284" t="e">
        <v>#NUM!</v>
      </c>
      <c r="HT209" s="284" t="e">
        <v>#NUM!</v>
      </c>
      <c r="HU209" s="284" t="e">
        <v>#NUM!</v>
      </c>
      <c r="HV209" s="284" t="e">
        <v>#NUM!</v>
      </c>
      <c r="HW209" s="284" t="e">
        <v>#NUM!</v>
      </c>
      <c r="HX209" s="284" t="e">
        <v>#NUM!</v>
      </c>
      <c r="HY209" s="284" t="e">
        <v>#NUM!</v>
      </c>
      <c r="HZ209" s="284" t="e">
        <v>#NUM!</v>
      </c>
      <c r="IA209" s="284" t="e">
        <v>#NUM!</v>
      </c>
      <c r="IB209" s="284" t="e">
        <v>#NUM!</v>
      </c>
      <c r="IC209" s="284" t="e">
        <v>#NUM!</v>
      </c>
      <c r="ID209" s="284" t="e">
        <v>#NUM!</v>
      </c>
      <c r="IE209" s="284" t="e">
        <v>#NUM!</v>
      </c>
      <c r="IF209" s="284" t="e">
        <v>#NUM!</v>
      </c>
      <c r="IG209" s="284" t="e">
        <v>#NUM!</v>
      </c>
      <c r="IH209" s="284" t="e">
        <v>#NUM!</v>
      </c>
      <c r="II209" s="284" t="e">
        <v>#NUM!</v>
      </c>
      <c r="IJ209" s="284" t="e">
        <v>#NUM!</v>
      </c>
      <c r="IK209" s="284" t="e">
        <v>#NUM!</v>
      </c>
      <c r="IL209" s="284" t="e">
        <v>#NUM!</v>
      </c>
      <c r="IM209" s="284" t="e">
        <v>#NUM!</v>
      </c>
      <c r="IN209" s="284" t="e">
        <v>#NUM!</v>
      </c>
      <c r="IO209" s="284" t="e">
        <v>#NUM!</v>
      </c>
      <c r="IP209" s="284" t="e">
        <v>#NUM!</v>
      </c>
      <c r="IQ209" s="284" t="e">
        <v>#NUM!</v>
      </c>
      <c r="IR209" s="284" t="e">
        <v>#NUM!</v>
      </c>
      <c r="IS209" s="284" t="e">
        <v>#NUM!</v>
      </c>
      <c r="IT209" s="284" t="e">
        <v>#NUM!</v>
      </c>
      <c r="IU209" s="284" t="e">
        <v>#NUM!</v>
      </c>
      <c r="IV209" s="284" t="e">
        <v>#NUM!</v>
      </c>
      <c r="IW209" s="284" t="e">
        <v>#NUM!</v>
      </c>
      <c r="IX209" s="284" t="e">
        <v>#NUM!</v>
      </c>
      <c r="IY209" s="284" t="e">
        <v>#NUM!</v>
      </c>
      <c r="IZ209" s="284" t="e">
        <v>#NUM!</v>
      </c>
      <c r="JA209" s="284" t="e">
        <v>#NUM!</v>
      </c>
      <c r="JB209" s="284" t="e">
        <v>#NUM!</v>
      </c>
      <c r="JC209" s="284" t="e">
        <v>#NUM!</v>
      </c>
      <c r="JD209" s="284" t="e">
        <v>#NUM!</v>
      </c>
      <c r="JE209" s="284" t="e">
        <v>#NUM!</v>
      </c>
      <c r="JF209" s="284" t="e">
        <v>#NUM!</v>
      </c>
      <c r="JG209" s="284" t="e">
        <v>#NUM!</v>
      </c>
      <c r="JH209" s="276"/>
      <c r="JI209" s="276"/>
      <c r="JJ209" s="343" t="s">
        <v>560</v>
      </c>
    </row>
    <row r="210" spans="1:318" s="68" customFormat="1" ht="14.65" customHeight="1" x14ac:dyDescent="0.25">
      <c r="A210" s="68" t="s">
        <v>113</v>
      </c>
      <c r="B210" s="76" t="s">
        <v>508</v>
      </c>
      <c r="C210" s="76" t="s">
        <v>509</v>
      </c>
      <c r="D210" s="89" t="s">
        <v>510</v>
      </c>
      <c r="E210" s="76" t="s">
        <v>6</v>
      </c>
      <c r="F210" s="76" t="s">
        <v>511</v>
      </c>
      <c r="G210" s="76" t="s">
        <v>8</v>
      </c>
      <c r="H210" s="76" t="s">
        <v>8</v>
      </c>
      <c r="I210" s="76" t="s">
        <v>192</v>
      </c>
      <c r="J210" s="76" t="s">
        <v>11</v>
      </c>
      <c r="K210" s="86" t="s">
        <v>8</v>
      </c>
      <c r="L210" s="86" t="s">
        <v>8</v>
      </c>
      <c r="M210" s="86" t="s">
        <v>8</v>
      </c>
      <c r="N210" s="86" t="s">
        <v>8</v>
      </c>
      <c r="O210" s="86" t="s">
        <v>8</v>
      </c>
      <c r="P210" s="86" t="s">
        <v>8</v>
      </c>
      <c r="Q210" s="76" t="s">
        <v>512</v>
      </c>
      <c r="R210" s="76" t="s">
        <v>13</v>
      </c>
      <c r="S210" s="76" t="s">
        <v>513</v>
      </c>
      <c r="T210" s="76" t="s">
        <v>514</v>
      </c>
      <c r="U210" s="77">
        <v>0.95</v>
      </c>
      <c r="V210" s="77">
        <v>0.95</v>
      </c>
      <c r="W210" s="77">
        <v>0.95</v>
      </c>
      <c r="X210" s="77">
        <v>0.95</v>
      </c>
      <c r="Y210" s="77">
        <v>0.95</v>
      </c>
      <c r="Z210" s="77">
        <v>0.95</v>
      </c>
      <c r="AA210" s="77">
        <v>0.95</v>
      </c>
      <c r="AB210" s="77">
        <v>0.95</v>
      </c>
      <c r="AC210" s="77">
        <v>0.95</v>
      </c>
      <c r="AD210" s="77">
        <v>0.95</v>
      </c>
      <c r="AE210" s="77">
        <v>0.95</v>
      </c>
      <c r="AF210" s="77">
        <v>0.95</v>
      </c>
      <c r="AG210" s="76" t="s">
        <v>223</v>
      </c>
      <c r="AH210" s="76" t="s">
        <v>208</v>
      </c>
      <c r="AI210" s="82" t="s">
        <v>303</v>
      </c>
      <c r="AJ210" s="83" t="s">
        <v>303</v>
      </c>
      <c r="AK210" s="84">
        <v>46023</v>
      </c>
      <c r="AL210" s="84">
        <v>46387</v>
      </c>
      <c r="AM210" s="83"/>
      <c r="AN210" s="83"/>
      <c r="AO210" s="83"/>
      <c r="AP210" s="85" t="s">
        <v>12</v>
      </c>
      <c r="AQ210" s="84" t="str" cm="1">
        <f t="array" ref="AQ210">IFERROR(DATE(2026, _xlfn.AGGREGATE(15, 6, (COLUMN(CC210:CN210)-COLUMN(CC210)+1)/(CC210:CN210&lt;&gt;0), 1), 1),"N/A")</f>
        <v>N/A</v>
      </c>
      <c r="AR210" s="84" t="str" cm="1">
        <f t="array" ref="AR210">IFERROR(EOMONTH(DATE(2026, _xlfn.AGGREGATE(14, 6, (COLUMN(CC210:CN210)-COLUMN(CC210)+1)/(CC210:CN210&lt;&gt;0), 1), 1), 0),"N/A")</f>
        <v>N/A</v>
      </c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76" t="s">
        <v>842</v>
      </c>
      <c r="BG210" s="76"/>
      <c r="BH210" s="76" t="s">
        <v>849</v>
      </c>
      <c r="BI210" s="76" t="s">
        <v>538</v>
      </c>
      <c r="BJ210" s="82">
        <v>630207</v>
      </c>
      <c r="BK210" s="86" t="s">
        <v>191</v>
      </c>
      <c r="BL210" s="87">
        <v>40000</v>
      </c>
      <c r="BM210" s="73">
        <v>0</v>
      </c>
      <c r="BN210" s="73">
        <v>0</v>
      </c>
      <c r="BO210" s="73">
        <v>0</v>
      </c>
      <c r="BP210" s="73">
        <v>0</v>
      </c>
      <c r="BQ210" s="73">
        <v>0</v>
      </c>
      <c r="BR210" s="73">
        <v>0</v>
      </c>
      <c r="BS210" s="88">
        <v>15000</v>
      </c>
      <c r="BT210" s="88">
        <v>25000</v>
      </c>
      <c r="BU210" s="73">
        <v>0</v>
      </c>
      <c r="BV210" s="73">
        <v>0</v>
      </c>
      <c r="BW210" s="73">
        <v>0</v>
      </c>
      <c r="BX210" s="138">
        <v>0</v>
      </c>
      <c r="BY210" s="138">
        <v>-40000</v>
      </c>
      <c r="BZ210" s="138"/>
      <c r="CA210" s="138"/>
      <c r="CB210" s="138">
        <f t="shared" si="47"/>
        <v>0</v>
      </c>
      <c r="CC210" s="73"/>
      <c r="CD210" s="73"/>
      <c r="CE210" s="72">
        <v>0</v>
      </c>
      <c r="CF210" s="73">
        <v>0</v>
      </c>
      <c r="CG210" s="73">
        <v>0</v>
      </c>
      <c r="CH210" s="73">
        <v>0</v>
      </c>
      <c r="CI210" s="88"/>
      <c r="CJ210" s="88"/>
      <c r="CK210" s="73">
        <v>0</v>
      </c>
      <c r="CL210" s="73">
        <v>0</v>
      </c>
      <c r="CM210" s="73">
        <v>0</v>
      </c>
      <c r="CN210" s="138">
        <v>0</v>
      </c>
      <c r="CO210" s="138"/>
      <c r="CP210" s="137">
        <f t="shared" si="48"/>
        <v>0</v>
      </c>
      <c r="CQ210" s="137">
        <f t="shared" si="49"/>
        <v>0</v>
      </c>
      <c r="CR210" s="137">
        <f t="shared" si="46"/>
        <v>0</v>
      </c>
      <c r="CS210" s="157">
        <v>0</v>
      </c>
      <c r="CT210" s="157">
        <v>0</v>
      </c>
      <c r="CU210" s="157">
        <v>0</v>
      </c>
      <c r="CV210" s="157">
        <v>0</v>
      </c>
      <c r="CW210" s="157">
        <v>0</v>
      </c>
      <c r="CX210" s="73">
        <v>0</v>
      </c>
      <c r="CY210" s="73">
        <v>0</v>
      </c>
      <c r="CZ210" s="73">
        <v>0</v>
      </c>
      <c r="DA210" s="73">
        <v>0</v>
      </c>
      <c r="DB210" s="73">
        <v>0</v>
      </c>
      <c r="DC210" s="73">
        <v>0</v>
      </c>
      <c r="DD210" s="73">
        <v>0</v>
      </c>
      <c r="DE210" s="73">
        <v>0</v>
      </c>
      <c r="DF210" s="73">
        <v>0</v>
      </c>
      <c r="DG210" s="73">
        <v>0</v>
      </c>
      <c r="DH210" s="73">
        <v>0</v>
      </c>
      <c r="DI210" s="157">
        <f t="shared" si="50"/>
        <v>0</v>
      </c>
      <c r="DJ210" s="157">
        <f t="shared" si="51"/>
        <v>0</v>
      </c>
      <c r="DK210" s="191" t="str">
        <f>IF(CZ210&gt;0,"SI","NO")</f>
        <v>NO</v>
      </c>
      <c r="DL210" s="191" t="str">
        <f>IF(DJ210&gt;0,"SI","NO")</f>
        <v>NO</v>
      </c>
      <c r="DM210" s="142"/>
      <c r="DN210" s="142"/>
      <c r="DO210" s="142"/>
      <c r="DP210" s="125"/>
      <c r="DQ210" s="125"/>
      <c r="DR210" s="125"/>
      <c r="DS210" s="125"/>
      <c r="DT210" s="125"/>
      <c r="DU210" s="125"/>
      <c r="DV210" s="125"/>
      <c r="DW210" s="125"/>
      <c r="DX210" s="125"/>
      <c r="DY210" s="125"/>
      <c r="DZ210" s="125"/>
      <c r="EA210" s="125"/>
      <c r="EB210" s="125"/>
      <c r="EC210" s="125"/>
      <c r="ED210" s="125"/>
      <c r="EE210" s="125"/>
      <c r="EF210" s="125"/>
      <c r="EG210" s="125"/>
      <c r="EH210" s="125"/>
      <c r="EI210" s="125"/>
      <c r="EJ210" s="125"/>
      <c r="EK210" s="125"/>
      <c r="EL210" s="125"/>
      <c r="EM210" s="125"/>
      <c r="EN210" s="125"/>
      <c r="EO210" s="125"/>
      <c r="EP210" s="125"/>
      <c r="EQ210" s="125"/>
      <c r="ER210" s="125"/>
      <c r="ES210" s="125"/>
      <c r="ET210" s="125"/>
      <c r="EU210" s="125"/>
      <c r="EV210" s="125"/>
      <c r="EW210" s="125"/>
      <c r="EX210" s="125"/>
      <c r="EY210" s="125"/>
      <c r="EZ210" s="125"/>
      <c r="FA210" s="125"/>
      <c r="FB210" s="125"/>
      <c r="FC210" s="125"/>
      <c r="FD210" s="125"/>
      <c r="FE210" s="125"/>
      <c r="FF210" s="125"/>
      <c r="FG210" s="125"/>
      <c r="FH210" s="125"/>
      <c r="FI210" s="125"/>
      <c r="FJ210" s="125"/>
      <c r="FK210" s="125"/>
      <c r="FL210" s="125"/>
      <c r="FM210" s="125"/>
      <c r="FN210" s="125"/>
      <c r="FO210" s="125"/>
      <c r="FP210" s="125"/>
      <c r="FQ210" s="125"/>
      <c r="FR210" s="125"/>
      <c r="FS210" s="125"/>
      <c r="FT210" s="125"/>
      <c r="FU210" s="175"/>
      <c r="FV210" s="175"/>
      <c r="FW210" s="175"/>
      <c r="FX210" s="175"/>
      <c r="FY210" s="175"/>
      <c r="FZ210" s="175"/>
      <c r="GA210" s="175"/>
      <c r="GB210" s="175"/>
      <c r="GC210" s="175"/>
      <c r="GD210" s="175"/>
      <c r="GE210" s="175"/>
      <c r="GF210" s="175"/>
      <c r="GG210" s="175"/>
      <c r="GH210" s="175"/>
      <c r="GI210" s="175"/>
      <c r="GJ210" s="175"/>
      <c r="GK210" s="175"/>
      <c r="GL210" s="175"/>
      <c r="GM210" s="175"/>
      <c r="GN210" s="175"/>
      <c r="GO210" s="175"/>
      <c r="GP210" s="175"/>
      <c r="GQ210" s="175"/>
      <c r="GR210" s="175"/>
      <c r="GS210" s="175"/>
      <c r="GT210" s="175"/>
      <c r="GU210" s="175"/>
      <c r="GV210" s="175"/>
      <c r="GW210" s="175"/>
      <c r="GX210" s="175"/>
      <c r="GY210" s="175"/>
      <c r="GZ210" s="175"/>
      <c r="HA210" s="175"/>
      <c r="HB210" s="175"/>
      <c r="HC210" s="175"/>
      <c r="HD210" s="175"/>
      <c r="HE210" s="175"/>
      <c r="HF210" s="175"/>
      <c r="HG210" s="175"/>
      <c r="HH210" s="175"/>
      <c r="HI210" s="175"/>
      <c r="HJ210" s="175"/>
      <c r="HK210" s="76"/>
      <c r="HL210" s="76"/>
      <c r="HM210" s="76"/>
      <c r="HN210" s="76"/>
      <c r="HO210" s="271"/>
      <c r="HP210" s="284" t="e">
        <v>#NUM!</v>
      </c>
      <c r="HQ210" s="284" t="e">
        <v>#NUM!</v>
      </c>
      <c r="HR210" s="284" t="e">
        <v>#NUM!</v>
      </c>
      <c r="HS210" s="284" t="e">
        <v>#NUM!</v>
      </c>
      <c r="HT210" s="284" t="e">
        <v>#NUM!</v>
      </c>
      <c r="HU210" s="284" t="e">
        <v>#NUM!</v>
      </c>
      <c r="HV210" s="284" t="e">
        <v>#NUM!</v>
      </c>
      <c r="HW210" s="284" t="e">
        <v>#NUM!</v>
      </c>
      <c r="HX210" s="284" t="e">
        <v>#NUM!</v>
      </c>
      <c r="HY210" s="284" t="e">
        <v>#NUM!</v>
      </c>
      <c r="HZ210" s="284" t="e">
        <v>#NUM!</v>
      </c>
      <c r="IA210" s="284" t="e">
        <v>#NUM!</v>
      </c>
      <c r="IB210" s="284" t="e">
        <v>#NUM!</v>
      </c>
      <c r="IC210" s="284" t="e">
        <v>#NUM!</v>
      </c>
      <c r="ID210" s="284" t="e">
        <v>#NUM!</v>
      </c>
      <c r="IE210" s="284" t="e">
        <v>#NUM!</v>
      </c>
      <c r="IF210" s="284" t="e">
        <v>#NUM!</v>
      </c>
      <c r="IG210" s="284" t="e">
        <v>#NUM!</v>
      </c>
      <c r="IH210" s="284" t="e">
        <v>#NUM!</v>
      </c>
      <c r="II210" s="284"/>
      <c r="IJ210" s="284"/>
      <c r="IK210" s="284"/>
      <c r="IL210" s="284"/>
      <c r="IM210" s="284" t="e">
        <v>#NUM!</v>
      </c>
      <c r="IN210" s="284" t="e">
        <v>#NUM!</v>
      </c>
      <c r="IO210" s="284" t="e">
        <v>#NUM!</v>
      </c>
      <c r="IP210" s="284" t="e">
        <v>#NUM!</v>
      </c>
      <c r="IQ210" s="284" t="e">
        <v>#NUM!</v>
      </c>
      <c r="IR210" s="284" t="e">
        <v>#NUM!</v>
      </c>
      <c r="IS210" s="284" t="e">
        <v>#NUM!</v>
      </c>
      <c r="IT210" s="284"/>
      <c r="IU210" s="284">
        <v>18</v>
      </c>
      <c r="IV210" s="284">
        <v>3</v>
      </c>
      <c r="IW210" s="284">
        <v>5</v>
      </c>
      <c r="IX210" s="284">
        <v>9</v>
      </c>
      <c r="IY210" s="284">
        <v>10</v>
      </c>
      <c r="IZ210" s="284">
        <v>11</v>
      </c>
      <c r="JA210" s="284">
        <v>13</v>
      </c>
      <c r="JB210" s="284">
        <v>16</v>
      </c>
      <c r="JC210" s="284">
        <v>16</v>
      </c>
      <c r="JD210" s="284">
        <v>19</v>
      </c>
      <c r="JE210" s="284"/>
      <c r="JF210" s="286"/>
      <c r="JG210" s="286" t="s">
        <v>95</v>
      </c>
      <c r="JH210" s="276"/>
      <c r="JI210" s="276"/>
      <c r="JJ210" s="276" t="s">
        <v>560</v>
      </c>
    </row>
    <row r="211" spans="1:318" s="68" customFormat="1" ht="14.65" customHeight="1" x14ac:dyDescent="0.25">
      <c r="A211" s="68" t="s">
        <v>113</v>
      </c>
      <c r="B211" s="76" t="s">
        <v>508</v>
      </c>
      <c r="C211" s="76" t="s">
        <v>509</v>
      </c>
      <c r="D211" s="89" t="s">
        <v>510</v>
      </c>
      <c r="E211" s="76" t="s">
        <v>6</v>
      </c>
      <c r="F211" s="76" t="s">
        <v>511</v>
      </c>
      <c r="G211" s="76" t="s">
        <v>8</v>
      </c>
      <c r="H211" s="76" t="s">
        <v>8</v>
      </c>
      <c r="I211" s="76" t="s">
        <v>192</v>
      </c>
      <c r="J211" s="76" t="s">
        <v>11</v>
      </c>
      <c r="K211" s="86" t="s">
        <v>8</v>
      </c>
      <c r="L211" s="86" t="s">
        <v>8</v>
      </c>
      <c r="M211" s="86" t="s">
        <v>8</v>
      </c>
      <c r="N211" s="86" t="s">
        <v>8</v>
      </c>
      <c r="O211" s="86" t="s">
        <v>8</v>
      </c>
      <c r="P211" s="86" t="s">
        <v>8</v>
      </c>
      <c r="Q211" s="76" t="s">
        <v>512</v>
      </c>
      <c r="R211" s="76" t="s">
        <v>13</v>
      </c>
      <c r="S211" s="76" t="s">
        <v>513</v>
      </c>
      <c r="T211" s="76" t="s">
        <v>514</v>
      </c>
      <c r="U211" s="77">
        <v>0.95</v>
      </c>
      <c r="V211" s="77">
        <v>0.95</v>
      </c>
      <c r="W211" s="77">
        <v>0.95</v>
      </c>
      <c r="X211" s="77">
        <v>0.95</v>
      </c>
      <c r="Y211" s="77">
        <v>0.95</v>
      </c>
      <c r="Z211" s="77">
        <v>0.95</v>
      </c>
      <c r="AA211" s="77">
        <v>0.95</v>
      </c>
      <c r="AB211" s="77">
        <v>0.95</v>
      </c>
      <c r="AC211" s="77">
        <v>0.95</v>
      </c>
      <c r="AD211" s="77">
        <v>0.95</v>
      </c>
      <c r="AE211" s="77">
        <v>0.95</v>
      </c>
      <c r="AF211" s="77">
        <v>0.95</v>
      </c>
      <c r="AG211" s="76" t="s">
        <v>223</v>
      </c>
      <c r="AH211" s="76" t="s">
        <v>208</v>
      </c>
      <c r="AI211" s="82" t="s">
        <v>303</v>
      </c>
      <c r="AJ211" s="83" t="s">
        <v>303</v>
      </c>
      <c r="AK211" s="84">
        <v>46023</v>
      </c>
      <c r="AL211" s="84">
        <v>46387</v>
      </c>
      <c r="AM211" s="83"/>
      <c r="AN211" s="83"/>
      <c r="AO211" s="83"/>
      <c r="AP211" s="85" t="s">
        <v>12</v>
      </c>
      <c r="AQ211" s="84" t="str" cm="1">
        <f t="array" ref="AQ211">IFERROR(DATE(2026, _xlfn.AGGREGATE(15, 6, (COLUMN(CC211:CN211)-COLUMN(CC211)+1)/(CC211:CN211&lt;&gt;0), 1), 1),"N/A")</f>
        <v>N/A</v>
      </c>
      <c r="AR211" s="84" t="str" cm="1">
        <f t="array" ref="AR211">IFERROR(EOMONTH(DATE(2026, _xlfn.AGGREGATE(14, 6, (COLUMN(CC211:CN211)-COLUMN(CC211)+1)/(CC211:CN211&lt;&gt;0), 1), 1), 0),"N/A")</f>
        <v>N/A</v>
      </c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76" t="s">
        <v>850</v>
      </c>
      <c r="BG211" s="76"/>
      <c r="BH211" s="76" t="s">
        <v>851</v>
      </c>
      <c r="BI211" s="76" t="s">
        <v>525</v>
      </c>
      <c r="BJ211" s="82">
        <v>630207</v>
      </c>
      <c r="BK211" s="86" t="s">
        <v>191</v>
      </c>
      <c r="BL211" s="87">
        <v>0</v>
      </c>
      <c r="BM211" s="73"/>
      <c r="BN211" s="73"/>
      <c r="BO211" s="73"/>
      <c r="BP211" s="73"/>
      <c r="BQ211" s="73"/>
      <c r="BR211" s="73"/>
      <c r="BS211" s="88"/>
      <c r="BT211" s="88"/>
      <c r="BU211" s="73"/>
      <c r="BV211" s="73"/>
      <c r="BW211" s="73"/>
      <c r="BX211" s="138"/>
      <c r="BY211" s="138"/>
      <c r="BZ211" s="138"/>
      <c r="CA211" s="138"/>
      <c r="CB211" s="138">
        <f t="shared" si="47"/>
        <v>0</v>
      </c>
      <c r="CC211" s="73"/>
      <c r="CD211" s="73"/>
      <c r="CE211" s="72"/>
      <c r="CF211" s="73"/>
      <c r="CG211" s="73"/>
      <c r="CH211" s="73"/>
      <c r="CI211" s="88"/>
      <c r="CJ211" s="88"/>
      <c r="CK211" s="73"/>
      <c r="CL211" s="73"/>
      <c r="CM211" s="73"/>
      <c r="CN211" s="138"/>
      <c r="CO211" s="138"/>
      <c r="CP211" s="137">
        <f t="shared" si="48"/>
        <v>0</v>
      </c>
      <c r="CQ211" s="137">
        <f t="shared" si="49"/>
        <v>0</v>
      </c>
      <c r="CR211" s="137"/>
      <c r="CS211" s="157"/>
      <c r="CT211" s="157"/>
      <c r="CU211" s="157">
        <v>0</v>
      </c>
      <c r="CV211" s="157"/>
      <c r="CW211" s="157"/>
      <c r="CX211" s="73"/>
      <c r="CY211" s="73"/>
      <c r="CZ211" s="73"/>
      <c r="DA211" s="73"/>
      <c r="DB211" s="73"/>
      <c r="DC211" s="73">
        <v>0</v>
      </c>
      <c r="DD211" s="73"/>
      <c r="DE211" s="73"/>
      <c r="DF211" s="73">
        <v>0</v>
      </c>
      <c r="DG211" s="73">
        <v>0</v>
      </c>
      <c r="DH211" s="73">
        <v>0</v>
      </c>
      <c r="DI211" s="157">
        <f t="shared" si="50"/>
        <v>0</v>
      </c>
      <c r="DJ211" s="157">
        <f t="shared" si="51"/>
        <v>0</v>
      </c>
      <c r="DK211" s="191"/>
      <c r="DL211" s="191"/>
      <c r="DM211" s="142"/>
      <c r="DN211" s="142"/>
      <c r="DO211" s="142"/>
      <c r="DP211" s="125"/>
      <c r="DQ211" s="125"/>
      <c r="DR211" s="125"/>
      <c r="DS211" s="125"/>
      <c r="DT211" s="125"/>
      <c r="DU211" s="125"/>
      <c r="DV211" s="125"/>
      <c r="DW211" s="125"/>
      <c r="DX211" s="125"/>
      <c r="DY211" s="125"/>
      <c r="DZ211" s="125"/>
      <c r="EA211" s="125"/>
      <c r="EB211" s="125"/>
      <c r="EC211" s="125"/>
      <c r="ED211" s="125"/>
      <c r="EE211" s="125"/>
      <c r="EF211" s="125"/>
      <c r="EG211" s="125"/>
      <c r="EH211" s="125"/>
      <c r="EI211" s="125"/>
      <c r="EJ211" s="125"/>
      <c r="EK211" s="125"/>
      <c r="EL211" s="125"/>
      <c r="EM211" s="125"/>
      <c r="EN211" s="125"/>
      <c r="EO211" s="125"/>
      <c r="EP211" s="125"/>
      <c r="EQ211" s="125"/>
      <c r="ER211" s="125"/>
      <c r="ES211" s="125"/>
      <c r="ET211" s="125"/>
      <c r="EU211" s="125"/>
      <c r="EV211" s="125"/>
      <c r="EW211" s="125"/>
      <c r="EX211" s="125"/>
      <c r="EY211" s="125"/>
      <c r="EZ211" s="125"/>
      <c r="FA211" s="125"/>
      <c r="FB211" s="125"/>
      <c r="FC211" s="125"/>
      <c r="FD211" s="125"/>
      <c r="FE211" s="125"/>
      <c r="FF211" s="125"/>
      <c r="FG211" s="125"/>
      <c r="FH211" s="125"/>
      <c r="FI211" s="125"/>
      <c r="FJ211" s="125"/>
      <c r="FK211" s="125"/>
      <c r="FL211" s="125"/>
      <c r="FM211" s="125"/>
      <c r="FN211" s="125"/>
      <c r="FO211" s="125"/>
      <c r="FP211" s="125"/>
      <c r="FQ211" s="125"/>
      <c r="FR211" s="125"/>
      <c r="FS211" s="125"/>
      <c r="FT211" s="125"/>
      <c r="FU211" s="173"/>
      <c r="FV211" s="173"/>
      <c r="FW211" s="173"/>
      <c r="FX211" s="173"/>
      <c r="FY211" s="173"/>
      <c r="FZ211" s="173"/>
      <c r="GA211" s="173"/>
      <c r="GB211" s="173"/>
      <c r="GC211" s="173"/>
      <c r="GD211" s="173"/>
      <c r="GE211" s="173"/>
      <c r="GF211" s="173"/>
      <c r="GG211" s="173"/>
      <c r="GH211" s="173"/>
      <c r="GI211" s="173"/>
      <c r="GJ211" s="173"/>
      <c r="GK211" s="173"/>
      <c r="GL211" s="173"/>
      <c r="GM211" s="173"/>
      <c r="GN211" s="173"/>
      <c r="GO211" s="173"/>
      <c r="GP211" s="173"/>
      <c r="GQ211" s="173"/>
      <c r="GR211" s="173"/>
      <c r="GS211" s="173"/>
      <c r="GT211" s="173"/>
      <c r="GU211" s="173"/>
      <c r="GV211" s="173"/>
      <c r="GW211" s="173"/>
      <c r="GX211" s="173"/>
      <c r="GY211" s="173"/>
      <c r="GZ211" s="173"/>
      <c r="HA211" s="173"/>
      <c r="HB211" s="173"/>
      <c r="HC211" s="173"/>
      <c r="HD211" s="173"/>
      <c r="HE211" s="173"/>
      <c r="HF211" s="173"/>
      <c r="HG211" s="173"/>
      <c r="HH211" s="173"/>
      <c r="HI211" s="173"/>
      <c r="HJ211" s="173"/>
      <c r="HP211" s="284" t="e">
        <v>#NUM!</v>
      </c>
      <c r="HQ211" s="284" t="e">
        <v>#NUM!</v>
      </c>
      <c r="HR211" s="284" t="e">
        <v>#NUM!</v>
      </c>
      <c r="HS211" s="284" t="e">
        <v>#NUM!</v>
      </c>
      <c r="HT211" s="284" t="e">
        <v>#NUM!</v>
      </c>
      <c r="HU211" s="284" t="e">
        <v>#NUM!</v>
      </c>
      <c r="HV211" s="284" t="e">
        <v>#NUM!</v>
      </c>
      <c r="HW211" s="284" t="e">
        <v>#NUM!</v>
      </c>
      <c r="HX211" s="284" t="e">
        <v>#NUM!</v>
      </c>
      <c r="HY211" s="284" t="e">
        <v>#NUM!</v>
      </c>
      <c r="HZ211" s="284" t="e">
        <v>#NUM!</v>
      </c>
      <c r="IA211" s="284" t="e">
        <v>#NUM!</v>
      </c>
      <c r="IB211" s="284" t="e">
        <v>#NUM!</v>
      </c>
      <c r="IC211" s="284" t="e">
        <v>#NUM!</v>
      </c>
      <c r="ID211" s="284" t="e">
        <v>#NUM!</v>
      </c>
      <c r="IE211" s="284" t="e">
        <v>#NUM!</v>
      </c>
      <c r="IF211" s="284" t="e">
        <v>#NUM!</v>
      </c>
      <c r="IG211" s="284" t="e">
        <v>#NUM!</v>
      </c>
      <c r="IH211" s="284" t="e">
        <v>#NUM!</v>
      </c>
      <c r="II211" s="284"/>
      <c r="IJ211" s="284"/>
      <c r="IK211" s="284"/>
      <c r="IL211" s="284"/>
      <c r="IM211" s="284" t="e">
        <v>#NUM!</v>
      </c>
      <c r="IN211" s="284" t="e">
        <v>#NUM!</v>
      </c>
      <c r="IO211" s="284" t="e">
        <v>#NUM!</v>
      </c>
      <c r="IP211" s="284" t="e">
        <v>#NUM!</v>
      </c>
      <c r="IQ211" s="284" t="e">
        <v>#NUM!</v>
      </c>
      <c r="IR211" s="284" t="e">
        <v>#NUM!</v>
      </c>
      <c r="IS211" s="284" t="e">
        <v>#NUM!</v>
      </c>
      <c r="IT211" s="284"/>
      <c r="IU211" s="284">
        <v>18</v>
      </c>
      <c r="IV211" s="284">
        <v>3</v>
      </c>
      <c r="IW211" s="284">
        <v>5</v>
      </c>
      <c r="IX211" s="284">
        <v>9</v>
      </c>
      <c r="IY211" s="284">
        <v>10</v>
      </c>
      <c r="IZ211" s="284">
        <v>11</v>
      </c>
      <c r="JA211" s="284">
        <v>13</v>
      </c>
      <c r="JB211" s="284">
        <v>16</v>
      </c>
      <c r="JC211" s="284">
        <v>16</v>
      </c>
      <c r="JD211" s="284">
        <v>19</v>
      </c>
      <c r="JE211" s="284"/>
      <c r="JF211" s="286"/>
      <c r="JG211" s="286"/>
      <c r="JH211" s="276"/>
      <c r="JI211" s="276"/>
      <c r="JJ211" s="276"/>
    </row>
    <row r="212" spans="1:318" s="68" customFormat="1" ht="14.65" customHeight="1" x14ac:dyDescent="0.25">
      <c r="A212" s="68" t="s">
        <v>113</v>
      </c>
      <c r="B212" s="76" t="s">
        <v>508</v>
      </c>
      <c r="C212" s="76" t="s">
        <v>509</v>
      </c>
      <c r="D212" s="89" t="s">
        <v>510</v>
      </c>
      <c r="E212" s="76" t="s">
        <v>6</v>
      </c>
      <c r="F212" s="76" t="s">
        <v>511</v>
      </c>
      <c r="G212" s="76" t="s">
        <v>8</v>
      </c>
      <c r="H212" s="76" t="s">
        <v>8</v>
      </c>
      <c r="I212" s="76" t="s">
        <v>192</v>
      </c>
      <c r="J212" s="76" t="s">
        <v>11</v>
      </c>
      <c r="K212" s="86" t="s">
        <v>8</v>
      </c>
      <c r="L212" s="86" t="s">
        <v>8</v>
      </c>
      <c r="M212" s="86" t="s">
        <v>8</v>
      </c>
      <c r="N212" s="86" t="s">
        <v>8</v>
      </c>
      <c r="O212" s="86" t="s">
        <v>8</v>
      </c>
      <c r="P212" s="86" t="s">
        <v>8</v>
      </c>
      <c r="Q212" s="76" t="s">
        <v>512</v>
      </c>
      <c r="R212" s="76" t="s">
        <v>13</v>
      </c>
      <c r="S212" s="76" t="s">
        <v>513</v>
      </c>
      <c r="T212" s="76" t="s">
        <v>514</v>
      </c>
      <c r="U212" s="77">
        <v>0.95</v>
      </c>
      <c r="V212" s="77">
        <v>0.95</v>
      </c>
      <c r="W212" s="77">
        <v>0.95</v>
      </c>
      <c r="X212" s="77">
        <v>0.95</v>
      </c>
      <c r="Y212" s="77">
        <v>0.95</v>
      </c>
      <c r="Z212" s="77">
        <v>0.95</v>
      </c>
      <c r="AA212" s="77">
        <v>0.95</v>
      </c>
      <c r="AB212" s="77">
        <v>0.95</v>
      </c>
      <c r="AC212" s="77">
        <v>0.95</v>
      </c>
      <c r="AD212" s="77">
        <v>0.95</v>
      </c>
      <c r="AE212" s="77">
        <v>0.95</v>
      </c>
      <c r="AF212" s="77">
        <v>0.95</v>
      </c>
      <c r="AG212" s="76" t="s">
        <v>223</v>
      </c>
      <c r="AH212" s="76" t="s">
        <v>208</v>
      </c>
      <c r="AI212" s="82" t="s">
        <v>303</v>
      </c>
      <c r="AJ212" s="83" t="s">
        <v>303</v>
      </c>
      <c r="AK212" s="84">
        <v>46023</v>
      </c>
      <c r="AL212" s="84">
        <v>46387</v>
      </c>
      <c r="AM212" s="83"/>
      <c r="AN212" s="83"/>
      <c r="AO212" s="83"/>
      <c r="AP212" s="85" t="s">
        <v>12</v>
      </c>
      <c r="AQ212" s="84" t="str" cm="1">
        <f t="array" ref="AQ212">IFERROR(DATE(2026, _xlfn.AGGREGATE(15, 6, (COLUMN(CC212:CN212)-COLUMN(CC212)+1)/(CC212:CN212&lt;&gt;0), 1), 1),"N/A")</f>
        <v>N/A</v>
      </c>
      <c r="AR212" s="84" t="str" cm="1">
        <f t="array" ref="AR212">IFERROR(EOMONTH(DATE(2026, _xlfn.AGGREGATE(14, 6, (COLUMN(CC212:CN212)-COLUMN(CC212)+1)/(CC212:CN212&lt;&gt;0), 1), 1), 0),"N/A")</f>
        <v>N/A</v>
      </c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76" t="s">
        <v>852</v>
      </c>
      <c r="BG212" s="76"/>
      <c r="BH212" s="76" t="s">
        <v>853</v>
      </c>
      <c r="BI212" s="76" t="s">
        <v>525</v>
      </c>
      <c r="BJ212" s="82">
        <v>630207</v>
      </c>
      <c r="BK212" s="86" t="s">
        <v>191</v>
      </c>
      <c r="BL212" s="87">
        <f>50000</f>
        <v>50000</v>
      </c>
      <c r="BM212" s="73">
        <v>0</v>
      </c>
      <c r="BN212" s="73">
        <v>0</v>
      </c>
      <c r="BO212" s="73">
        <v>0</v>
      </c>
      <c r="BP212" s="73">
        <v>0</v>
      </c>
      <c r="BQ212" s="73">
        <v>0</v>
      </c>
      <c r="BR212" s="88">
        <v>50000</v>
      </c>
      <c r="BS212" s="73">
        <v>0</v>
      </c>
      <c r="BT212" s="73">
        <v>0</v>
      </c>
      <c r="BU212" s="73">
        <v>0</v>
      </c>
      <c r="BV212" s="73">
        <v>0</v>
      </c>
      <c r="BW212" s="73">
        <v>0</v>
      </c>
      <c r="BX212" s="138">
        <v>0</v>
      </c>
      <c r="BY212" s="138">
        <v>-50000</v>
      </c>
      <c r="BZ212" s="138"/>
      <c r="CA212" s="138"/>
      <c r="CB212" s="138">
        <f t="shared" si="47"/>
        <v>0</v>
      </c>
      <c r="CC212" s="73"/>
      <c r="CD212" s="73"/>
      <c r="CE212" s="72">
        <v>0</v>
      </c>
      <c r="CF212" s="73">
        <v>0</v>
      </c>
      <c r="CG212" s="73">
        <v>0</v>
      </c>
      <c r="CH212" s="88">
        <v>0</v>
      </c>
      <c r="CI212" s="73">
        <v>0</v>
      </c>
      <c r="CJ212" s="73">
        <v>0</v>
      </c>
      <c r="CK212" s="73">
        <v>0</v>
      </c>
      <c r="CL212" s="73">
        <v>0</v>
      </c>
      <c r="CM212" s="73">
        <v>0</v>
      </c>
      <c r="CN212" s="138">
        <v>0</v>
      </c>
      <c r="CO212" s="138"/>
      <c r="CP212" s="137">
        <f t="shared" si="48"/>
        <v>0</v>
      </c>
      <c r="CQ212" s="137">
        <f t="shared" si="49"/>
        <v>0</v>
      </c>
      <c r="CR212" s="137">
        <f t="shared" ref="CR212:CR217" si="52">+DI212-CQ212</f>
        <v>0</v>
      </c>
      <c r="CS212" s="157">
        <v>0</v>
      </c>
      <c r="CT212" s="157">
        <v>0</v>
      </c>
      <c r="CU212" s="157">
        <v>0</v>
      </c>
      <c r="CV212" s="157">
        <v>0</v>
      </c>
      <c r="CW212" s="157">
        <v>0</v>
      </c>
      <c r="CX212" s="73">
        <v>0</v>
      </c>
      <c r="CY212" s="73">
        <v>0</v>
      </c>
      <c r="CZ212" s="73">
        <v>0</v>
      </c>
      <c r="DA212" s="73">
        <v>0</v>
      </c>
      <c r="DB212" s="73">
        <v>0</v>
      </c>
      <c r="DC212" s="73">
        <v>0</v>
      </c>
      <c r="DD212" s="73">
        <v>0</v>
      </c>
      <c r="DE212" s="73">
        <v>0</v>
      </c>
      <c r="DF212" s="73">
        <v>0</v>
      </c>
      <c r="DG212" s="73">
        <v>0</v>
      </c>
      <c r="DH212" s="73">
        <v>0</v>
      </c>
      <c r="DI212" s="157">
        <f t="shared" si="50"/>
        <v>0</v>
      </c>
      <c r="DJ212" s="157">
        <f t="shared" si="51"/>
        <v>0</v>
      </c>
      <c r="DK212" s="191" t="str">
        <f t="shared" ref="DK212:DK217" si="53">IF(CZ212&gt;0,"SI","NO")</f>
        <v>NO</v>
      </c>
      <c r="DL212" s="191" t="str">
        <f t="shared" ref="DL212:DL217" si="54">IF(DJ212&gt;0,"SI","NO")</f>
        <v>NO</v>
      </c>
      <c r="DM212" s="142"/>
      <c r="DN212" s="142"/>
      <c r="DO212" s="142"/>
      <c r="DP212" s="125"/>
      <c r="DQ212" s="125"/>
      <c r="DR212" s="125"/>
      <c r="DS212" s="125"/>
      <c r="DT212" s="125"/>
      <c r="DU212" s="125"/>
      <c r="DV212" s="125"/>
      <c r="DW212" s="125"/>
      <c r="DX212" s="126"/>
      <c r="DY212" s="126"/>
      <c r="DZ212" s="127"/>
      <c r="EA212" s="126"/>
      <c r="EB212" s="126"/>
      <c r="EC212" s="126"/>
      <c r="ED212" s="126"/>
      <c r="EE212" s="126"/>
      <c r="EF212" s="126"/>
      <c r="EG212" s="126"/>
      <c r="EH212" s="126"/>
      <c r="EI212" s="126"/>
      <c r="EJ212" s="126"/>
      <c r="EK212" s="127"/>
      <c r="EL212" s="126"/>
      <c r="EM212" s="126"/>
      <c r="EN212" s="126"/>
      <c r="EO212" s="126"/>
      <c r="EP212" s="126"/>
      <c r="EQ212" s="126"/>
      <c r="ER212" s="126"/>
      <c r="ES212" s="127"/>
      <c r="ET212" s="127"/>
      <c r="EU212" s="127"/>
      <c r="EV212" s="127"/>
      <c r="EW212" s="126"/>
      <c r="EX212" s="126"/>
      <c r="EY212" s="126"/>
      <c r="EZ212" s="126"/>
      <c r="FA212" s="126"/>
      <c r="FB212" s="126"/>
      <c r="FC212" s="126"/>
      <c r="FD212" s="126"/>
      <c r="FE212" s="127"/>
      <c r="FF212" s="126"/>
      <c r="FG212" s="126"/>
      <c r="FH212" s="128"/>
      <c r="FI212" s="128"/>
      <c r="FJ212" s="128"/>
      <c r="FK212" s="128"/>
      <c r="FL212" s="128"/>
      <c r="FM212" s="128"/>
      <c r="FN212" s="128"/>
      <c r="FO212" s="129"/>
      <c r="FP212" s="128"/>
      <c r="FQ212" s="128"/>
      <c r="FR212" s="130"/>
      <c r="FS212" s="127"/>
      <c r="FT212" s="131"/>
      <c r="FU212" s="173"/>
      <c r="FV212" s="173"/>
      <c r="FW212" s="173"/>
      <c r="FX212" s="173"/>
      <c r="FY212" s="173"/>
      <c r="FZ212" s="173"/>
      <c r="GA212" s="173"/>
      <c r="GB212" s="173"/>
      <c r="GC212" s="173"/>
      <c r="GD212" s="173"/>
      <c r="GE212" s="173"/>
      <c r="GF212" s="173"/>
      <c r="GG212" s="173"/>
      <c r="GH212" s="173"/>
      <c r="GI212" s="173"/>
      <c r="GJ212" s="173"/>
      <c r="GK212" s="173"/>
      <c r="GL212" s="173"/>
      <c r="GM212" s="173"/>
      <c r="GN212" s="173"/>
      <c r="GO212" s="173"/>
      <c r="GP212" s="173"/>
      <c r="GQ212" s="173"/>
      <c r="GR212" s="173"/>
      <c r="GS212" s="173"/>
      <c r="GT212" s="173"/>
      <c r="GU212" s="173"/>
      <c r="GV212" s="173"/>
      <c r="GW212" s="173"/>
      <c r="GX212" s="173"/>
      <c r="GY212" s="173"/>
      <c r="GZ212" s="173"/>
      <c r="HA212" s="173"/>
      <c r="HB212" s="173"/>
      <c r="HC212" s="173"/>
      <c r="HD212" s="173"/>
      <c r="HE212" s="173"/>
      <c r="HF212" s="173"/>
      <c r="HG212" s="173"/>
      <c r="HH212" s="173"/>
      <c r="HI212" s="173"/>
      <c r="HJ212" s="173"/>
      <c r="HP212" s="284" t="e">
        <v>#NUM!</v>
      </c>
      <c r="HQ212" s="284" t="e">
        <v>#NUM!</v>
      </c>
      <c r="HR212" s="284" t="e">
        <v>#NUM!</v>
      </c>
      <c r="HS212" s="284" t="e">
        <v>#NUM!</v>
      </c>
      <c r="HT212" s="284" t="e">
        <v>#NUM!</v>
      </c>
      <c r="HU212" s="284" t="e">
        <v>#NUM!</v>
      </c>
      <c r="HV212" s="284" t="e">
        <v>#NUM!</v>
      </c>
      <c r="HW212" s="284" t="e">
        <v>#NUM!</v>
      </c>
      <c r="HX212" s="284" t="e">
        <v>#NUM!</v>
      </c>
      <c r="HY212" s="284" t="e">
        <v>#NUM!</v>
      </c>
      <c r="HZ212" s="284" t="e">
        <v>#NUM!</v>
      </c>
      <c r="IA212" s="284" t="e">
        <v>#NUM!</v>
      </c>
      <c r="IB212" s="284" t="e">
        <v>#NUM!</v>
      </c>
      <c r="IC212" s="284" t="e">
        <v>#NUM!</v>
      </c>
      <c r="ID212" s="284" t="e">
        <v>#NUM!</v>
      </c>
      <c r="IE212" s="284" t="e">
        <v>#NUM!</v>
      </c>
      <c r="IF212" s="284" t="e">
        <v>#NUM!</v>
      </c>
      <c r="IG212" s="284" t="e">
        <v>#NUM!</v>
      </c>
      <c r="IH212" s="284" t="e">
        <v>#NUM!</v>
      </c>
      <c r="II212" s="284"/>
      <c r="IJ212" s="284"/>
      <c r="IK212" s="284"/>
      <c r="IL212" s="284"/>
      <c r="IM212" s="284" t="e">
        <v>#NUM!</v>
      </c>
      <c r="IN212" s="284" t="e">
        <v>#NUM!</v>
      </c>
      <c r="IO212" s="284" t="e">
        <v>#NUM!</v>
      </c>
      <c r="IP212" s="284" t="e">
        <v>#NUM!</v>
      </c>
      <c r="IQ212" s="284" t="e">
        <v>#NUM!</v>
      </c>
      <c r="IR212" s="284" t="e">
        <v>#NUM!</v>
      </c>
      <c r="IS212" s="284" t="e">
        <v>#NUM!</v>
      </c>
      <c r="IT212" s="284"/>
      <c r="IU212" s="284">
        <v>18</v>
      </c>
      <c r="IV212" s="284">
        <v>3</v>
      </c>
      <c r="IW212" s="284">
        <v>5</v>
      </c>
      <c r="IX212" s="284">
        <v>9</v>
      </c>
      <c r="IY212" s="284">
        <v>10</v>
      </c>
      <c r="IZ212" s="284">
        <v>11</v>
      </c>
      <c r="JA212" s="284">
        <v>13</v>
      </c>
      <c r="JB212" s="284">
        <v>16</v>
      </c>
      <c r="JC212" s="284">
        <v>16</v>
      </c>
      <c r="JD212" s="284">
        <v>19</v>
      </c>
      <c r="JE212" s="284"/>
      <c r="JF212" s="286"/>
      <c r="JG212" s="286"/>
      <c r="JH212" s="276"/>
      <c r="JI212" s="276"/>
      <c r="JJ212" s="276" t="s">
        <v>560</v>
      </c>
    </row>
    <row r="213" spans="1:318" s="68" customFormat="1" ht="14.65" customHeight="1" x14ac:dyDescent="0.25">
      <c r="A213" s="68" t="s">
        <v>113</v>
      </c>
      <c r="B213" s="76" t="s">
        <v>508</v>
      </c>
      <c r="C213" s="76" t="s">
        <v>509</v>
      </c>
      <c r="D213" s="89" t="s">
        <v>510</v>
      </c>
      <c r="E213" s="76" t="s">
        <v>6</v>
      </c>
      <c r="F213" s="76" t="s">
        <v>511</v>
      </c>
      <c r="G213" s="76" t="s">
        <v>8</v>
      </c>
      <c r="H213" s="76" t="s">
        <v>8</v>
      </c>
      <c r="I213" s="76" t="s">
        <v>192</v>
      </c>
      <c r="J213" s="76" t="s">
        <v>11</v>
      </c>
      <c r="K213" s="86" t="s">
        <v>8</v>
      </c>
      <c r="L213" s="86" t="s">
        <v>8</v>
      </c>
      <c r="M213" s="86" t="s">
        <v>8</v>
      </c>
      <c r="N213" s="86" t="s">
        <v>8</v>
      </c>
      <c r="O213" s="86" t="s">
        <v>8</v>
      </c>
      <c r="P213" s="86" t="s">
        <v>8</v>
      </c>
      <c r="Q213" s="76" t="s">
        <v>512</v>
      </c>
      <c r="R213" s="76" t="s">
        <v>13</v>
      </c>
      <c r="S213" s="76" t="s">
        <v>513</v>
      </c>
      <c r="T213" s="76" t="s">
        <v>514</v>
      </c>
      <c r="U213" s="77">
        <v>0.95</v>
      </c>
      <c r="V213" s="77">
        <v>0.95</v>
      </c>
      <c r="W213" s="77">
        <v>0.95</v>
      </c>
      <c r="X213" s="77">
        <v>0.95</v>
      </c>
      <c r="Y213" s="77">
        <v>0.95</v>
      </c>
      <c r="Z213" s="77">
        <v>0.95</v>
      </c>
      <c r="AA213" s="77">
        <v>0.95</v>
      </c>
      <c r="AB213" s="77">
        <v>0.95</v>
      </c>
      <c r="AC213" s="77">
        <v>0.95</v>
      </c>
      <c r="AD213" s="77">
        <v>0.95</v>
      </c>
      <c r="AE213" s="77">
        <v>0.95</v>
      </c>
      <c r="AF213" s="77">
        <v>0.95</v>
      </c>
      <c r="AG213" s="76" t="s">
        <v>533</v>
      </c>
      <c r="AH213" s="76" t="s">
        <v>208</v>
      </c>
      <c r="AI213" s="82" t="s">
        <v>303</v>
      </c>
      <c r="AJ213" s="83" t="s">
        <v>303</v>
      </c>
      <c r="AK213" s="84">
        <v>46023</v>
      </c>
      <c r="AL213" s="84">
        <v>46387</v>
      </c>
      <c r="AM213" s="83"/>
      <c r="AN213" s="83"/>
      <c r="AO213" s="83"/>
      <c r="AP213" s="85" t="s">
        <v>12</v>
      </c>
      <c r="AQ213" s="84" t="str" cm="1">
        <f t="array" ref="AQ213">IFERROR(DATE(2026, _xlfn.AGGREGATE(15, 6, (COLUMN(CC213:CN213)-COLUMN(CC213)+1)/(CC213:CN213&lt;&gt;0), 1), 1),"N/A")</f>
        <v>N/A</v>
      </c>
      <c r="AR213" s="84" t="str" cm="1">
        <f t="array" ref="AR213">IFERROR(EOMONTH(DATE(2026, _xlfn.AGGREGATE(14, 6, (COLUMN(CC213:CN213)-COLUMN(CC213)+1)/(CC213:CN213&lt;&gt;0), 1), 1), 0),"N/A")</f>
        <v>N/A</v>
      </c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76" t="s">
        <v>368</v>
      </c>
      <c r="BG213" s="76"/>
      <c r="BH213" s="76" t="s">
        <v>369</v>
      </c>
      <c r="BI213" s="76" t="s">
        <v>516</v>
      </c>
      <c r="BJ213" s="82">
        <v>630207</v>
      </c>
      <c r="BK213" s="86" t="s">
        <v>191</v>
      </c>
      <c r="BL213" s="87">
        <v>50000</v>
      </c>
      <c r="BM213" s="73">
        <v>0</v>
      </c>
      <c r="BN213" s="73">
        <v>0</v>
      </c>
      <c r="BO213" s="88">
        <v>5000</v>
      </c>
      <c r="BP213" s="72">
        <v>5000</v>
      </c>
      <c r="BQ213" s="73">
        <v>5000</v>
      </c>
      <c r="BR213" s="73">
        <v>5000</v>
      </c>
      <c r="BS213" s="73">
        <v>5000</v>
      </c>
      <c r="BT213" s="73">
        <v>5000</v>
      </c>
      <c r="BU213" s="73">
        <v>5000</v>
      </c>
      <c r="BV213" s="73">
        <v>5000</v>
      </c>
      <c r="BW213" s="73">
        <v>5000</v>
      </c>
      <c r="BX213" s="138">
        <v>5000</v>
      </c>
      <c r="BY213" s="138">
        <v>-50000</v>
      </c>
      <c r="BZ213" s="138"/>
      <c r="CA213" s="138"/>
      <c r="CB213" s="138">
        <f t="shared" si="47"/>
        <v>0</v>
      </c>
      <c r="CC213" s="73"/>
      <c r="CD213" s="73"/>
      <c r="CE213" s="88"/>
      <c r="CF213" s="72"/>
      <c r="CG213" s="73"/>
      <c r="CH213" s="73"/>
      <c r="CI213" s="73"/>
      <c r="CJ213" s="73"/>
      <c r="CK213" s="73"/>
      <c r="CL213" s="73"/>
      <c r="CM213" s="73"/>
      <c r="CN213" s="138"/>
      <c r="CO213" s="138"/>
      <c r="CP213" s="137">
        <f t="shared" si="48"/>
        <v>0</v>
      </c>
      <c r="CQ213" s="137">
        <f t="shared" si="49"/>
        <v>0</v>
      </c>
      <c r="CR213" s="137">
        <f t="shared" si="52"/>
        <v>0</v>
      </c>
      <c r="CS213" s="157">
        <v>0</v>
      </c>
      <c r="CT213" s="157">
        <v>0</v>
      </c>
      <c r="CU213" s="157">
        <v>0</v>
      </c>
      <c r="CV213" s="157">
        <v>0</v>
      </c>
      <c r="CW213" s="157">
        <v>0</v>
      </c>
      <c r="CX213" s="73">
        <v>0</v>
      </c>
      <c r="CY213" s="73">
        <v>0</v>
      </c>
      <c r="CZ213" s="73">
        <v>0</v>
      </c>
      <c r="DA213" s="73">
        <v>0</v>
      </c>
      <c r="DB213" s="73">
        <v>0</v>
      </c>
      <c r="DC213" s="73">
        <v>0</v>
      </c>
      <c r="DD213" s="73">
        <v>0</v>
      </c>
      <c r="DE213" s="73">
        <v>0</v>
      </c>
      <c r="DF213" s="73">
        <v>0</v>
      </c>
      <c r="DG213" s="73">
        <v>0</v>
      </c>
      <c r="DH213" s="73">
        <v>0</v>
      </c>
      <c r="DI213" s="157">
        <f t="shared" si="50"/>
        <v>0</v>
      </c>
      <c r="DJ213" s="157">
        <f t="shared" si="51"/>
        <v>0</v>
      </c>
      <c r="DK213" s="191" t="str">
        <f t="shared" si="53"/>
        <v>NO</v>
      </c>
      <c r="DL213" s="191" t="str">
        <f t="shared" si="54"/>
        <v>NO</v>
      </c>
      <c r="DM213" s="142">
        <v>137500</v>
      </c>
      <c r="DN213" s="332">
        <v>137500</v>
      </c>
      <c r="DO213" s="377">
        <v>137500</v>
      </c>
      <c r="DP213" s="125">
        <v>2</v>
      </c>
      <c r="DQ213" s="125">
        <v>3</v>
      </c>
      <c r="DR213" s="359">
        <v>3</v>
      </c>
      <c r="DS213" s="373" t="s">
        <v>303</v>
      </c>
      <c r="DT213" s="365" t="s">
        <v>336</v>
      </c>
      <c r="DU213" s="366" t="s">
        <v>305</v>
      </c>
      <c r="DV213" s="366" t="s">
        <v>315</v>
      </c>
      <c r="DW213" s="125"/>
      <c r="DX213" s="126">
        <v>46148</v>
      </c>
      <c r="DY213" s="126">
        <v>46148</v>
      </c>
      <c r="DZ213" s="127">
        <v>2</v>
      </c>
      <c r="EA213" s="126">
        <v>46149</v>
      </c>
      <c r="EB213" s="126">
        <v>46149</v>
      </c>
      <c r="EC213" s="126">
        <v>46149</v>
      </c>
      <c r="ED213" s="126">
        <v>46150</v>
      </c>
      <c r="EE213" s="126">
        <v>46153</v>
      </c>
      <c r="EF213" s="126">
        <v>46154</v>
      </c>
      <c r="EG213" s="126">
        <v>46155</v>
      </c>
      <c r="EH213" s="126">
        <v>46156</v>
      </c>
      <c r="EI213" s="126">
        <v>46157</v>
      </c>
      <c r="EJ213" s="126">
        <v>46157</v>
      </c>
      <c r="EK213" s="127">
        <v>2</v>
      </c>
      <c r="EL213" s="126">
        <v>46160</v>
      </c>
      <c r="EM213" s="126">
        <v>46161</v>
      </c>
      <c r="EN213" s="126">
        <v>46162</v>
      </c>
      <c r="EO213" s="126">
        <v>46163</v>
      </c>
      <c r="EP213" s="126">
        <v>46163</v>
      </c>
      <c r="EQ213" s="126">
        <v>46164</v>
      </c>
      <c r="ER213" s="126">
        <v>46164</v>
      </c>
      <c r="ES213" s="127"/>
      <c r="ET213" s="127"/>
      <c r="EU213" s="127"/>
      <c r="EV213" s="127"/>
      <c r="EW213" s="126">
        <v>46167</v>
      </c>
      <c r="EX213" s="126">
        <v>46168</v>
      </c>
      <c r="EY213" s="126">
        <v>46168</v>
      </c>
      <c r="EZ213" s="126">
        <v>46169</v>
      </c>
      <c r="FA213" s="126">
        <v>46170</v>
      </c>
      <c r="FB213" s="126">
        <v>46171</v>
      </c>
      <c r="FC213" s="126">
        <v>46174</v>
      </c>
      <c r="FD213" s="126">
        <v>46174</v>
      </c>
      <c r="FE213" s="127">
        <v>18</v>
      </c>
      <c r="FF213" s="128">
        <v>46178</v>
      </c>
      <c r="FG213" s="126">
        <v>46182</v>
      </c>
      <c r="FH213" s="128">
        <v>46188</v>
      </c>
      <c r="FI213" s="128">
        <v>46189</v>
      </c>
      <c r="FJ213" s="128">
        <v>46190</v>
      </c>
      <c r="FK213" s="128">
        <v>46192</v>
      </c>
      <c r="FL213" s="128">
        <v>46195</v>
      </c>
      <c r="FM213" s="128">
        <v>46195</v>
      </c>
      <c r="FN213" s="128">
        <v>46198</v>
      </c>
      <c r="FO213" s="129">
        <v>2</v>
      </c>
      <c r="FP213" s="128">
        <v>46203</v>
      </c>
      <c r="FQ213" s="128"/>
      <c r="FR213" s="147" t="s">
        <v>528</v>
      </c>
      <c r="FS213" s="127" t="s">
        <v>424</v>
      </c>
      <c r="FT213" s="131" t="s">
        <v>854</v>
      </c>
      <c r="FU213" s="174" t="e">
        <v>#NUM!</v>
      </c>
      <c r="FV213" s="174" t="e">
        <v>#NUM!</v>
      </c>
      <c r="FW213" s="174" t="e">
        <v>#NUM!</v>
      </c>
      <c r="FX213" s="174" t="e">
        <v>#NUM!</v>
      </c>
      <c r="FY213" s="174" t="e">
        <v>#NUM!</v>
      </c>
      <c r="FZ213" s="174" t="e">
        <v>#NUM!</v>
      </c>
      <c r="GA213" s="174" t="e">
        <v>#NUM!</v>
      </c>
      <c r="GB213" s="174" t="e">
        <v>#NUM!</v>
      </c>
      <c r="GC213" s="174" t="e">
        <v>#NUM!</v>
      </c>
      <c r="GD213" s="174" t="e">
        <v>#NUM!</v>
      </c>
      <c r="GE213" s="174" t="e">
        <v>#NUM!</v>
      </c>
      <c r="GF213" s="174" t="e">
        <v>#NUM!</v>
      </c>
      <c r="GG213" s="174" t="e">
        <v>#NUM!</v>
      </c>
      <c r="GH213" s="174" t="e">
        <v>#NUM!</v>
      </c>
      <c r="GI213" s="174" t="e">
        <v>#NUM!</v>
      </c>
      <c r="GJ213" s="174" t="e">
        <v>#NUM!</v>
      </c>
      <c r="GK213" s="174" t="e">
        <v>#NUM!</v>
      </c>
      <c r="GL213" s="174" t="e">
        <v>#NUM!</v>
      </c>
      <c r="GM213" s="174" t="e">
        <v>#NUM!</v>
      </c>
      <c r="GN213" s="174"/>
      <c r="GO213" s="174"/>
      <c r="GP213" s="174"/>
      <c r="GQ213" s="174"/>
      <c r="GR213" s="174" t="e">
        <v>#NUM!</v>
      </c>
      <c r="GS213" s="174" t="e">
        <v>#NUM!</v>
      </c>
      <c r="GT213" s="174" t="e">
        <v>#NUM!</v>
      </c>
      <c r="GU213" s="174" t="e">
        <v>#NUM!</v>
      </c>
      <c r="GV213" s="174" t="e">
        <v>#NUM!</v>
      </c>
      <c r="GW213" s="174" t="e">
        <v>#NUM!</v>
      </c>
      <c r="GX213" s="174" t="e">
        <v>#NUM!</v>
      </c>
      <c r="GY213" s="174"/>
      <c r="GZ213" s="174">
        <v>18</v>
      </c>
      <c r="HA213" s="174">
        <v>5</v>
      </c>
      <c r="HB213" s="174">
        <v>9</v>
      </c>
      <c r="HC213" s="174">
        <v>13</v>
      </c>
      <c r="HD213" s="174">
        <v>16</v>
      </c>
      <c r="HE213" s="174">
        <v>17</v>
      </c>
      <c r="HF213" s="174">
        <v>19</v>
      </c>
      <c r="HG213" s="174">
        <v>20</v>
      </c>
      <c r="HH213" s="174">
        <v>20</v>
      </c>
      <c r="HI213" s="174">
        <v>25</v>
      </c>
      <c r="HJ213" s="174"/>
      <c r="HK213" s="171"/>
      <c r="HL213" s="171"/>
      <c r="HM213" s="171"/>
      <c r="HN213" s="171"/>
      <c r="HO213" s="338" t="s">
        <v>855</v>
      </c>
      <c r="HP213" s="284" t="e">
        <v>#NUM!</v>
      </c>
      <c r="HQ213" s="284" t="e">
        <v>#NUM!</v>
      </c>
      <c r="HR213" s="284" t="e">
        <v>#NUM!</v>
      </c>
      <c r="HS213" s="284" t="e">
        <v>#NUM!</v>
      </c>
      <c r="HT213" s="284" t="e">
        <v>#NUM!</v>
      </c>
      <c r="HU213" s="284" t="e">
        <v>#NUM!</v>
      </c>
      <c r="HV213" s="284" t="e">
        <v>#NUM!</v>
      </c>
      <c r="HW213" s="284" t="e">
        <v>#NUM!</v>
      </c>
      <c r="HX213" s="284" t="e">
        <v>#NUM!</v>
      </c>
      <c r="HY213" s="284" t="e">
        <v>#NUM!</v>
      </c>
      <c r="HZ213" s="284" t="e">
        <v>#NUM!</v>
      </c>
      <c r="IA213" s="284" t="e">
        <v>#NUM!</v>
      </c>
      <c r="IB213" s="284" t="e">
        <v>#NUM!</v>
      </c>
      <c r="IC213" s="284" t="e">
        <v>#NUM!</v>
      </c>
      <c r="ID213" s="284" t="e">
        <v>#NUM!</v>
      </c>
      <c r="IE213" s="284" t="e">
        <v>#NUM!</v>
      </c>
      <c r="IF213" s="284" t="e">
        <v>#NUM!</v>
      </c>
      <c r="IG213" s="284" t="e">
        <v>#NUM!</v>
      </c>
      <c r="IH213" s="284" t="e">
        <v>#NUM!</v>
      </c>
      <c r="II213" s="284" t="e">
        <v>#NUM!</v>
      </c>
      <c r="IJ213" s="284" t="e">
        <v>#NUM!</v>
      </c>
      <c r="IK213" s="284" t="e">
        <v>#NUM!</v>
      </c>
      <c r="IL213" s="284" t="e">
        <v>#NUM!</v>
      </c>
      <c r="IM213" s="284" t="e">
        <v>#NUM!</v>
      </c>
      <c r="IN213" s="284" t="e">
        <v>#NUM!</v>
      </c>
      <c r="IO213" s="284" t="e">
        <v>#NUM!</v>
      </c>
      <c r="IP213" s="284" t="e">
        <v>#NUM!</v>
      </c>
      <c r="IQ213" s="284" t="e">
        <v>#NUM!</v>
      </c>
      <c r="IR213" s="284" t="e">
        <v>#NUM!</v>
      </c>
      <c r="IS213" s="284" t="e">
        <v>#NUM!</v>
      </c>
      <c r="IT213" s="284" t="e">
        <v>#NUM!</v>
      </c>
      <c r="IU213" s="284" t="e">
        <v>#NUM!</v>
      </c>
      <c r="IV213" s="284" t="e">
        <v>#NUM!</v>
      </c>
      <c r="IW213" s="284" t="e">
        <v>#NUM!</v>
      </c>
      <c r="IX213" s="284" t="e">
        <v>#NUM!</v>
      </c>
      <c r="IY213" s="284" t="e">
        <v>#NUM!</v>
      </c>
      <c r="IZ213" s="284" t="e">
        <v>#NUM!</v>
      </c>
      <c r="JA213" s="284" t="e">
        <v>#NUM!</v>
      </c>
      <c r="JB213" s="284" t="e">
        <v>#NUM!</v>
      </c>
      <c r="JC213" s="284" t="e">
        <v>#NUM!</v>
      </c>
      <c r="JD213" s="284" t="e">
        <v>#NUM!</v>
      </c>
      <c r="JE213" s="284" t="e">
        <v>#NUM!</v>
      </c>
      <c r="JF213" s="284" t="e">
        <v>#NUM!</v>
      </c>
      <c r="JG213" s="290" t="s">
        <v>95</v>
      </c>
      <c r="JH213" s="293" t="s">
        <v>336</v>
      </c>
      <c r="JI213" s="276" t="s">
        <v>411</v>
      </c>
      <c r="JJ213" s="280" t="s">
        <v>856</v>
      </c>
      <c r="LF213" s="76" t="s">
        <v>530</v>
      </c>
    </row>
    <row r="214" spans="1:318" s="68" customFormat="1" ht="14.65" customHeight="1" x14ac:dyDescent="0.25">
      <c r="A214" s="68" t="s">
        <v>123</v>
      </c>
      <c r="B214" s="76" t="s">
        <v>508</v>
      </c>
      <c r="C214" s="76" t="s">
        <v>509</v>
      </c>
      <c r="D214" s="89" t="s">
        <v>510</v>
      </c>
      <c r="E214" s="76" t="s">
        <v>6</v>
      </c>
      <c r="F214" s="76" t="s">
        <v>511</v>
      </c>
      <c r="G214" s="76" t="s">
        <v>8</v>
      </c>
      <c r="H214" s="76" t="s">
        <v>8</v>
      </c>
      <c r="I214" s="76" t="s">
        <v>192</v>
      </c>
      <c r="J214" s="76" t="s">
        <v>11</v>
      </c>
      <c r="K214" s="86" t="s">
        <v>8</v>
      </c>
      <c r="L214" s="86" t="s">
        <v>8</v>
      </c>
      <c r="M214" s="86" t="s">
        <v>8</v>
      </c>
      <c r="N214" s="86" t="s">
        <v>8</v>
      </c>
      <c r="O214" s="86" t="s">
        <v>8</v>
      </c>
      <c r="P214" s="86" t="s">
        <v>8</v>
      </c>
      <c r="Q214" s="76" t="s">
        <v>512</v>
      </c>
      <c r="R214" s="76" t="s">
        <v>13</v>
      </c>
      <c r="S214" s="76" t="s">
        <v>513</v>
      </c>
      <c r="T214" s="76" t="s">
        <v>514</v>
      </c>
      <c r="U214" s="77">
        <v>0.95</v>
      </c>
      <c r="V214" s="77">
        <v>0.95</v>
      </c>
      <c r="W214" s="77">
        <v>0.95</v>
      </c>
      <c r="X214" s="77">
        <v>0.95</v>
      </c>
      <c r="Y214" s="77">
        <v>0.95</v>
      </c>
      <c r="Z214" s="77">
        <v>0.95</v>
      </c>
      <c r="AA214" s="77">
        <v>0.95</v>
      </c>
      <c r="AB214" s="77">
        <v>0.95</v>
      </c>
      <c r="AC214" s="77">
        <v>0.95</v>
      </c>
      <c r="AD214" s="77">
        <v>0.95</v>
      </c>
      <c r="AE214" s="77">
        <v>0.95</v>
      </c>
      <c r="AF214" s="77">
        <v>0.95</v>
      </c>
      <c r="AG214" s="76" t="s">
        <v>533</v>
      </c>
      <c r="AH214" s="76" t="s">
        <v>209</v>
      </c>
      <c r="AI214" s="82" t="s">
        <v>303</v>
      </c>
      <c r="AJ214" s="83" t="s">
        <v>303</v>
      </c>
      <c r="AK214" s="84">
        <v>46023</v>
      </c>
      <c r="AL214" s="84">
        <v>46387</v>
      </c>
      <c r="AM214" s="83"/>
      <c r="AN214" s="83"/>
      <c r="AO214" s="83"/>
      <c r="AP214" s="85" t="s">
        <v>14</v>
      </c>
      <c r="AQ214" s="84" t="str" cm="1">
        <f t="array" ref="AQ214">IFERROR(DATE(2026, _xlfn.AGGREGATE(15, 6, (COLUMN(CC214:CN214)-COLUMN(CC214)+1)/(CC214:CN214&lt;&gt;0), 1), 1),"N/A")</f>
        <v>N/A</v>
      </c>
      <c r="AR214" s="84" t="str" cm="1">
        <f t="array" ref="AR214">IFERROR(EOMONTH(DATE(2026, _xlfn.AGGREGATE(14, 6, (COLUMN(CC214:CN214)-COLUMN(CC214)+1)/(CC214:CN214&lt;&gt;0), 1), 1), 0),"N/A")</f>
        <v>N/A</v>
      </c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76" t="s">
        <v>857</v>
      </c>
      <c r="BG214" s="76"/>
      <c r="BH214" s="76" t="s">
        <v>858</v>
      </c>
      <c r="BI214" s="76" t="s">
        <v>8</v>
      </c>
      <c r="BJ214" s="82">
        <v>530201</v>
      </c>
      <c r="BK214" s="86" t="s">
        <v>191</v>
      </c>
      <c r="BL214" s="87">
        <v>2500</v>
      </c>
      <c r="BM214" s="73">
        <v>0</v>
      </c>
      <c r="BN214" s="88">
        <v>150</v>
      </c>
      <c r="BO214" s="88">
        <v>150</v>
      </c>
      <c r="BP214" s="72">
        <v>150</v>
      </c>
      <c r="BQ214" s="88">
        <v>150</v>
      </c>
      <c r="BR214" s="88">
        <v>150</v>
      </c>
      <c r="BS214" s="88">
        <v>150</v>
      </c>
      <c r="BT214" s="88">
        <v>150</v>
      </c>
      <c r="BU214" s="88">
        <v>150</v>
      </c>
      <c r="BV214" s="88">
        <v>150</v>
      </c>
      <c r="BW214" s="88">
        <v>150</v>
      </c>
      <c r="BX214" s="137">
        <v>1000</v>
      </c>
      <c r="BY214" s="137"/>
      <c r="BZ214" s="137">
        <v>-2500</v>
      </c>
      <c r="CA214" s="137"/>
      <c r="CB214" s="138">
        <f t="shared" si="47"/>
        <v>0</v>
      </c>
      <c r="CC214" s="73"/>
      <c r="CD214" s="88">
        <v>0</v>
      </c>
      <c r="CE214" s="88">
        <v>0</v>
      </c>
      <c r="CF214" s="72">
        <v>0</v>
      </c>
      <c r="CG214" s="88">
        <v>0</v>
      </c>
      <c r="CH214" s="88">
        <v>0</v>
      </c>
      <c r="CI214" s="88">
        <v>0</v>
      </c>
      <c r="CJ214" s="88">
        <v>0</v>
      </c>
      <c r="CK214" s="88">
        <v>0</v>
      </c>
      <c r="CL214" s="88">
        <v>0</v>
      </c>
      <c r="CM214" s="88">
        <v>0</v>
      </c>
      <c r="CN214" s="137">
        <v>0</v>
      </c>
      <c r="CO214" s="137"/>
      <c r="CP214" s="137">
        <f t="shared" si="48"/>
        <v>0</v>
      </c>
      <c r="CQ214" s="137">
        <f t="shared" si="49"/>
        <v>0</v>
      </c>
      <c r="CR214" s="137">
        <f t="shared" si="52"/>
        <v>0</v>
      </c>
      <c r="CS214" s="157">
        <v>0</v>
      </c>
      <c r="CT214" s="157">
        <v>0</v>
      </c>
      <c r="CU214" s="157">
        <v>0</v>
      </c>
      <c r="CV214" s="157">
        <v>0</v>
      </c>
      <c r="CW214" s="157">
        <v>0</v>
      </c>
      <c r="CX214" s="73">
        <v>0</v>
      </c>
      <c r="CY214" s="73">
        <v>0</v>
      </c>
      <c r="CZ214" s="73">
        <v>0</v>
      </c>
      <c r="DA214" s="73">
        <v>0</v>
      </c>
      <c r="DB214" s="73">
        <v>0</v>
      </c>
      <c r="DC214" s="73">
        <v>0</v>
      </c>
      <c r="DD214" s="73">
        <v>0</v>
      </c>
      <c r="DE214" s="73">
        <v>0</v>
      </c>
      <c r="DF214" s="73">
        <v>0</v>
      </c>
      <c r="DG214" s="73">
        <v>0</v>
      </c>
      <c r="DH214" s="73">
        <v>0</v>
      </c>
      <c r="DI214" s="157">
        <f t="shared" si="50"/>
        <v>0</v>
      </c>
      <c r="DJ214" s="157">
        <f t="shared" si="51"/>
        <v>0</v>
      </c>
      <c r="DK214" s="191" t="str">
        <f t="shared" si="53"/>
        <v>NO</v>
      </c>
      <c r="DL214" s="191" t="str">
        <f t="shared" si="54"/>
        <v>NO</v>
      </c>
      <c r="DM214" s="142"/>
      <c r="DN214" s="142"/>
      <c r="DO214" s="142"/>
      <c r="DP214" s="125"/>
      <c r="DQ214" s="125"/>
      <c r="DR214" s="125"/>
      <c r="DS214" s="125"/>
      <c r="DT214" s="125"/>
      <c r="DU214" s="125"/>
      <c r="DV214" s="125"/>
      <c r="DW214" s="125" t="s">
        <v>535</v>
      </c>
      <c r="DX214" s="125"/>
      <c r="DY214" s="125"/>
      <c r="DZ214" s="125"/>
      <c r="EA214" s="125"/>
      <c r="EB214" s="125"/>
      <c r="EC214" s="125"/>
      <c r="ED214" s="125"/>
      <c r="EE214" s="125"/>
      <c r="EF214" s="125"/>
      <c r="EG214" s="125"/>
      <c r="EH214" s="125"/>
      <c r="EI214" s="125"/>
      <c r="EJ214" s="125"/>
      <c r="EK214" s="125"/>
      <c r="EL214" s="125"/>
      <c r="EM214" s="125"/>
      <c r="EN214" s="125"/>
      <c r="EO214" s="125"/>
      <c r="EP214" s="125"/>
      <c r="EQ214" s="125"/>
      <c r="ER214" s="125"/>
      <c r="ES214" s="125"/>
      <c r="ET214" s="125"/>
      <c r="EU214" s="125"/>
      <c r="EV214" s="125"/>
      <c r="EW214" s="125"/>
      <c r="EX214" s="125"/>
      <c r="EY214" s="125"/>
      <c r="EZ214" s="125"/>
      <c r="FA214" s="125"/>
      <c r="FB214" s="125"/>
      <c r="FC214" s="125"/>
      <c r="FD214" s="125"/>
      <c r="FE214" s="125"/>
      <c r="FF214" s="125"/>
      <c r="FG214" s="125"/>
      <c r="FH214" s="125"/>
      <c r="FI214" s="125"/>
      <c r="FJ214" s="125"/>
      <c r="FK214" s="125"/>
      <c r="FL214" s="125"/>
      <c r="FM214" s="125"/>
      <c r="FN214" s="125"/>
      <c r="FO214" s="125"/>
      <c r="FP214" s="125"/>
      <c r="FQ214" s="125"/>
      <c r="FR214" s="125"/>
      <c r="FS214" s="125"/>
      <c r="FT214" s="125"/>
      <c r="FU214" s="173"/>
      <c r="FV214" s="173"/>
      <c r="FW214" s="173"/>
      <c r="FX214" s="173"/>
      <c r="FY214" s="173"/>
      <c r="FZ214" s="173"/>
      <c r="GA214" s="173"/>
      <c r="GB214" s="173"/>
      <c r="GC214" s="173"/>
      <c r="GD214" s="173"/>
      <c r="GE214" s="173"/>
      <c r="GF214" s="173"/>
      <c r="GG214" s="173"/>
      <c r="GH214" s="173"/>
      <c r="GI214" s="173"/>
      <c r="GJ214" s="173"/>
      <c r="GK214" s="173"/>
      <c r="GL214" s="173"/>
      <c r="GM214" s="173"/>
      <c r="GN214" s="173"/>
      <c r="GO214" s="173"/>
      <c r="GP214" s="173"/>
      <c r="GQ214" s="173"/>
      <c r="GR214" s="173"/>
      <c r="GS214" s="173"/>
      <c r="GT214" s="173"/>
      <c r="GU214" s="173"/>
      <c r="GV214" s="173"/>
      <c r="GW214" s="173"/>
      <c r="GX214" s="173"/>
      <c r="GY214" s="173"/>
      <c r="GZ214" s="173"/>
      <c r="HA214" s="173"/>
      <c r="HB214" s="173"/>
      <c r="HC214" s="173"/>
      <c r="HD214" s="173"/>
      <c r="HE214" s="173"/>
      <c r="HF214" s="173"/>
      <c r="HG214" s="173"/>
      <c r="HH214" s="173"/>
      <c r="HI214" s="173"/>
      <c r="HJ214" s="173"/>
      <c r="HP214" s="284" t="e">
        <v>#NUM!</v>
      </c>
      <c r="HQ214" s="284" t="e">
        <v>#NUM!</v>
      </c>
      <c r="HR214" s="284" t="e">
        <v>#NUM!</v>
      </c>
      <c r="HS214" s="284" t="e">
        <v>#NUM!</v>
      </c>
      <c r="HT214" s="284" t="e">
        <v>#NUM!</v>
      </c>
      <c r="HU214" s="284" t="e">
        <v>#NUM!</v>
      </c>
      <c r="HV214" s="284" t="e">
        <v>#NUM!</v>
      </c>
      <c r="HW214" s="284" t="e">
        <v>#NUM!</v>
      </c>
      <c r="HX214" s="284" t="e">
        <v>#NUM!</v>
      </c>
      <c r="HY214" s="284" t="e">
        <v>#NUM!</v>
      </c>
      <c r="HZ214" s="284" t="e">
        <v>#NUM!</v>
      </c>
      <c r="IA214" s="284" t="e">
        <v>#NUM!</v>
      </c>
      <c r="IB214" s="284" t="e">
        <v>#NUM!</v>
      </c>
      <c r="IC214" s="284" t="e">
        <v>#NUM!</v>
      </c>
      <c r="ID214" s="284" t="e">
        <v>#NUM!</v>
      </c>
      <c r="IE214" s="284" t="e">
        <v>#NUM!</v>
      </c>
      <c r="IF214" s="284" t="e">
        <v>#NUM!</v>
      </c>
      <c r="IG214" s="284" t="e">
        <v>#NUM!</v>
      </c>
      <c r="IH214" s="284" t="e">
        <v>#NUM!</v>
      </c>
      <c r="II214" s="284"/>
      <c r="IJ214" s="284"/>
      <c r="IK214" s="284"/>
      <c r="IL214" s="284"/>
      <c r="IM214" s="284" t="e">
        <v>#NUM!</v>
      </c>
      <c r="IN214" s="284" t="e">
        <v>#NUM!</v>
      </c>
      <c r="IO214" s="284" t="e">
        <v>#NUM!</v>
      </c>
      <c r="IP214" s="284" t="e">
        <v>#NUM!</v>
      </c>
      <c r="IQ214" s="284" t="e">
        <v>#NUM!</v>
      </c>
      <c r="IR214" s="284" t="e">
        <v>#NUM!</v>
      </c>
      <c r="IS214" s="284" t="e">
        <v>#NUM!</v>
      </c>
      <c r="IT214" s="284"/>
      <c r="IU214" s="284">
        <v>18</v>
      </c>
      <c r="IV214" s="284">
        <v>3</v>
      </c>
      <c r="IW214" s="284">
        <v>5</v>
      </c>
      <c r="IX214" s="284">
        <v>9</v>
      </c>
      <c r="IY214" s="284">
        <v>10</v>
      </c>
      <c r="IZ214" s="284">
        <v>11</v>
      </c>
      <c r="JA214" s="284">
        <v>13</v>
      </c>
      <c r="JB214" s="284">
        <v>16</v>
      </c>
      <c r="JC214" s="284">
        <v>16</v>
      </c>
      <c r="JD214" s="284">
        <v>19</v>
      </c>
      <c r="JE214" s="284"/>
      <c r="JF214" s="286"/>
      <c r="JG214" s="286"/>
      <c r="JH214" s="276"/>
      <c r="JI214" s="276"/>
      <c r="JJ214" s="276" t="s">
        <v>821</v>
      </c>
    </row>
    <row r="215" spans="1:318" s="68" customFormat="1" ht="14.65" customHeight="1" x14ac:dyDescent="0.25">
      <c r="A215" s="68" t="s">
        <v>73</v>
      </c>
      <c r="B215" s="76" t="s">
        <v>508</v>
      </c>
      <c r="C215" s="76" t="s">
        <v>509</v>
      </c>
      <c r="D215" s="89" t="s">
        <v>510</v>
      </c>
      <c r="E215" s="76" t="s">
        <v>6</v>
      </c>
      <c r="F215" s="76" t="s">
        <v>511</v>
      </c>
      <c r="G215" s="76" t="s">
        <v>8</v>
      </c>
      <c r="H215" s="76" t="s">
        <v>8</v>
      </c>
      <c r="I215" s="76" t="s">
        <v>192</v>
      </c>
      <c r="J215" s="76" t="s">
        <v>11</v>
      </c>
      <c r="K215" s="86" t="s">
        <v>8</v>
      </c>
      <c r="L215" s="86" t="s">
        <v>8</v>
      </c>
      <c r="M215" s="86" t="s">
        <v>8</v>
      </c>
      <c r="N215" s="86" t="s">
        <v>8</v>
      </c>
      <c r="O215" s="86" t="s">
        <v>8</v>
      </c>
      <c r="P215" s="86" t="s">
        <v>8</v>
      </c>
      <c r="Q215" s="76" t="s">
        <v>512</v>
      </c>
      <c r="R215" s="76" t="s">
        <v>13</v>
      </c>
      <c r="S215" s="76" t="s">
        <v>513</v>
      </c>
      <c r="T215" s="76" t="s">
        <v>514</v>
      </c>
      <c r="U215" s="77">
        <v>0.95</v>
      </c>
      <c r="V215" s="77">
        <v>0.95</v>
      </c>
      <c r="W215" s="77">
        <v>0.95</v>
      </c>
      <c r="X215" s="77">
        <v>0.95</v>
      </c>
      <c r="Y215" s="77">
        <v>0.95</v>
      </c>
      <c r="Z215" s="77">
        <v>0.95</v>
      </c>
      <c r="AA215" s="77">
        <v>0.95</v>
      </c>
      <c r="AB215" s="77">
        <v>0.95</v>
      </c>
      <c r="AC215" s="77">
        <v>0.95</v>
      </c>
      <c r="AD215" s="77">
        <v>0.95</v>
      </c>
      <c r="AE215" s="77">
        <v>0.95</v>
      </c>
      <c r="AF215" s="77">
        <v>0.95</v>
      </c>
      <c r="AG215" s="76" t="s">
        <v>223</v>
      </c>
      <c r="AH215" s="76" t="s">
        <v>208</v>
      </c>
      <c r="AI215" s="82" t="s">
        <v>303</v>
      </c>
      <c r="AJ215" s="83" t="s">
        <v>303</v>
      </c>
      <c r="AK215" s="84">
        <v>46023</v>
      </c>
      <c r="AL215" s="84">
        <v>46387</v>
      </c>
      <c r="AM215" s="83"/>
      <c r="AN215" s="83"/>
      <c r="AO215" s="83"/>
      <c r="AP215" s="85" t="s">
        <v>14</v>
      </c>
      <c r="AQ215" s="84" t="str" cm="1">
        <f t="array" ref="AQ215">IFERROR(DATE(2026, _xlfn.AGGREGATE(15, 6, (COLUMN(CC215:CN215)-COLUMN(CC215)+1)/(CC215:CN215&lt;&gt;0), 1), 1),"N/A")</f>
        <v>N/A</v>
      </c>
      <c r="AR215" s="84" t="str" cm="1">
        <f t="array" ref="AR215">IFERROR(EOMONTH(DATE(2026, _xlfn.AGGREGATE(14, 6, (COLUMN(CC215:CN215)-COLUMN(CC215)+1)/(CC215:CN215&lt;&gt;0), 1), 1), 0),"N/A")</f>
        <v>N/A</v>
      </c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76" t="s">
        <v>112</v>
      </c>
      <c r="BG215" s="76"/>
      <c r="BH215" s="76" t="s">
        <v>859</v>
      </c>
      <c r="BI215" s="76" t="s">
        <v>8</v>
      </c>
      <c r="BJ215" s="82">
        <v>630601</v>
      </c>
      <c r="BK215" s="86" t="s">
        <v>191</v>
      </c>
      <c r="BL215" s="87">
        <v>25000</v>
      </c>
      <c r="BM215" s="73">
        <v>0</v>
      </c>
      <c r="BN215" s="73">
        <v>0</v>
      </c>
      <c r="BO215" s="73">
        <v>0</v>
      </c>
      <c r="BP215" s="73">
        <v>0</v>
      </c>
      <c r="BQ215" s="73">
        <v>0</v>
      </c>
      <c r="BR215" s="73">
        <v>0</v>
      </c>
      <c r="BS215" s="73">
        <v>0</v>
      </c>
      <c r="BT215" s="73">
        <v>0</v>
      </c>
      <c r="BU215" s="73">
        <v>0</v>
      </c>
      <c r="BV215" s="73">
        <v>0</v>
      </c>
      <c r="BW215" s="88">
        <v>25000</v>
      </c>
      <c r="BX215" s="138">
        <v>0</v>
      </c>
      <c r="BY215" s="138"/>
      <c r="BZ215" s="138">
        <v>-25000</v>
      </c>
      <c r="CA215" s="138"/>
      <c r="CB215" s="138">
        <f t="shared" si="47"/>
        <v>0</v>
      </c>
      <c r="CC215" s="73"/>
      <c r="CD215" s="73"/>
      <c r="CE215" s="72">
        <v>0</v>
      </c>
      <c r="CF215" s="73">
        <v>0</v>
      </c>
      <c r="CG215" s="73">
        <v>0</v>
      </c>
      <c r="CH215" s="73">
        <v>0</v>
      </c>
      <c r="CI215" s="73">
        <v>0</v>
      </c>
      <c r="CJ215" s="73">
        <v>0</v>
      </c>
      <c r="CK215" s="73">
        <v>0</v>
      </c>
      <c r="CL215" s="73">
        <v>0</v>
      </c>
      <c r="CM215" s="88">
        <v>0</v>
      </c>
      <c r="CN215" s="138">
        <v>0</v>
      </c>
      <c r="CO215" s="138"/>
      <c r="CP215" s="137">
        <f t="shared" si="48"/>
        <v>0</v>
      </c>
      <c r="CQ215" s="137">
        <f t="shared" si="49"/>
        <v>0</v>
      </c>
      <c r="CR215" s="137">
        <f t="shared" si="52"/>
        <v>0</v>
      </c>
      <c r="CS215" s="157">
        <v>0</v>
      </c>
      <c r="CT215" s="157">
        <v>0</v>
      </c>
      <c r="CU215" s="157">
        <v>0</v>
      </c>
      <c r="CV215" s="157">
        <v>0</v>
      </c>
      <c r="CW215" s="157">
        <v>0</v>
      </c>
      <c r="CX215" s="73">
        <v>0</v>
      </c>
      <c r="CY215" s="73">
        <v>0</v>
      </c>
      <c r="CZ215" s="73">
        <v>0</v>
      </c>
      <c r="DA215" s="73">
        <v>0</v>
      </c>
      <c r="DB215" s="73">
        <v>0</v>
      </c>
      <c r="DC215" s="73">
        <v>0</v>
      </c>
      <c r="DD215" s="73">
        <v>0</v>
      </c>
      <c r="DE215" s="73">
        <v>0</v>
      </c>
      <c r="DF215" s="73">
        <v>0</v>
      </c>
      <c r="DG215" s="73">
        <v>0</v>
      </c>
      <c r="DH215" s="73">
        <v>0</v>
      </c>
      <c r="DI215" s="157">
        <f t="shared" si="50"/>
        <v>0</v>
      </c>
      <c r="DJ215" s="157">
        <f t="shared" si="51"/>
        <v>0</v>
      </c>
      <c r="DK215" s="191" t="str">
        <f t="shared" si="53"/>
        <v>NO</v>
      </c>
      <c r="DL215" s="191" t="str">
        <f t="shared" si="54"/>
        <v>NO</v>
      </c>
      <c r="DM215" s="145">
        <v>25000</v>
      </c>
      <c r="DN215" s="142">
        <v>25000</v>
      </c>
      <c r="DO215" s="142"/>
      <c r="DP215" s="125">
        <v>2</v>
      </c>
      <c r="DQ215" s="125">
        <v>2</v>
      </c>
      <c r="DR215" s="125"/>
      <c r="DS215" s="125" t="s">
        <v>348</v>
      </c>
      <c r="DT215" s="125" t="s">
        <v>373</v>
      </c>
      <c r="DU215" s="125" t="s">
        <v>305</v>
      </c>
      <c r="DV215" s="125" t="s">
        <v>315</v>
      </c>
      <c r="DW215" s="125"/>
      <c r="DX215" s="126">
        <v>46177</v>
      </c>
      <c r="DY215" s="126">
        <v>46177</v>
      </c>
      <c r="DZ215" s="127">
        <v>2</v>
      </c>
      <c r="EA215" s="126">
        <v>46178</v>
      </c>
      <c r="EB215" s="126">
        <v>46178</v>
      </c>
      <c r="EC215" s="126">
        <v>46178</v>
      </c>
      <c r="ED215" s="126">
        <v>46181</v>
      </c>
      <c r="EE215" s="126">
        <v>46182</v>
      </c>
      <c r="EF215" s="126">
        <v>46183</v>
      </c>
      <c r="EG215" s="126">
        <v>46184</v>
      </c>
      <c r="EH215" s="126">
        <v>46185</v>
      </c>
      <c r="EI215" s="126">
        <v>46188</v>
      </c>
      <c r="EJ215" s="126">
        <v>46188</v>
      </c>
      <c r="EK215" s="127">
        <v>2</v>
      </c>
      <c r="EL215" s="126">
        <v>46189</v>
      </c>
      <c r="EM215" s="126">
        <v>46190</v>
      </c>
      <c r="EN215" s="126">
        <v>46191</v>
      </c>
      <c r="EO215" s="126">
        <v>46192</v>
      </c>
      <c r="EP215" s="126">
        <v>46192</v>
      </c>
      <c r="EQ215" s="126">
        <v>46195</v>
      </c>
      <c r="ER215" s="126">
        <v>46195</v>
      </c>
      <c r="ES215" s="127"/>
      <c r="ET215" s="127"/>
      <c r="EU215" s="127"/>
      <c r="EV215" s="127"/>
      <c r="EW215" s="126">
        <v>46196</v>
      </c>
      <c r="EX215" s="126">
        <v>46197</v>
      </c>
      <c r="EY215" s="126">
        <v>46197</v>
      </c>
      <c r="EZ215" s="126">
        <v>46198</v>
      </c>
      <c r="FA215" s="126">
        <v>46199</v>
      </c>
      <c r="FB215" s="126">
        <v>46202</v>
      </c>
      <c r="FC215" s="126">
        <v>46203</v>
      </c>
      <c r="FD215" s="126">
        <v>46203</v>
      </c>
      <c r="FE215" s="127">
        <v>18</v>
      </c>
      <c r="FF215" s="126">
        <v>46205</v>
      </c>
      <c r="FG215" s="126">
        <v>46209</v>
      </c>
      <c r="FH215" s="128">
        <v>46211</v>
      </c>
      <c r="FI215" s="128">
        <v>46212</v>
      </c>
      <c r="FJ215" s="128">
        <v>46213</v>
      </c>
      <c r="FK215" s="128">
        <v>46217</v>
      </c>
      <c r="FL215" s="128">
        <v>46218</v>
      </c>
      <c r="FM215" s="128">
        <v>46218</v>
      </c>
      <c r="FN215" s="128">
        <v>46223</v>
      </c>
      <c r="FO215" s="129">
        <v>2</v>
      </c>
      <c r="FP215" s="128">
        <v>46226</v>
      </c>
      <c r="FQ215" s="128"/>
      <c r="FR215" s="147" t="s">
        <v>373</v>
      </c>
      <c r="FS215" s="127" t="s">
        <v>426</v>
      </c>
      <c r="FT215" s="125"/>
      <c r="FU215" s="173">
        <v>46177</v>
      </c>
      <c r="FV215" s="173">
        <v>46177</v>
      </c>
      <c r="FW215" s="173">
        <v>46178</v>
      </c>
      <c r="FX215" s="173">
        <v>46178</v>
      </c>
      <c r="FY215" s="173">
        <v>46178</v>
      </c>
      <c r="FZ215" s="173">
        <v>46181</v>
      </c>
      <c r="GA215" s="173">
        <v>46182</v>
      </c>
      <c r="GB215" s="173">
        <v>46183</v>
      </c>
      <c r="GC215" s="173">
        <v>46184</v>
      </c>
      <c r="GD215" s="173">
        <v>46185</v>
      </c>
      <c r="GE215" s="173">
        <v>46188</v>
      </c>
      <c r="GF215" s="173">
        <v>46188</v>
      </c>
      <c r="GG215" s="173">
        <v>46189</v>
      </c>
      <c r="GH215" s="173">
        <v>46190</v>
      </c>
      <c r="GI215" s="173">
        <v>46191</v>
      </c>
      <c r="GJ215" s="173">
        <v>46192</v>
      </c>
      <c r="GK215" s="173">
        <v>46192</v>
      </c>
      <c r="GL215" s="173">
        <v>46195</v>
      </c>
      <c r="GM215" s="173">
        <v>46195</v>
      </c>
      <c r="GN215" s="173"/>
      <c r="GO215" s="173"/>
      <c r="GP215" s="173"/>
      <c r="GQ215" s="173"/>
      <c r="GR215" s="173">
        <v>46196</v>
      </c>
      <c r="GS215" s="173">
        <v>46197</v>
      </c>
      <c r="GT215" s="173">
        <v>46197</v>
      </c>
      <c r="GU215" s="173">
        <v>46198</v>
      </c>
      <c r="GV215" s="173">
        <v>46199</v>
      </c>
      <c r="GW215" s="173">
        <v>46202</v>
      </c>
      <c r="GX215" s="173">
        <v>46203</v>
      </c>
      <c r="GY215" s="173">
        <v>46203</v>
      </c>
      <c r="GZ215" s="173">
        <v>18</v>
      </c>
      <c r="HA215" s="173">
        <v>46205</v>
      </c>
      <c r="HB215" s="173">
        <v>46209</v>
      </c>
      <c r="HC215" s="173">
        <v>46211</v>
      </c>
      <c r="HD215" s="173">
        <v>46212</v>
      </c>
      <c r="HE215" s="173">
        <v>46213</v>
      </c>
      <c r="HF215" s="173">
        <v>46217</v>
      </c>
      <c r="HG215" s="173">
        <v>46218</v>
      </c>
      <c r="HH215" s="173">
        <v>46218</v>
      </c>
      <c r="HI215" s="173">
        <v>46223</v>
      </c>
      <c r="HJ215" s="173">
        <v>46226</v>
      </c>
      <c r="HK215" s="169"/>
      <c r="HL215" s="169" t="s">
        <v>95</v>
      </c>
      <c r="HM215" s="169" t="s">
        <v>373</v>
      </c>
      <c r="HN215" s="169" t="s">
        <v>426</v>
      </c>
      <c r="HO215" s="169"/>
      <c r="HP215" s="284" t="e">
        <v>#NUM!</v>
      </c>
      <c r="HQ215" s="284" t="e">
        <v>#NUM!</v>
      </c>
      <c r="HR215" s="284" t="e">
        <v>#NUM!</v>
      </c>
      <c r="HS215" s="284" t="e">
        <v>#NUM!</v>
      </c>
      <c r="HT215" s="284" t="e">
        <v>#NUM!</v>
      </c>
      <c r="HU215" s="284" t="e">
        <v>#NUM!</v>
      </c>
      <c r="HV215" s="284" t="e">
        <v>#NUM!</v>
      </c>
      <c r="HW215" s="284" t="e">
        <v>#NUM!</v>
      </c>
      <c r="HX215" s="284" t="e">
        <v>#NUM!</v>
      </c>
      <c r="HY215" s="284" t="e">
        <v>#NUM!</v>
      </c>
      <c r="HZ215" s="284" t="e">
        <v>#NUM!</v>
      </c>
      <c r="IA215" s="284" t="e">
        <v>#NUM!</v>
      </c>
      <c r="IB215" s="284" t="e">
        <v>#NUM!</v>
      </c>
      <c r="IC215" s="284" t="e">
        <v>#NUM!</v>
      </c>
      <c r="ID215" s="284" t="e">
        <v>#NUM!</v>
      </c>
      <c r="IE215" s="284" t="e">
        <v>#NUM!</v>
      </c>
      <c r="IF215" s="284" t="e">
        <v>#NUM!</v>
      </c>
      <c r="IG215" s="284" t="e">
        <v>#NUM!</v>
      </c>
      <c r="IH215" s="284" t="e">
        <v>#NUM!</v>
      </c>
      <c r="II215" s="284" t="e">
        <v>#NUM!</v>
      </c>
      <c r="IJ215" s="284" t="e">
        <v>#NUM!</v>
      </c>
      <c r="IK215" s="284" t="e">
        <v>#NUM!</v>
      </c>
      <c r="IL215" s="284" t="e">
        <v>#NUM!</v>
      </c>
      <c r="IM215" s="284" t="e">
        <v>#NUM!</v>
      </c>
      <c r="IN215" s="284" t="e">
        <v>#NUM!</v>
      </c>
      <c r="IO215" s="284" t="e">
        <v>#NUM!</v>
      </c>
      <c r="IP215" s="284" t="e">
        <v>#NUM!</v>
      </c>
      <c r="IQ215" s="284" t="e">
        <v>#NUM!</v>
      </c>
      <c r="IR215" s="284" t="e">
        <v>#NUM!</v>
      </c>
      <c r="IS215" s="284" t="e">
        <v>#NUM!</v>
      </c>
      <c r="IT215" s="284" t="e">
        <v>#NUM!</v>
      </c>
      <c r="IU215" s="284" t="e">
        <v>#NUM!</v>
      </c>
      <c r="IV215" s="284" t="e">
        <v>#NUM!</v>
      </c>
      <c r="IW215" s="284" t="e">
        <v>#NUM!</v>
      </c>
      <c r="IX215" s="284" t="e">
        <v>#NUM!</v>
      </c>
      <c r="IY215" s="284" t="e">
        <v>#NUM!</v>
      </c>
      <c r="IZ215" s="284" t="e">
        <v>#NUM!</v>
      </c>
      <c r="JA215" s="284" t="e">
        <v>#NUM!</v>
      </c>
      <c r="JB215" s="284" t="e">
        <v>#NUM!</v>
      </c>
      <c r="JC215" s="284" t="e">
        <v>#NUM!</v>
      </c>
      <c r="JD215" s="284" t="e">
        <v>#NUM!</v>
      </c>
      <c r="JE215" s="284" t="e">
        <v>#NUM!</v>
      </c>
      <c r="JF215" s="284" t="e">
        <v>#NUM!</v>
      </c>
      <c r="JG215" s="286" t="s">
        <v>95</v>
      </c>
      <c r="JH215" s="276"/>
      <c r="JI215" s="276"/>
      <c r="JJ215" s="276" t="s">
        <v>821</v>
      </c>
    </row>
    <row r="216" spans="1:318" s="68" customFormat="1" ht="14.65" customHeight="1" x14ac:dyDescent="0.25">
      <c r="A216" s="68" t="s">
        <v>73</v>
      </c>
      <c r="B216" s="76" t="s">
        <v>508</v>
      </c>
      <c r="C216" s="76" t="s">
        <v>509</v>
      </c>
      <c r="D216" s="89" t="s">
        <v>510</v>
      </c>
      <c r="E216" s="76" t="s">
        <v>6</v>
      </c>
      <c r="F216" s="76" t="s">
        <v>511</v>
      </c>
      <c r="G216" s="76" t="s">
        <v>8</v>
      </c>
      <c r="H216" s="76" t="s">
        <v>8</v>
      </c>
      <c r="I216" s="76" t="s">
        <v>192</v>
      </c>
      <c r="J216" s="76" t="s">
        <v>11</v>
      </c>
      <c r="K216" s="86" t="s">
        <v>8</v>
      </c>
      <c r="L216" s="86" t="s">
        <v>8</v>
      </c>
      <c r="M216" s="86" t="s">
        <v>8</v>
      </c>
      <c r="N216" s="86" t="s">
        <v>8</v>
      </c>
      <c r="O216" s="86" t="s">
        <v>8</v>
      </c>
      <c r="P216" s="86" t="s">
        <v>8</v>
      </c>
      <c r="Q216" s="76" t="s">
        <v>512</v>
      </c>
      <c r="R216" s="76" t="s">
        <v>13</v>
      </c>
      <c r="S216" s="76" t="s">
        <v>513</v>
      </c>
      <c r="T216" s="76" t="s">
        <v>514</v>
      </c>
      <c r="U216" s="77">
        <v>0.95</v>
      </c>
      <c r="V216" s="77">
        <v>0.95</v>
      </c>
      <c r="W216" s="77">
        <v>0.95</v>
      </c>
      <c r="X216" s="77">
        <v>0.95</v>
      </c>
      <c r="Y216" s="77">
        <v>0.95</v>
      </c>
      <c r="Z216" s="77">
        <v>0.95</v>
      </c>
      <c r="AA216" s="77">
        <v>0.95</v>
      </c>
      <c r="AB216" s="77">
        <v>0.95</v>
      </c>
      <c r="AC216" s="77">
        <v>0.95</v>
      </c>
      <c r="AD216" s="77">
        <v>0.95</v>
      </c>
      <c r="AE216" s="77">
        <v>0.95</v>
      </c>
      <c r="AF216" s="77">
        <v>0.95</v>
      </c>
      <c r="AG216" s="76" t="s">
        <v>223</v>
      </c>
      <c r="AH216" s="76" t="s">
        <v>208</v>
      </c>
      <c r="AI216" s="82" t="s">
        <v>303</v>
      </c>
      <c r="AJ216" s="83" t="s">
        <v>303</v>
      </c>
      <c r="AK216" s="84">
        <v>46023</v>
      </c>
      <c r="AL216" s="84">
        <v>46387</v>
      </c>
      <c r="AM216" s="83"/>
      <c r="AN216" s="83"/>
      <c r="AO216" s="83"/>
      <c r="AP216" s="85" t="s">
        <v>14</v>
      </c>
      <c r="AQ216" s="84" t="str" cm="1">
        <f t="array" ref="AQ216">IFERROR(DATE(2026, _xlfn.AGGREGATE(15, 6, (COLUMN(CC216:CN216)-COLUMN(CC216)+1)/(CC216:CN216&lt;&gt;0), 1), 1),"N/A")</f>
        <v>N/A</v>
      </c>
      <c r="AR216" s="84" t="str" cm="1">
        <f t="array" ref="AR216">IFERROR(EOMONTH(DATE(2026, _xlfn.AGGREGATE(14, 6, (COLUMN(CC216:CN216)-COLUMN(CC216)+1)/(CC216:CN216&lt;&gt;0), 1), 1), 0),"N/A")</f>
        <v>N/A</v>
      </c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76" t="s">
        <v>860</v>
      </c>
      <c r="BG216" s="76"/>
      <c r="BH216" s="76" t="s">
        <v>861</v>
      </c>
      <c r="BI216" s="76" t="s">
        <v>8</v>
      </c>
      <c r="BJ216" s="82">
        <v>630601</v>
      </c>
      <c r="BK216" s="86" t="s">
        <v>191</v>
      </c>
      <c r="BL216" s="87">
        <f>130000-12500</f>
        <v>117500</v>
      </c>
      <c r="BM216" s="73"/>
      <c r="BN216" s="73"/>
      <c r="BO216" s="73"/>
      <c r="BP216" s="73"/>
      <c r="BQ216" s="73"/>
      <c r="BR216" s="88"/>
      <c r="BS216" s="73">
        <v>117500</v>
      </c>
      <c r="BT216" s="73"/>
      <c r="BU216" s="73"/>
      <c r="BV216" s="73"/>
      <c r="BW216" s="73"/>
      <c r="BX216" s="138"/>
      <c r="BY216" s="138">
        <v>-117500</v>
      </c>
      <c r="BZ216" s="138"/>
      <c r="CA216" s="138"/>
      <c r="CB216" s="138">
        <f t="shared" si="47"/>
        <v>0</v>
      </c>
      <c r="CC216" s="73"/>
      <c r="CD216" s="73"/>
      <c r="CE216" s="72"/>
      <c r="CF216" s="73"/>
      <c r="CG216" s="73"/>
      <c r="CH216" s="88"/>
      <c r="CI216" s="73"/>
      <c r="CJ216" s="73"/>
      <c r="CK216" s="73"/>
      <c r="CL216" s="73"/>
      <c r="CM216" s="73"/>
      <c r="CN216" s="138"/>
      <c r="CO216" s="138"/>
      <c r="CP216" s="137">
        <f t="shared" si="48"/>
        <v>0</v>
      </c>
      <c r="CQ216" s="137">
        <f t="shared" si="49"/>
        <v>0</v>
      </c>
      <c r="CR216" s="137">
        <f t="shared" si="52"/>
        <v>0</v>
      </c>
      <c r="CS216" s="157">
        <v>0</v>
      </c>
      <c r="CT216" s="157">
        <v>0</v>
      </c>
      <c r="CU216" s="157">
        <v>0</v>
      </c>
      <c r="CV216" s="157">
        <v>0</v>
      </c>
      <c r="CW216" s="157">
        <v>0</v>
      </c>
      <c r="CX216" s="73">
        <v>0</v>
      </c>
      <c r="CY216" s="73">
        <v>0</v>
      </c>
      <c r="CZ216" s="73">
        <v>0</v>
      </c>
      <c r="DA216" s="73">
        <v>0</v>
      </c>
      <c r="DB216" s="73">
        <v>0</v>
      </c>
      <c r="DC216" s="73">
        <v>0</v>
      </c>
      <c r="DD216" s="73">
        <v>0</v>
      </c>
      <c r="DE216" s="73">
        <v>0</v>
      </c>
      <c r="DF216" s="73">
        <v>0</v>
      </c>
      <c r="DG216" s="73">
        <v>0</v>
      </c>
      <c r="DH216" s="73">
        <v>0</v>
      </c>
      <c r="DI216" s="157">
        <f t="shared" si="50"/>
        <v>0</v>
      </c>
      <c r="DJ216" s="157">
        <f t="shared" si="51"/>
        <v>0</v>
      </c>
      <c r="DK216" s="191" t="str">
        <f t="shared" si="53"/>
        <v>NO</v>
      </c>
      <c r="DL216" s="191" t="str">
        <f t="shared" si="54"/>
        <v>NO</v>
      </c>
      <c r="DM216" s="145">
        <v>117500</v>
      </c>
      <c r="DN216" s="142">
        <v>0</v>
      </c>
      <c r="DO216" s="142"/>
      <c r="DP216" s="125">
        <v>2</v>
      </c>
      <c r="DQ216" s="125">
        <v>0</v>
      </c>
      <c r="DR216" s="125"/>
      <c r="DS216" s="125" t="s">
        <v>348</v>
      </c>
      <c r="DT216" s="125" t="s">
        <v>528</v>
      </c>
      <c r="DU216" s="125" t="s">
        <v>305</v>
      </c>
      <c r="DV216" s="125" t="s">
        <v>315</v>
      </c>
      <c r="DW216" s="125"/>
      <c r="DX216" s="126">
        <v>46118</v>
      </c>
      <c r="DY216" s="126">
        <v>46118</v>
      </c>
      <c r="DZ216" s="127">
        <v>1</v>
      </c>
      <c r="EA216" s="126">
        <v>46119</v>
      </c>
      <c r="EB216" s="126">
        <v>46119</v>
      </c>
      <c r="EC216" s="126">
        <v>46119</v>
      </c>
      <c r="ED216" s="126">
        <v>46120</v>
      </c>
      <c r="EE216" s="126">
        <v>46121</v>
      </c>
      <c r="EF216" s="126">
        <v>46122</v>
      </c>
      <c r="EG216" s="126">
        <v>46125</v>
      </c>
      <c r="EH216" s="126">
        <v>46126</v>
      </c>
      <c r="EI216" s="126">
        <v>46127</v>
      </c>
      <c r="EJ216" s="126">
        <v>46127</v>
      </c>
      <c r="EK216" s="127">
        <v>1</v>
      </c>
      <c r="EL216" s="126">
        <v>46128</v>
      </c>
      <c r="EM216" s="126">
        <v>46129</v>
      </c>
      <c r="EN216" s="126">
        <v>46132</v>
      </c>
      <c r="EO216" s="126">
        <v>46133</v>
      </c>
      <c r="EP216" s="126">
        <v>46133</v>
      </c>
      <c r="EQ216" s="126">
        <v>46134</v>
      </c>
      <c r="ER216" s="126">
        <v>46134</v>
      </c>
      <c r="ES216" s="127"/>
      <c r="ET216" s="127"/>
      <c r="EU216" s="127"/>
      <c r="EV216" s="127"/>
      <c r="EW216" s="126">
        <v>46135</v>
      </c>
      <c r="EX216" s="126">
        <v>46136</v>
      </c>
      <c r="EY216" s="126">
        <v>46136</v>
      </c>
      <c r="EZ216" s="126">
        <v>46139</v>
      </c>
      <c r="FA216" s="126">
        <v>46140</v>
      </c>
      <c r="FB216" s="126">
        <v>46141</v>
      </c>
      <c r="FC216" s="126">
        <v>46142</v>
      </c>
      <c r="FD216" s="126">
        <v>46142</v>
      </c>
      <c r="FE216" s="127">
        <v>18</v>
      </c>
      <c r="FF216" s="128">
        <v>46148</v>
      </c>
      <c r="FG216" s="126">
        <v>46150</v>
      </c>
      <c r="FH216" s="128">
        <v>46156</v>
      </c>
      <c r="FI216" s="128">
        <v>46157</v>
      </c>
      <c r="FJ216" s="128">
        <v>46160</v>
      </c>
      <c r="FK216" s="128">
        <v>46162</v>
      </c>
      <c r="FL216" s="128">
        <v>46163</v>
      </c>
      <c r="FM216" s="128">
        <v>46163</v>
      </c>
      <c r="FN216" s="128">
        <v>46168</v>
      </c>
      <c r="FO216" s="129">
        <v>2</v>
      </c>
      <c r="FP216" s="128">
        <v>46171</v>
      </c>
      <c r="FQ216" s="128"/>
      <c r="FR216" s="147" t="s">
        <v>528</v>
      </c>
      <c r="FS216" s="127" t="s">
        <v>651</v>
      </c>
      <c r="FT216" s="125"/>
      <c r="FU216" s="174" t="e">
        <v>#NUM!</v>
      </c>
      <c r="FV216" s="174" t="e">
        <v>#NUM!</v>
      </c>
      <c r="FW216" s="174" t="e">
        <v>#NUM!</v>
      </c>
      <c r="FX216" s="174" t="e">
        <v>#NUM!</v>
      </c>
      <c r="FY216" s="174" t="e">
        <v>#NUM!</v>
      </c>
      <c r="FZ216" s="174" t="e">
        <v>#NUM!</v>
      </c>
      <c r="GA216" s="174" t="e">
        <v>#NUM!</v>
      </c>
      <c r="GB216" s="174" t="e">
        <v>#NUM!</v>
      </c>
      <c r="GC216" s="174" t="e">
        <v>#NUM!</v>
      </c>
      <c r="GD216" s="174" t="e">
        <v>#NUM!</v>
      </c>
      <c r="GE216" s="174" t="e">
        <v>#NUM!</v>
      </c>
      <c r="GF216" s="174" t="e">
        <v>#NUM!</v>
      </c>
      <c r="GG216" s="174" t="e">
        <v>#NUM!</v>
      </c>
      <c r="GH216" s="174" t="e">
        <v>#NUM!</v>
      </c>
      <c r="GI216" s="174" t="e">
        <v>#NUM!</v>
      </c>
      <c r="GJ216" s="174" t="e">
        <v>#NUM!</v>
      </c>
      <c r="GK216" s="174" t="e">
        <v>#NUM!</v>
      </c>
      <c r="GL216" s="174" t="e">
        <v>#NUM!</v>
      </c>
      <c r="GM216" s="174" t="e">
        <v>#NUM!</v>
      </c>
      <c r="GN216" s="174"/>
      <c r="GO216" s="174"/>
      <c r="GP216" s="174"/>
      <c r="GQ216" s="174"/>
      <c r="GR216" s="174" t="e">
        <v>#NUM!</v>
      </c>
      <c r="GS216" s="174" t="e">
        <v>#NUM!</v>
      </c>
      <c r="GT216" s="174" t="e">
        <v>#NUM!</v>
      </c>
      <c r="GU216" s="174" t="e">
        <v>#NUM!</v>
      </c>
      <c r="GV216" s="174" t="e">
        <v>#NUM!</v>
      </c>
      <c r="GW216" s="174" t="e">
        <v>#NUM!</v>
      </c>
      <c r="GX216" s="174" t="e">
        <v>#NUM!</v>
      </c>
      <c r="GY216" s="174"/>
      <c r="GZ216" s="174">
        <v>18</v>
      </c>
      <c r="HA216" s="174">
        <v>5</v>
      </c>
      <c r="HB216" s="174">
        <v>9</v>
      </c>
      <c r="HC216" s="174">
        <v>13</v>
      </c>
      <c r="HD216" s="174">
        <v>16</v>
      </c>
      <c r="HE216" s="174">
        <v>17</v>
      </c>
      <c r="HF216" s="174">
        <v>19</v>
      </c>
      <c r="HG216" s="174">
        <v>20</v>
      </c>
      <c r="HH216" s="174">
        <v>20</v>
      </c>
      <c r="HI216" s="174">
        <v>25</v>
      </c>
      <c r="HJ216" s="174"/>
      <c r="HK216" s="171"/>
      <c r="HL216" s="171"/>
      <c r="HM216" s="171"/>
      <c r="HN216" s="171"/>
      <c r="HO216" s="269" t="s">
        <v>560</v>
      </c>
      <c r="HP216" s="284" t="e">
        <v>#NUM!</v>
      </c>
      <c r="HQ216" s="284" t="e">
        <v>#NUM!</v>
      </c>
      <c r="HR216" s="284" t="e">
        <v>#NUM!</v>
      </c>
      <c r="HS216" s="284" t="e">
        <v>#NUM!</v>
      </c>
      <c r="HT216" s="284" t="e">
        <v>#NUM!</v>
      </c>
      <c r="HU216" s="284" t="e">
        <v>#NUM!</v>
      </c>
      <c r="HV216" s="284" t="e">
        <v>#NUM!</v>
      </c>
      <c r="HW216" s="284" t="e">
        <v>#NUM!</v>
      </c>
      <c r="HX216" s="284" t="e">
        <v>#NUM!</v>
      </c>
      <c r="HY216" s="284" t="e">
        <v>#NUM!</v>
      </c>
      <c r="HZ216" s="284" t="e">
        <v>#NUM!</v>
      </c>
      <c r="IA216" s="284" t="e">
        <v>#NUM!</v>
      </c>
      <c r="IB216" s="284" t="e">
        <v>#NUM!</v>
      </c>
      <c r="IC216" s="284" t="e">
        <v>#NUM!</v>
      </c>
      <c r="ID216" s="284" t="e">
        <v>#NUM!</v>
      </c>
      <c r="IE216" s="284" t="e">
        <v>#NUM!</v>
      </c>
      <c r="IF216" s="284" t="e">
        <v>#NUM!</v>
      </c>
      <c r="IG216" s="284" t="e">
        <v>#NUM!</v>
      </c>
      <c r="IH216" s="284" t="e">
        <v>#NUM!</v>
      </c>
      <c r="II216" s="284" t="e">
        <v>#NUM!</v>
      </c>
      <c r="IJ216" s="284" t="e">
        <v>#NUM!</v>
      </c>
      <c r="IK216" s="284" t="e">
        <v>#NUM!</v>
      </c>
      <c r="IL216" s="284" t="e">
        <v>#NUM!</v>
      </c>
      <c r="IM216" s="284" t="e">
        <v>#NUM!</v>
      </c>
      <c r="IN216" s="284" t="e">
        <v>#NUM!</v>
      </c>
      <c r="IO216" s="284" t="e">
        <v>#NUM!</v>
      </c>
      <c r="IP216" s="284" t="e">
        <v>#NUM!</v>
      </c>
      <c r="IQ216" s="284" t="e">
        <v>#NUM!</v>
      </c>
      <c r="IR216" s="284" t="e">
        <v>#NUM!</v>
      </c>
      <c r="IS216" s="284" t="e">
        <v>#NUM!</v>
      </c>
      <c r="IT216" s="284" t="e">
        <v>#NUM!</v>
      </c>
      <c r="IU216" s="284" t="e">
        <v>#NUM!</v>
      </c>
      <c r="IV216" s="284" t="e">
        <v>#NUM!</v>
      </c>
      <c r="IW216" s="284" t="e">
        <v>#NUM!</v>
      </c>
      <c r="IX216" s="284" t="e">
        <v>#NUM!</v>
      </c>
      <c r="IY216" s="284" t="e">
        <v>#NUM!</v>
      </c>
      <c r="IZ216" s="284" t="e">
        <v>#NUM!</v>
      </c>
      <c r="JA216" s="284" t="e">
        <v>#NUM!</v>
      </c>
      <c r="JB216" s="284" t="e">
        <v>#NUM!</v>
      </c>
      <c r="JC216" s="284" t="e">
        <v>#NUM!</v>
      </c>
      <c r="JD216" s="284" t="e">
        <v>#NUM!</v>
      </c>
      <c r="JE216" s="284" t="e">
        <v>#NUM!</v>
      </c>
      <c r="JF216" s="284" t="e">
        <v>#NUM!</v>
      </c>
      <c r="JG216" s="284" t="e">
        <v>#NUM!</v>
      </c>
      <c r="JH216" s="284" t="e">
        <v>#NUM!</v>
      </c>
      <c r="JI216" s="284" t="e">
        <v>#NUM!</v>
      </c>
      <c r="JJ216" s="276" t="s">
        <v>560</v>
      </c>
    </row>
    <row r="217" spans="1:318" s="68" customFormat="1" ht="14.65" customHeight="1" x14ac:dyDescent="0.25">
      <c r="A217" s="68" t="s">
        <v>73</v>
      </c>
      <c r="B217" s="76" t="s">
        <v>508</v>
      </c>
      <c r="C217" s="76" t="s">
        <v>509</v>
      </c>
      <c r="D217" s="89" t="s">
        <v>510</v>
      </c>
      <c r="E217" s="76" t="s">
        <v>6</v>
      </c>
      <c r="F217" s="76" t="s">
        <v>511</v>
      </c>
      <c r="G217" s="76" t="s">
        <v>8</v>
      </c>
      <c r="H217" s="76" t="s">
        <v>8</v>
      </c>
      <c r="I217" s="76" t="s">
        <v>192</v>
      </c>
      <c r="J217" s="76" t="s">
        <v>11</v>
      </c>
      <c r="K217" s="86" t="s">
        <v>8</v>
      </c>
      <c r="L217" s="86" t="s">
        <v>8</v>
      </c>
      <c r="M217" s="86" t="s">
        <v>8</v>
      </c>
      <c r="N217" s="86" t="s">
        <v>8</v>
      </c>
      <c r="O217" s="86" t="s">
        <v>8</v>
      </c>
      <c r="P217" s="86" t="s">
        <v>8</v>
      </c>
      <c r="Q217" s="76" t="s">
        <v>512</v>
      </c>
      <c r="R217" s="76" t="s">
        <v>13</v>
      </c>
      <c r="S217" s="76" t="s">
        <v>513</v>
      </c>
      <c r="T217" s="76" t="s">
        <v>514</v>
      </c>
      <c r="U217" s="77">
        <v>0.95</v>
      </c>
      <c r="V217" s="77">
        <v>0.95</v>
      </c>
      <c r="W217" s="77">
        <v>0.95</v>
      </c>
      <c r="X217" s="77">
        <v>0.95</v>
      </c>
      <c r="Y217" s="77">
        <v>0.95</v>
      </c>
      <c r="Z217" s="77">
        <v>0.95</v>
      </c>
      <c r="AA217" s="77">
        <v>0.95</v>
      </c>
      <c r="AB217" s="77">
        <v>0.95</v>
      </c>
      <c r="AC217" s="77">
        <v>0.95</v>
      </c>
      <c r="AD217" s="77">
        <v>0.95</v>
      </c>
      <c r="AE217" s="77">
        <v>0.95</v>
      </c>
      <c r="AF217" s="77">
        <v>0.95</v>
      </c>
      <c r="AG217" s="76" t="s">
        <v>223</v>
      </c>
      <c r="AH217" s="76" t="s">
        <v>208</v>
      </c>
      <c r="AI217" s="82" t="s">
        <v>303</v>
      </c>
      <c r="AJ217" s="83" t="s">
        <v>303</v>
      </c>
      <c r="AK217" s="84">
        <v>46023</v>
      </c>
      <c r="AL217" s="84">
        <v>46387</v>
      </c>
      <c r="AM217" s="83"/>
      <c r="AN217" s="83"/>
      <c r="AO217" s="83"/>
      <c r="AP217" s="85" t="s">
        <v>14</v>
      </c>
      <c r="AQ217" s="84" t="str" cm="1">
        <f t="array" ref="AQ217">IFERROR(DATE(2026, _xlfn.AGGREGATE(15, 6, (COLUMN(CC217:CN217)-COLUMN(CC217)+1)/(CC217:CN217&lt;&gt;0), 1), 1),"N/A")</f>
        <v>N/A</v>
      </c>
      <c r="AR217" s="84" t="str" cm="1">
        <f t="array" ref="AR217">IFERROR(EOMONTH(DATE(2026, _xlfn.AGGREGATE(14, 6, (COLUMN(CC217:CN217)-COLUMN(CC217)+1)/(CC217:CN217&lt;&gt;0), 1), 1), 0),"N/A")</f>
        <v>N/A</v>
      </c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76" t="s">
        <v>111</v>
      </c>
      <c r="BG217" s="76"/>
      <c r="BH217" s="76" t="s">
        <v>862</v>
      </c>
      <c r="BI217" s="76" t="s">
        <v>8</v>
      </c>
      <c r="BJ217" s="82">
        <v>630201</v>
      </c>
      <c r="BK217" s="86" t="s">
        <v>191</v>
      </c>
      <c r="BL217" s="87">
        <v>70000</v>
      </c>
      <c r="BM217" s="73"/>
      <c r="BN217" s="73"/>
      <c r="BO217" s="73"/>
      <c r="BP217" s="73"/>
      <c r="BQ217" s="73"/>
      <c r="BR217" s="88"/>
      <c r="BS217" s="73">
        <v>70000</v>
      </c>
      <c r="BT217" s="73"/>
      <c r="BU217" s="73"/>
      <c r="BV217" s="73"/>
      <c r="BW217" s="73"/>
      <c r="BX217" s="138"/>
      <c r="BY217" s="138">
        <v>-9500</v>
      </c>
      <c r="BZ217" s="138">
        <v>-60500</v>
      </c>
      <c r="CA217" s="138"/>
      <c r="CB217" s="138">
        <f t="shared" si="47"/>
        <v>0</v>
      </c>
      <c r="CC217" s="73"/>
      <c r="CD217" s="73"/>
      <c r="CE217" s="72"/>
      <c r="CF217" s="73"/>
      <c r="CG217" s="73"/>
      <c r="CH217" s="88"/>
      <c r="CI217" s="73"/>
      <c r="CJ217" s="73"/>
      <c r="CK217" s="73"/>
      <c r="CL217" s="73"/>
      <c r="CM217" s="73"/>
      <c r="CN217" s="138">
        <v>0</v>
      </c>
      <c r="CO217" s="138"/>
      <c r="CP217" s="137">
        <f t="shared" si="48"/>
        <v>0</v>
      </c>
      <c r="CQ217" s="137">
        <f t="shared" si="49"/>
        <v>0</v>
      </c>
      <c r="CR217" s="137">
        <f t="shared" si="52"/>
        <v>0</v>
      </c>
      <c r="CS217" s="157">
        <v>0</v>
      </c>
      <c r="CT217" s="157">
        <v>0</v>
      </c>
      <c r="CU217" s="157">
        <v>0</v>
      </c>
      <c r="CV217" s="157">
        <v>0</v>
      </c>
      <c r="CW217" s="157">
        <v>0</v>
      </c>
      <c r="CX217" s="73">
        <v>0</v>
      </c>
      <c r="CY217" s="73">
        <v>0</v>
      </c>
      <c r="CZ217" s="73">
        <v>0</v>
      </c>
      <c r="DA217" s="73">
        <v>0</v>
      </c>
      <c r="DB217" s="73">
        <v>0</v>
      </c>
      <c r="DC217" s="73">
        <v>0</v>
      </c>
      <c r="DD217" s="73">
        <v>0</v>
      </c>
      <c r="DE217" s="73">
        <v>0</v>
      </c>
      <c r="DF217" s="73">
        <v>0</v>
      </c>
      <c r="DG217" s="73">
        <v>0</v>
      </c>
      <c r="DH217" s="73">
        <v>0</v>
      </c>
      <c r="DI217" s="157">
        <f t="shared" si="50"/>
        <v>0</v>
      </c>
      <c r="DJ217" s="157">
        <f t="shared" si="51"/>
        <v>0</v>
      </c>
      <c r="DK217" s="191" t="str">
        <f t="shared" si="53"/>
        <v>NO</v>
      </c>
      <c r="DL217" s="191" t="str">
        <f t="shared" si="54"/>
        <v>NO</v>
      </c>
      <c r="DM217" s="145">
        <v>70000</v>
      </c>
      <c r="DN217" s="142">
        <v>60500</v>
      </c>
      <c r="DO217" s="142"/>
      <c r="DP217" s="125">
        <v>2</v>
      </c>
      <c r="DQ217" s="125">
        <v>2</v>
      </c>
      <c r="DR217" s="125"/>
      <c r="DS217" s="125" t="s">
        <v>348</v>
      </c>
      <c r="DT217" s="125" t="s">
        <v>345</v>
      </c>
      <c r="DU217" s="125" t="s">
        <v>305</v>
      </c>
      <c r="DV217" s="125" t="s">
        <v>315</v>
      </c>
      <c r="DW217" s="125"/>
      <c r="DX217" s="126">
        <v>46121</v>
      </c>
      <c r="DY217" s="126">
        <v>46121</v>
      </c>
      <c r="DZ217" s="127">
        <v>1</v>
      </c>
      <c r="EA217" s="126">
        <v>46122</v>
      </c>
      <c r="EB217" s="126">
        <v>46122</v>
      </c>
      <c r="EC217" s="126">
        <v>46122</v>
      </c>
      <c r="ED217" s="126">
        <v>46125</v>
      </c>
      <c r="EE217" s="126">
        <v>46126</v>
      </c>
      <c r="EF217" s="126">
        <v>46127</v>
      </c>
      <c r="EG217" s="126">
        <v>46128</v>
      </c>
      <c r="EH217" s="126">
        <v>46129</v>
      </c>
      <c r="EI217" s="126">
        <v>46132</v>
      </c>
      <c r="EJ217" s="126">
        <v>46132</v>
      </c>
      <c r="EK217" s="127">
        <v>1</v>
      </c>
      <c r="EL217" s="126">
        <v>46133</v>
      </c>
      <c r="EM217" s="126">
        <v>46134</v>
      </c>
      <c r="EN217" s="126">
        <v>46135</v>
      </c>
      <c r="EO217" s="126">
        <v>46136</v>
      </c>
      <c r="EP217" s="126">
        <v>46136</v>
      </c>
      <c r="EQ217" s="126">
        <v>46139</v>
      </c>
      <c r="ER217" s="126">
        <v>46139</v>
      </c>
      <c r="ES217" s="127"/>
      <c r="ET217" s="127"/>
      <c r="EU217" s="127"/>
      <c r="EV217" s="127"/>
      <c r="EW217" s="126">
        <v>46140</v>
      </c>
      <c r="EX217" s="126">
        <v>46141</v>
      </c>
      <c r="EY217" s="126">
        <v>46141</v>
      </c>
      <c r="EZ217" s="126">
        <v>46142</v>
      </c>
      <c r="FA217" s="126">
        <v>46143</v>
      </c>
      <c r="FB217" s="126">
        <v>46146</v>
      </c>
      <c r="FC217" s="126">
        <v>46147</v>
      </c>
      <c r="FD217" s="126">
        <v>46147</v>
      </c>
      <c r="FE217" s="127">
        <v>18</v>
      </c>
      <c r="FF217" s="126">
        <v>46149</v>
      </c>
      <c r="FG217" s="126">
        <v>46153</v>
      </c>
      <c r="FH217" s="128">
        <v>46155</v>
      </c>
      <c r="FI217" s="128">
        <v>46156</v>
      </c>
      <c r="FJ217" s="128">
        <v>46157</v>
      </c>
      <c r="FK217" s="128">
        <v>46161</v>
      </c>
      <c r="FL217" s="128">
        <v>46162</v>
      </c>
      <c r="FM217" s="128">
        <v>46162</v>
      </c>
      <c r="FN217" s="128">
        <v>46167</v>
      </c>
      <c r="FO217" s="129">
        <v>2</v>
      </c>
      <c r="FP217" s="128">
        <v>46170</v>
      </c>
      <c r="FQ217" s="128"/>
      <c r="FR217" s="147" t="s">
        <v>615</v>
      </c>
      <c r="FS217" s="127" t="s">
        <v>651</v>
      </c>
      <c r="FT217" s="131" t="s">
        <v>863</v>
      </c>
      <c r="FU217" s="175">
        <v>46121</v>
      </c>
      <c r="FV217" s="175">
        <v>46121</v>
      </c>
      <c r="FW217" s="175">
        <v>46122</v>
      </c>
      <c r="FX217" s="175">
        <v>46122</v>
      </c>
      <c r="FY217" s="175">
        <v>46122</v>
      </c>
      <c r="FZ217" s="175">
        <v>46125</v>
      </c>
      <c r="GA217" s="175">
        <v>46126</v>
      </c>
      <c r="GB217" s="175">
        <v>46127</v>
      </c>
      <c r="GC217" s="175">
        <v>46128</v>
      </c>
      <c r="GD217" s="175">
        <v>46129</v>
      </c>
      <c r="GE217" s="175">
        <v>46132</v>
      </c>
      <c r="GF217" s="175">
        <v>46132</v>
      </c>
      <c r="GG217" s="175">
        <v>46133</v>
      </c>
      <c r="GH217" s="175">
        <v>46134</v>
      </c>
      <c r="GI217" s="175">
        <v>46135</v>
      </c>
      <c r="GJ217" s="175">
        <v>46136</v>
      </c>
      <c r="GK217" s="175">
        <v>46136</v>
      </c>
      <c r="GL217" s="175">
        <v>46139</v>
      </c>
      <c r="GM217" s="175">
        <v>46139</v>
      </c>
      <c r="GN217" s="175"/>
      <c r="GO217" s="175"/>
      <c r="GP217" s="175"/>
      <c r="GQ217" s="175"/>
      <c r="GR217" s="175">
        <v>46140</v>
      </c>
      <c r="GS217" s="175">
        <v>46141</v>
      </c>
      <c r="GT217" s="175">
        <v>46141</v>
      </c>
      <c r="GU217" s="175">
        <v>46142</v>
      </c>
      <c r="GV217" s="175">
        <v>46143</v>
      </c>
      <c r="GW217" s="175">
        <v>46146</v>
      </c>
      <c r="GX217" s="175">
        <v>46147</v>
      </c>
      <c r="GY217" s="175">
        <v>46147</v>
      </c>
      <c r="GZ217" s="175">
        <v>18</v>
      </c>
      <c r="HA217" s="175">
        <v>46149</v>
      </c>
      <c r="HB217" s="175">
        <v>46153</v>
      </c>
      <c r="HC217" s="175">
        <v>46155</v>
      </c>
      <c r="HD217" s="175">
        <v>46156</v>
      </c>
      <c r="HE217" s="175">
        <v>46157</v>
      </c>
      <c r="HF217" s="175">
        <v>46161</v>
      </c>
      <c r="HG217" s="175">
        <v>46162</v>
      </c>
      <c r="HH217" s="175">
        <v>46162</v>
      </c>
      <c r="HI217" s="175">
        <v>46167</v>
      </c>
      <c r="HJ217" s="175">
        <v>46170</v>
      </c>
      <c r="HK217" s="170"/>
      <c r="HL217" s="170" t="s">
        <v>95</v>
      </c>
      <c r="HM217" s="170" t="s">
        <v>615</v>
      </c>
      <c r="HN217" s="170" t="s">
        <v>651</v>
      </c>
      <c r="HO217" s="270" t="s">
        <v>864</v>
      </c>
      <c r="HP217" s="284" t="e">
        <v>#NUM!</v>
      </c>
      <c r="HQ217" s="284" t="e">
        <v>#NUM!</v>
      </c>
      <c r="HR217" s="284" t="e">
        <v>#NUM!</v>
      </c>
      <c r="HS217" s="284" t="e">
        <v>#NUM!</v>
      </c>
      <c r="HT217" s="284" t="e">
        <v>#NUM!</v>
      </c>
      <c r="HU217" s="284" t="e">
        <v>#NUM!</v>
      </c>
      <c r="HV217" s="284" t="e">
        <v>#NUM!</v>
      </c>
      <c r="HW217" s="284" t="e">
        <v>#NUM!</v>
      </c>
      <c r="HX217" s="284" t="e">
        <v>#NUM!</v>
      </c>
      <c r="HY217" s="284" t="e">
        <v>#NUM!</v>
      </c>
      <c r="HZ217" s="284" t="e">
        <v>#NUM!</v>
      </c>
      <c r="IA217" s="284" t="e">
        <v>#NUM!</v>
      </c>
      <c r="IB217" s="284" t="e">
        <v>#NUM!</v>
      </c>
      <c r="IC217" s="284" t="e">
        <v>#NUM!</v>
      </c>
      <c r="ID217" s="284" t="e">
        <v>#NUM!</v>
      </c>
      <c r="IE217" s="284" t="e">
        <v>#NUM!</v>
      </c>
      <c r="IF217" s="284" t="e">
        <v>#NUM!</v>
      </c>
      <c r="IG217" s="284" t="e">
        <v>#NUM!</v>
      </c>
      <c r="IH217" s="284" t="e">
        <v>#NUM!</v>
      </c>
      <c r="II217" s="284" t="e">
        <v>#NUM!</v>
      </c>
      <c r="IJ217" s="284" t="e">
        <v>#NUM!</v>
      </c>
      <c r="IK217" s="284" t="e">
        <v>#NUM!</v>
      </c>
      <c r="IL217" s="284" t="e">
        <v>#NUM!</v>
      </c>
      <c r="IM217" s="284" t="e">
        <v>#NUM!</v>
      </c>
      <c r="IN217" s="284" t="e">
        <v>#NUM!</v>
      </c>
      <c r="IO217" s="284" t="e">
        <v>#NUM!</v>
      </c>
      <c r="IP217" s="284" t="e">
        <v>#NUM!</v>
      </c>
      <c r="IQ217" s="284" t="e">
        <v>#NUM!</v>
      </c>
      <c r="IR217" s="284" t="e">
        <v>#NUM!</v>
      </c>
      <c r="IS217" s="284" t="e">
        <v>#NUM!</v>
      </c>
      <c r="IT217" s="284" t="e">
        <v>#NUM!</v>
      </c>
      <c r="IU217" s="284" t="e">
        <v>#NUM!</v>
      </c>
      <c r="IV217" s="284" t="e">
        <v>#NUM!</v>
      </c>
      <c r="IW217" s="284" t="e">
        <v>#NUM!</v>
      </c>
      <c r="IX217" s="284" t="e">
        <v>#NUM!</v>
      </c>
      <c r="IY217" s="284" t="e">
        <v>#NUM!</v>
      </c>
      <c r="IZ217" s="284" t="e">
        <v>#NUM!</v>
      </c>
      <c r="JA217" s="284" t="e">
        <v>#NUM!</v>
      </c>
      <c r="JB217" s="284" t="e">
        <v>#NUM!</v>
      </c>
      <c r="JC217" s="284" t="e">
        <v>#NUM!</v>
      </c>
      <c r="JD217" s="284" t="e">
        <v>#NUM!</v>
      </c>
      <c r="JE217" s="284" t="e">
        <v>#NUM!</v>
      </c>
      <c r="JF217" s="284" t="e">
        <v>#NUM!</v>
      </c>
      <c r="JG217" s="284" t="s">
        <v>95</v>
      </c>
      <c r="JH217" s="284" t="e">
        <v>#NUM!</v>
      </c>
      <c r="JI217" s="284" t="e">
        <v>#NUM!</v>
      </c>
      <c r="JJ217" s="276" t="s">
        <v>865</v>
      </c>
    </row>
    <row r="218" spans="1:318" s="68" customFormat="1" ht="14.65" customHeight="1" x14ac:dyDescent="0.25">
      <c r="A218" s="68" t="s">
        <v>103</v>
      </c>
      <c r="B218" s="76" t="s">
        <v>508</v>
      </c>
      <c r="C218" s="76" t="s">
        <v>509</v>
      </c>
      <c r="D218" s="76" t="s">
        <v>510</v>
      </c>
      <c r="E218" s="76" t="s">
        <v>6</v>
      </c>
      <c r="F218" s="76" t="s">
        <v>511</v>
      </c>
      <c r="G218" s="76" t="s">
        <v>8</v>
      </c>
      <c r="H218" s="76" t="s">
        <v>8</v>
      </c>
      <c r="I218" s="76" t="s">
        <v>192</v>
      </c>
      <c r="J218" s="76" t="s">
        <v>15</v>
      </c>
      <c r="K218" s="86" t="s">
        <v>8</v>
      </c>
      <c r="L218" s="86" t="s">
        <v>8</v>
      </c>
      <c r="M218" s="86" t="s">
        <v>8</v>
      </c>
      <c r="N218" s="86" t="s">
        <v>8</v>
      </c>
      <c r="O218" s="86" t="s">
        <v>8</v>
      </c>
      <c r="P218" s="86" t="s">
        <v>8</v>
      </c>
      <c r="Q218" s="76" t="s">
        <v>866</v>
      </c>
      <c r="R218" s="76" t="s">
        <v>17</v>
      </c>
      <c r="S218" s="76" t="s">
        <v>867</v>
      </c>
      <c r="T218" s="76" t="s">
        <v>521</v>
      </c>
      <c r="U218" s="76" t="s">
        <v>530</v>
      </c>
      <c r="V218" s="76" t="s">
        <v>530</v>
      </c>
      <c r="W218" s="76" t="s">
        <v>530</v>
      </c>
      <c r="X218" s="71" t="s">
        <v>530</v>
      </c>
      <c r="Y218" s="76" t="s">
        <v>530</v>
      </c>
      <c r="Z218" s="76" t="s">
        <v>530</v>
      </c>
      <c r="AA218" s="76" t="s">
        <v>530</v>
      </c>
      <c r="AB218" s="76" t="s">
        <v>530</v>
      </c>
      <c r="AC218" s="76" t="s">
        <v>530</v>
      </c>
      <c r="AD218" s="76" t="s">
        <v>530</v>
      </c>
      <c r="AE218" s="76" t="s">
        <v>530</v>
      </c>
      <c r="AF218" s="77">
        <v>1</v>
      </c>
      <c r="AG218" s="76" t="s">
        <v>868</v>
      </c>
      <c r="AH218" s="76" t="s">
        <v>208</v>
      </c>
      <c r="AI218" s="82" t="s">
        <v>303</v>
      </c>
      <c r="AJ218" s="83" t="s">
        <v>303</v>
      </c>
      <c r="AK218" s="84">
        <v>46023</v>
      </c>
      <c r="AL218" s="84">
        <v>46387</v>
      </c>
      <c r="AM218" s="83"/>
      <c r="AN218" s="83"/>
      <c r="AO218" s="83"/>
      <c r="AP218" s="85" t="s">
        <v>16</v>
      </c>
      <c r="AQ218" s="84" cm="1">
        <f t="array" ref="AQ218">IFERROR(DATE(2026, _xlfn.AGGREGATE(15, 6, (COLUMN(CC218:CN218)-COLUMN(CC218)+1)/(CC218:CN218&lt;&gt;0), 1), 1),"N/A")</f>
        <v>46023</v>
      </c>
      <c r="AR218" s="84" cm="1">
        <f t="array" ref="AR218">IFERROR(EOMONTH(DATE(2026, _xlfn.AGGREGATE(14, 6, (COLUMN(CC218:CN218)-COLUMN(CC218)+1)/(CC218:CN218&lt;&gt;0), 1), 1), 0),"N/A")</f>
        <v>46387</v>
      </c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76" t="s">
        <v>170</v>
      </c>
      <c r="BG218" s="76"/>
      <c r="BH218" s="76" t="s">
        <v>869</v>
      </c>
      <c r="BI218" s="76" t="s">
        <v>8</v>
      </c>
      <c r="BJ218" s="82">
        <v>510306</v>
      </c>
      <c r="BK218" s="86" t="s">
        <v>191</v>
      </c>
      <c r="BL218" s="87">
        <v>3758.4</v>
      </c>
      <c r="BM218" s="88">
        <v>313.2</v>
      </c>
      <c r="BN218" s="88">
        <v>313.2</v>
      </c>
      <c r="BO218" s="88">
        <v>313.2</v>
      </c>
      <c r="BP218" s="72">
        <v>313.2</v>
      </c>
      <c r="BQ218" s="88">
        <v>313.2</v>
      </c>
      <c r="BR218" s="88">
        <v>313.2</v>
      </c>
      <c r="BS218" s="88">
        <v>313.2</v>
      </c>
      <c r="BT218" s="88">
        <v>313.2</v>
      </c>
      <c r="BU218" s="88">
        <v>313.2</v>
      </c>
      <c r="BV218" s="88">
        <v>313.2</v>
      </c>
      <c r="BW218" s="88">
        <v>313.2</v>
      </c>
      <c r="BX218" s="137">
        <v>313.2</v>
      </c>
      <c r="BY218" s="137"/>
      <c r="BZ218" s="137"/>
      <c r="CA218" s="137"/>
      <c r="CB218" s="138">
        <f t="shared" ref="CB218:CB261" si="55">+BL218+BY218+BZ218+CA218</f>
        <v>3758.4</v>
      </c>
      <c r="CC218" s="88">
        <v>313.2</v>
      </c>
      <c r="CD218" s="88">
        <v>313.2</v>
      </c>
      <c r="CE218" s="88">
        <v>313.2</v>
      </c>
      <c r="CF218" s="72">
        <v>313.2</v>
      </c>
      <c r="CG218" s="88">
        <v>313.2</v>
      </c>
      <c r="CH218" s="88">
        <v>313.2</v>
      </c>
      <c r="CI218" s="88">
        <v>313.2</v>
      </c>
      <c r="CJ218" s="88">
        <v>313.2</v>
      </c>
      <c r="CK218" s="88">
        <v>313.2</v>
      </c>
      <c r="CL218" s="88">
        <v>313.2</v>
      </c>
      <c r="CM218" s="88">
        <v>313.2</v>
      </c>
      <c r="CN218" s="137">
        <v>313.2</v>
      </c>
      <c r="CO218" s="137"/>
      <c r="CP218" s="137">
        <f t="shared" ref="CP218:CP261" si="56">+CB218-SUM(CC218:CO218)</f>
        <v>0</v>
      </c>
      <c r="CQ218" s="137">
        <f t="shared" ref="CQ218:CQ231" si="57">+CC218+CD218+CE218+CF218</f>
        <v>1252.8</v>
      </c>
      <c r="CR218" s="137">
        <f t="shared" ref="CR218:CR231" si="58">+DI218-CQ218</f>
        <v>-136.79999999999995</v>
      </c>
      <c r="CS218" s="157">
        <v>280.8</v>
      </c>
      <c r="CT218" s="157">
        <v>280.8</v>
      </c>
      <c r="CU218" s="157">
        <v>280.8</v>
      </c>
      <c r="CV218" s="157">
        <v>0</v>
      </c>
      <c r="CW218" s="157">
        <v>280.8</v>
      </c>
      <c r="CX218" s="73">
        <v>241.2</v>
      </c>
      <c r="CY218" s="73">
        <v>241.2</v>
      </c>
      <c r="CZ218" s="73">
        <v>0</v>
      </c>
      <c r="DA218" s="73">
        <v>241.2</v>
      </c>
      <c r="DB218" s="73">
        <v>316.8</v>
      </c>
      <c r="DC218" s="73">
        <v>316.8</v>
      </c>
      <c r="DD218" s="73">
        <v>0</v>
      </c>
      <c r="DE218" s="73">
        <v>316.8</v>
      </c>
      <c r="DF218" s="73">
        <v>277.2</v>
      </c>
      <c r="DG218" s="73">
        <v>0</v>
      </c>
      <c r="DH218" s="73">
        <v>277.2</v>
      </c>
      <c r="DI218" s="157">
        <f t="shared" ref="DI218:DI261" si="59">+CU218+CY218+DC218+DF218</f>
        <v>1116</v>
      </c>
      <c r="DJ218" s="157">
        <f t="shared" ref="DJ218:DJ261" si="60">+DA218+CW218+DE218+DH218</f>
        <v>1116</v>
      </c>
      <c r="DK218" s="191" t="str">
        <f t="shared" ref="DK218:DK241" si="61">IF(CZ218&gt;0,"SI","NO")</f>
        <v>NO</v>
      </c>
      <c r="DL218" s="191" t="str">
        <f t="shared" ref="DL218:DL241" si="62">IF(DJ218&gt;0,"SI","NO")</f>
        <v>SI</v>
      </c>
      <c r="DM218" s="142"/>
      <c r="DN218" s="142"/>
      <c r="DO218" s="142"/>
      <c r="DP218" s="125"/>
      <c r="DQ218" s="125"/>
      <c r="DR218" s="125"/>
      <c r="DS218" s="125"/>
      <c r="DT218" s="125"/>
      <c r="DU218" s="125"/>
      <c r="DV218" s="125"/>
      <c r="DW218" s="125"/>
      <c r="DX218" s="125"/>
      <c r="DY218" s="125"/>
      <c r="DZ218" s="125"/>
      <c r="EA218" s="125"/>
      <c r="EB218" s="125"/>
      <c r="EC218" s="125"/>
      <c r="ED218" s="125"/>
      <c r="EE218" s="125"/>
      <c r="EF218" s="125"/>
      <c r="EG218" s="125"/>
      <c r="EH218" s="125"/>
      <c r="EI218" s="125"/>
      <c r="EJ218" s="125"/>
      <c r="EK218" s="125"/>
      <c r="EL218" s="125"/>
      <c r="EM218" s="125"/>
      <c r="EN218" s="125"/>
      <c r="EO218" s="125"/>
      <c r="EP218" s="125"/>
      <c r="EQ218" s="125"/>
      <c r="ER218" s="125"/>
      <c r="ES218" s="125"/>
      <c r="ET218" s="125"/>
      <c r="EU218" s="125"/>
      <c r="EV218" s="125"/>
      <c r="EW218" s="125"/>
      <c r="EX218" s="125"/>
      <c r="EY218" s="125"/>
      <c r="EZ218" s="125"/>
      <c r="FA218" s="125"/>
      <c r="FB218" s="125"/>
      <c r="FC218" s="125"/>
      <c r="FD218" s="125"/>
      <c r="FE218" s="125"/>
      <c r="FF218" s="125"/>
      <c r="FG218" s="125"/>
      <c r="FH218" s="125"/>
      <c r="FI218" s="125"/>
      <c r="FJ218" s="125"/>
      <c r="FK218" s="125"/>
      <c r="FL218" s="125"/>
      <c r="FM218" s="125"/>
      <c r="FN218" s="125"/>
      <c r="FO218" s="125"/>
      <c r="FP218" s="125"/>
      <c r="FQ218" s="125"/>
      <c r="FR218" s="125"/>
      <c r="FS218" s="125"/>
      <c r="FT218" s="125"/>
      <c r="FU218" s="173"/>
      <c r="FV218" s="173"/>
      <c r="FW218" s="173"/>
      <c r="FX218" s="173"/>
      <c r="FY218" s="173"/>
      <c r="FZ218" s="173"/>
      <c r="GA218" s="173"/>
      <c r="GB218" s="173"/>
      <c r="GC218" s="173"/>
      <c r="GD218" s="173"/>
      <c r="GE218" s="173"/>
      <c r="GF218" s="173"/>
      <c r="GG218" s="173"/>
      <c r="GH218" s="173"/>
      <c r="GI218" s="173"/>
      <c r="GJ218" s="173"/>
      <c r="GK218" s="173"/>
      <c r="GL218" s="173"/>
      <c r="GM218" s="173"/>
      <c r="GN218" s="173"/>
      <c r="GO218" s="173"/>
      <c r="GP218" s="173"/>
      <c r="GQ218" s="173"/>
      <c r="GR218" s="173"/>
      <c r="GS218" s="173"/>
      <c r="GT218" s="173"/>
      <c r="GU218" s="173"/>
      <c r="GV218" s="173"/>
      <c r="GW218" s="173"/>
      <c r="GX218" s="173"/>
      <c r="GY218" s="173"/>
      <c r="GZ218" s="173"/>
      <c r="HA218" s="173"/>
      <c r="HB218" s="173"/>
      <c r="HC218" s="173"/>
      <c r="HD218" s="173"/>
      <c r="HE218" s="173"/>
      <c r="HF218" s="173"/>
      <c r="HG218" s="173"/>
      <c r="HH218" s="173"/>
      <c r="HI218" s="173"/>
      <c r="HJ218" s="173"/>
      <c r="HP218" s="284" t="e">
        <v>#NUM!</v>
      </c>
      <c r="HQ218" s="284" t="e">
        <v>#NUM!</v>
      </c>
      <c r="HR218" s="284" t="e">
        <v>#NUM!</v>
      </c>
      <c r="HS218" s="284" t="e">
        <v>#NUM!</v>
      </c>
      <c r="HT218" s="284" t="e">
        <v>#NUM!</v>
      </c>
      <c r="HU218" s="284" t="e">
        <v>#NUM!</v>
      </c>
      <c r="HV218" s="284" t="e">
        <v>#NUM!</v>
      </c>
      <c r="HW218" s="284" t="e">
        <v>#NUM!</v>
      </c>
      <c r="HX218" s="284" t="e">
        <v>#NUM!</v>
      </c>
      <c r="HY218" s="284" t="e">
        <v>#NUM!</v>
      </c>
      <c r="HZ218" s="284" t="e">
        <v>#NUM!</v>
      </c>
      <c r="IA218" s="284" t="e">
        <v>#NUM!</v>
      </c>
      <c r="IB218" s="284" t="e">
        <v>#NUM!</v>
      </c>
      <c r="IC218" s="284" t="e">
        <v>#NUM!</v>
      </c>
      <c r="ID218" s="284" t="e">
        <v>#NUM!</v>
      </c>
      <c r="IE218" s="284" t="e">
        <v>#NUM!</v>
      </c>
      <c r="IF218" s="284" t="e">
        <v>#NUM!</v>
      </c>
      <c r="IG218" s="284" t="e">
        <v>#NUM!</v>
      </c>
      <c r="IH218" s="284" t="e">
        <v>#NUM!</v>
      </c>
      <c r="II218" s="284" t="e">
        <v>#NUM!</v>
      </c>
      <c r="IJ218" s="284" t="e">
        <v>#NUM!</v>
      </c>
      <c r="IK218" s="284" t="e">
        <v>#NUM!</v>
      </c>
      <c r="IL218" s="284" t="e">
        <v>#NUM!</v>
      </c>
      <c r="IM218" s="284" t="e">
        <v>#NUM!</v>
      </c>
      <c r="IN218" s="284" t="e">
        <v>#NUM!</v>
      </c>
      <c r="IO218" s="284" t="e">
        <v>#NUM!</v>
      </c>
      <c r="IP218" s="284" t="e">
        <v>#NUM!</v>
      </c>
      <c r="IQ218" s="284" t="e">
        <v>#NUM!</v>
      </c>
      <c r="IR218" s="284" t="e">
        <v>#NUM!</v>
      </c>
      <c r="IS218" s="284" t="e">
        <v>#NUM!</v>
      </c>
      <c r="IT218" s="284" t="e">
        <v>#NUM!</v>
      </c>
      <c r="IU218" s="284" t="e">
        <v>#NUM!</v>
      </c>
      <c r="IV218" s="284" t="e">
        <v>#NUM!</v>
      </c>
      <c r="IW218" s="284" t="e">
        <v>#NUM!</v>
      </c>
      <c r="IX218" s="284" t="e">
        <v>#NUM!</v>
      </c>
      <c r="IY218" s="284" t="e">
        <v>#NUM!</v>
      </c>
      <c r="IZ218" s="284" t="e">
        <v>#NUM!</v>
      </c>
      <c r="JA218" s="284" t="e">
        <v>#NUM!</v>
      </c>
      <c r="JB218" s="284" t="e">
        <v>#NUM!</v>
      </c>
      <c r="JC218" s="284" t="e">
        <v>#NUM!</v>
      </c>
      <c r="JD218" s="284" t="e">
        <v>#NUM!</v>
      </c>
      <c r="JE218" s="284" t="e">
        <v>#NUM!</v>
      </c>
      <c r="JF218" s="284" t="e">
        <v>#NUM!</v>
      </c>
      <c r="JG218" s="284" t="e">
        <v>#NUM!</v>
      </c>
      <c r="JH218" s="278" t="e">
        <v>#NUM!</v>
      </c>
      <c r="JI218" s="278" t="e">
        <v>#NUM!</v>
      </c>
      <c r="JJ218" s="279"/>
    </row>
    <row r="219" spans="1:318" s="68" customFormat="1" ht="14.65" customHeight="1" x14ac:dyDescent="0.25">
      <c r="A219" s="68" t="s">
        <v>103</v>
      </c>
      <c r="B219" s="76" t="s">
        <v>508</v>
      </c>
      <c r="C219" s="76" t="s">
        <v>509</v>
      </c>
      <c r="D219" s="76" t="s">
        <v>510</v>
      </c>
      <c r="E219" s="76" t="s">
        <v>6</v>
      </c>
      <c r="F219" s="76" t="s">
        <v>511</v>
      </c>
      <c r="G219" s="76" t="s">
        <v>8</v>
      </c>
      <c r="H219" s="76" t="s">
        <v>8</v>
      </c>
      <c r="I219" s="76" t="s">
        <v>192</v>
      </c>
      <c r="J219" s="76" t="s">
        <v>15</v>
      </c>
      <c r="K219" s="86" t="s">
        <v>8</v>
      </c>
      <c r="L219" s="86" t="s">
        <v>8</v>
      </c>
      <c r="M219" s="86" t="s">
        <v>8</v>
      </c>
      <c r="N219" s="86" t="s">
        <v>8</v>
      </c>
      <c r="O219" s="86" t="s">
        <v>8</v>
      </c>
      <c r="P219" s="86" t="s">
        <v>8</v>
      </c>
      <c r="Q219" s="76" t="s">
        <v>866</v>
      </c>
      <c r="R219" s="76" t="s">
        <v>17</v>
      </c>
      <c r="S219" s="76" t="s">
        <v>867</v>
      </c>
      <c r="T219" s="76" t="s">
        <v>521</v>
      </c>
      <c r="U219" s="76" t="s">
        <v>530</v>
      </c>
      <c r="V219" s="76" t="s">
        <v>530</v>
      </c>
      <c r="W219" s="76" t="s">
        <v>530</v>
      </c>
      <c r="X219" s="71" t="s">
        <v>530</v>
      </c>
      <c r="Y219" s="76" t="s">
        <v>530</v>
      </c>
      <c r="Z219" s="76" t="s">
        <v>530</v>
      </c>
      <c r="AA219" s="76" t="s">
        <v>530</v>
      </c>
      <c r="AB219" s="76" t="s">
        <v>530</v>
      </c>
      <c r="AC219" s="76" t="s">
        <v>530</v>
      </c>
      <c r="AD219" s="76" t="s">
        <v>530</v>
      </c>
      <c r="AE219" s="76" t="s">
        <v>530</v>
      </c>
      <c r="AF219" s="77">
        <v>1</v>
      </c>
      <c r="AG219" s="76" t="s">
        <v>868</v>
      </c>
      <c r="AH219" s="76" t="s">
        <v>208</v>
      </c>
      <c r="AI219" s="82" t="s">
        <v>303</v>
      </c>
      <c r="AJ219" s="83" t="s">
        <v>303</v>
      </c>
      <c r="AK219" s="84">
        <v>46023</v>
      </c>
      <c r="AL219" s="84">
        <v>46387</v>
      </c>
      <c r="AM219" s="83"/>
      <c r="AN219" s="83"/>
      <c r="AO219" s="83"/>
      <c r="AP219" s="85" t="s">
        <v>16</v>
      </c>
      <c r="AQ219" s="84" cm="1">
        <f t="array" ref="AQ219">IFERROR(DATE(2026, _xlfn.AGGREGATE(15, 6, (COLUMN(CC219:CN219)-COLUMN(CC219)+1)/(CC219:CN219&lt;&gt;0), 1), 1),"N/A")</f>
        <v>46023</v>
      </c>
      <c r="AR219" s="84" cm="1">
        <f t="array" ref="AR219">IFERROR(EOMONTH(DATE(2026, _xlfn.AGGREGATE(14, 6, (COLUMN(CC219:CN219)-COLUMN(CC219)+1)/(CC219:CN219&lt;&gt;0), 1), 1), 0),"N/A")</f>
        <v>46387</v>
      </c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76" t="s">
        <v>160</v>
      </c>
      <c r="BG219" s="76"/>
      <c r="BH219" s="76" t="s">
        <v>870</v>
      </c>
      <c r="BI219" s="76" t="s">
        <v>8</v>
      </c>
      <c r="BJ219" s="82">
        <v>510601</v>
      </c>
      <c r="BK219" s="86" t="s">
        <v>191</v>
      </c>
      <c r="BL219" s="87">
        <v>193836.66999999998</v>
      </c>
      <c r="BM219" s="88">
        <v>16153.055833333332</v>
      </c>
      <c r="BN219" s="88">
        <v>16153.055833333332</v>
      </c>
      <c r="BO219" s="88">
        <v>16153.055833333332</v>
      </c>
      <c r="BP219" s="72">
        <v>16153.055833333332</v>
      </c>
      <c r="BQ219" s="88">
        <v>16153.055833333332</v>
      </c>
      <c r="BR219" s="88">
        <v>16153.055833333332</v>
      </c>
      <c r="BS219" s="88">
        <v>16153.055833333332</v>
      </c>
      <c r="BT219" s="88">
        <v>16153.055833333332</v>
      </c>
      <c r="BU219" s="88">
        <v>16153.055833333332</v>
      </c>
      <c r="BV219" s="88">
        <v>16153.055833333332</v>
      </c>
      <c r="BW219" s="88">
        <v>16153.055833333332</v>
      </c>
      <c r="BX219" s="137">
        <v>16153.055833333332</v>
      </c>
      <c r="BY219" s="137"/>
      <c r="BZ219" s="137">
        <v>9532.26</v>
      </c>
      <c r="CA219" s="137"/>
      <c r="CB219" s="138">
        <f t="shared" si="55"/>
        <v>203368.93</v>
      </c>
      <c r="CC219" s="157">
        <v>16359.85</v>
      </c>
      <c r="CD219" s="157">
        <v>15632.27</v>
      </c>
      <c r="CE219" s="157">
        <v>15632.27</v>
      </c>
      <c r="CF219" s="73">
        <v>17304.95</v>
      </c>
      <c r="CG219" s="216">
        <v>17304.95</v>
      </c>
      <c r="CH219" s="216">
        <v>17304.95</v>
      </c>
      <c r="CI219" s="216">
        <v>17304.95</v>
      </c>
      <c r="CJ219" s="216">
        <v>17304.95</v>
      </c>
      <c r="CK219" s="216">
        <v>17304.95</v>
      </c>
      <c r="CL219" s="216">
        <v>17304.95</v>
      </c>
      <c r="CM219" s="216">
        <v>17304.95</v>
      </c>
      <c r="CN219" s="223">
        <v>17304.939999999999</v>
      </c>
      <c r="CO219" s="137"/>
      <c r="CP219" s="137">
        <f t="shared" si="56"/>
        <v>0</v>
      </c>
      <c r="CQ219" s="137">
        <f t="shared" si="57"/>
        <v>64929.34</v>
      </c>
      <c r="CR219" s="137">
        <f t="shared" si="58"/>
        <v>410.05000000001019</v>
      </c>
      <c r="CS219" s="157">
        <v>16359.85</v>
      </c>
      <c r="CT219" s="157">
        <v>16359.85</v>
      </c>
      <c r="CU219" s="157">
        <v>16359.85</v>
      </c>
      <c r="CV219" s="157">
        <v>5811.77</v>
      </c>
      <c r="CW219" s="157">
        <v>16359.85</v>
      </c>
      <c r="CX219" s="73">
        <v>15632.27</v>
      </c>
      <c r="CY219" s="73">
        <v>15632.27</v>
      </c>
      <c r="CZ219" s="73">
        <v>21471.1</v>
      </c>
      <c r="DA219" s="73">
        <v>15632.27</v>
      </c>
      <c r="DB219" s="73">
        <v>16304.95</v>
      </c>
      <c r="DC219" s="73">
        <v>16304.95</v>
      </c>
      <c r="DD219" s="73">
        <v>30049.33</v>
      </c>
      <c r="DE219" s="73">
        <v>16304.95</v>
      </c>
      <c r="DF219" s="73">
        <v>17042.32</v>
      </c>
      <c r="DG219" s="73">
        <v>28287.88</v>
      </c>
      <c r="DH219" s="73">
        <v>17042.32</v>
      </c>
      <c r="DI219" s="157">
        <f t="shared" si="59"/>
        <v>65339.390000000007</v>
      </c>
      <c r="DJ219" s="157">
        <f t="shared" si="60"/>
        <v>65339.390000000007</v>
      </c>
      <c r="DK219" s="191" t="str">
        <f t="shared" si="61"/>
        <v>SI</v>
      </c>
      <c r="DL219" s="191" t="str">
        <f t="shared" si="62"/>
        <v>SI</v>
      </c>
      <c r="DM219" s="142"/>
      <c r="DN219" s="142"/>
      <c r="DO219" s="142"/>
      <c r="DP219" s="125"/>
      <c r="DQ219" s="125"/>
      <c r="DR219" s="125"/>
      <c r="DS219" s="125"/>
      <c r="DT219" s="125"/>
      <c r="DU219" s="125"/>
      <c r="DV219" s="125"/>
      <c r="DW219" s="125"/>
      <c r="DX219" s="125"/>
      <c r="DY219" s="125"/>
      <c r="DZ219" s="125"/>
      <c r="EA219" s="125"/>
      <c r="EB219" s="125"/>
      <c r="EC219" s="125"/>
      <c r="ED219" s="125"/>
      <c r="EE219" s="125"/>
      <c r="EF219" s="125"/>
      <c r="EG219" s="125"/>
      <c r="EH219" s="125"/>
      <c r="EI219" s="125"/>
      <c r="EJ219" s="125"/>
      <c r="EK219" s="125"/>
      <c r="EL219" s="125"/>
      <c r="EM219" s="125"/>
      <c r="EN219" s="125"/>
      <c r="EO219" s="125"/>
      <c r="EP219" s="125"/>
      <c r="EQ219" s="125"/>
      <c r="ER219" s="125"/>
      <c r="ES219" s="125"/>
      <c r="ET219" s="125"/>
      <c r="EU219" s="125"/>
      <c r="EV219" s="125"/>
      <c r="EW219" s="125"/>
      <c r="EX219" s="125"/>
      <c r="EY219" s="125"/>
      <c r="EZ219" s="125"/>
      <c r="FA219" s="125"/>
      <c r="FB219" s="125"/>
      <c r="FC219" s="125"/>
      <c r="FD219" s="125"/>
      <c r="FE219" s="125"/>
      <c r="FF219" s="125"/>
      <c r="FG219" s="125"/>
      <c r="FH219" s="125"/>
      <c r="FI219" s="125"/>
      <c r="FJ219" s="125"/>
      <c r="FK219" s="125"/>
      <c r="FL219" s="125"/>
      <c r="FM219" s="125"/>
      <c r="FN219" s="125"/>
      <c r="FO219" s="125"/>
      <c r="FP219" s="125"/>
      <c r="FQ219" s="125"/>
      <c r="FR219" s="125"/>
      <c r="FS219" s="125"/>
      <c r="FT219" s="125"/>
      <c r="FU219" s="175"/>
      <c r="FV219" s="175"/>
      <c r="FW219" s="175"/>
      <c r="FX219" s="175"/>
      <c r="FY219" s="175"/>
      <c r="FZ219" s="175"/>
      <c r="GA219" s="175"/>
      <c r="GB219" s="175"/>
      <c r="GC219" s="175"/>
      <c r="GD219" s="175"/>
      <c r="GE219" s="175"/>
      <c r="GF219" s="175"/>
      <c r="GG219" s="175"/>
      <c r="GH219" s="175"/>
      <c r="GI219" s="175"/>
      <c r="GJ219" s="175"/>
      <c r="GK219" s="175"/>
      <c r="GL219" s="175"/>
      <c r="GM219" s="175"/>
      <c r="GN219" s="175"/>
      <c r="GO219" s="175"/>
      <c r="GP219" s="175"/>
      <c r="GQ219" s="175"/>
      <c r="GR219" s="175"/>
      <c r="GS219" s="175"/>
      <c r="GT219" s="175"/>
      <c r="GU219" s="175"/>
      <c r="GV219" s="175"/>
      <c r="GW219" s="175"/>
      <c r="GX219" s="175"/>
      <c r="GY219" s="175"/>
      <c r="GZ219" s="175"/>
      <c r="HA219" s="175"/>
      <c r="HB219" s="175"/>
      <c r="HC219" s="175"/>
      <c r="HD219" s="175"/>
      <c r="HE219" s="175"/>
      <c r="HF219" s="175"/>
      <c r="HG219" s="175"/>
      <c r="HH219" s="175"/>
      <c r="HI219" s="175"/>
      <c r="HJ219" s="175"/>
      <c r="HK219" s="76"/>
      <c r="HL219" s="76"/>
      <c r="HM219" s="76"/>
      <c r="HN219" s="76"/>
      <c r="HO219" s="271"/>
      <c r="HP219" s="284" t="e">
        <v>#NUM!</v>
      </c>
      <c r="HQ219" s="284" t="e">
        <v>#NUM!</v>
      </c>
      <c r="HR219" s="284" t="e">
        <v>#NUM!</v>
      </c>
      <c r="HS219" s="284" t="e">
        <v>#NUM!</v>
      </c>
      <c r="HT219" s="284" t="e">
        <v>#NUM!</v>
      </c>
      <c r="HU219" s="284" t="e">
        <v>#NUM!</v>
      </c>
      <c r="HV219" s="284" t="e">
        <v>#NUM!</v>
      </c>
      <c r="HW219" s="284" t="e">
        <v>#NUM!</v>
      </c>
      <c r="HX219" s="284" t="e">
        <v>#NUM!</v>
      </c>
      <c r="HY219" s="284" t="e">
        <v>#NUM!</v>
      </c>
      <c r="HZ219" s="284" t="e">
        <v>#NUM!</v>
      </c>
      <c r="IA219" s="284" t="e">
        <v>#NUM!</v>
      </c>
      <c r="IB219" s="284" t="e">
        <v>#NUM!</v>
      </c>
      <c r="IC219" s="284" t="e">
        <v>#NUM!</v>
      </c>
      <c r="ID219" s="284" t="e">
        <v>#NUM!</v>
      </c>
      <c r="IE219" s="284" t="e">
        <v>#NUM!</v>
      </c>
      <c r="IF219" s="284" t="e">
        <v>#NUM!</v>
      </c>
      <c r="IG219" s="284" t="e">
        <v>#NUM!</v>
      </c>
      <c r="IH219" s="284" t="e">
        <v>#NUM!</v>
      </c>
      <c r="II219" s="284" t="e">
        <v>#NUM!</v>
      </c>
      <c r="IJ219" s="284" t="e">
        <v>#NUM!</v>
      </c>
      <c r="IK219" s="284" t="e">
        <v>#NUM!</v>
      </c>
      <c r="IL219" s="284" t="e">
        <v>#NUM!</v>
      </c>
      <c r="IM219" s="284" t="e">
        <v>#NUM!</v>
      </c>
      <c r="IN219" s="284" t="e">
        <v>#NUM!</v>
      </c>
      <c r="IO219" s="284" t="e">
        <v>#NUM!</v>
      </c>
      <c r="IP219" s="284" t="e">
        <v>#NUM!</v>
      </c>
      <c r="IQ219" s="284" t="e">
        <v>#NUM!</v>
      </c>
      <c r="IR219" s="284" t="e">
        <v>#NUM!</v>
      </c>
      <c r="IS219" s="284" t="e">
        <v>#NUM!</v>
      </c>
      <c r="IT219" s="284" t="e">
        <v>#NUM!</v>
      </c>
      <c r="IU219" s="284" t="e">
        <v>#NUM!</v>
      </c>
      <c r="IV219" s="284" t="e">
        <v>#NUM!</v>
      </c>
      <c r="IW219" s="284" t="e">
        <v>#NUM!</v>
      </c>
      <c r="IX219" s="284" t="e">
        <v>#NUM!</v>
      </c>
      <c r="IY219" s="284" t="e">
        <v>#NUM!</v>
      </c>
      <c r="IZ219" s="284" t="e">
        <v>#NUM!</v>
      </c>
      <c r="JA219" s="284" t="e">
        <v>#NUM!</v>
      </c>
      <c r="JB219" s="284" t="e">
        <v>#NUM!</v>
      </c>
      <c r="JC219" s="284" t="e">
        <v>#NUM!</v>
      </c>
      <c r="JD219" s="284" t="e">
        <v>#NUM!</v>
      </c>
      <c r="JE219" s="284" t="e">
        <v>#NUM!</v>
      </c>
      <c r="JF219" s="284" t="e">
        <v>#NUM!</v>
      </c>
      <c r="JG219" s="284" t="e">
        <v>#NUM!</v>
      </c>
      <c r="JH219" s="278" t="e">
        <v>#NUM!</v>
      </c>
      <c r="JI219" s="278" t="e">
        <v>#NUM!</v>
      </c>
      <c r="JJ219" s="279"/>
    </row>
    <row r="220" spans="1:318" s="68" customFormat="1" ht="14.65" customHeight="1" x14ac:dyDescent="0.25">
      <c r="A220" s="68" t="s">
        <v>103</v>
      </c>
      <c r="B220" s="76" t="s">
        <v>508</v>
      </c>
      <c r="C220" s="76" t="s">
        <v>509</v>
      </c>
      <c r="D220" s="76" t="s">
        <v>510</v>
      </c>
      <c r="E220" s="76" t="s">
        <v>6</v>
      </c>
      <c r="F220" s="76" t="s">
        <v>511</v>
      </c>
      <c r="G220" s="76" t="s">
        <v>8</v>
      </c>
      <c r="H220" s="76" t="s">
        <v>8</v>
      </c>
      <c r="I220" s="76" t="s">
        <v>192</v>
      </c>
      <c r="J220" s="76" t="s">
        <v>15</v>
      </c>
      <c r="K220" s="86" t="s">
        <v>8</v>
      </c>
      <c r="L220" s="86" t="s">
        <v>8</v>
      </c>
      <c r="M220" s="86" t="s">
        <v>8</v>
      </c>
      <c r="N220" s="86" t="s">
        <v>8</v>
      </c>
      <c r="O220" s="86" t="s">
        <v>8</v>
      </c>
      <c r="P220" s="86" t="s">
        <v>8</v>
      </c>
      <c r="Q220" s="76" t="s">
        <v>866</v>
      </c>
      <c r="R220" s="76" t="s">
        <v>17</v>
      </c>
      <c r="S220" s="76" t="s">
        <v>867</v>
      </c>
      <c r="T220" s="76" t="s">
        <v>521</v>
      </c>
      <c r="U220" s="76" t="s">
        <v>530</v>
      </c>
      <c r="V220" s="76" t="s">
        <v>530</v>
      </c>
      <c r="W220" s="76" t="s">
        <v>530</v>
      </c>
      <c r="X220" s="71" t="s">
        <v>530</v>
      </c>
      <c r="Y220" s="76" t="s">
        <v>530</v>
      </c>
      <c r="Z220" s="76" t="s">
        <v>530</v>
      </c>
      <c r="AA220" s="76" t="s">
        <v>530</v>
      </c>
      <c r="AB220" s="76" t="s">
        <v>530</v>
      </c>
      <c r="AC220" s="76" t="s">
        <v>530</v>
      </c>
      <c r="AD220" s="76" t="s">
        <v>530</v>
      </c>
      <c r="AE220" s="76" t="s">
        <v>530</v>
      </c>
      <c r="AF220" s="77">
        <v>1</v>
      </c>
      <c r="AG220" s="76" t="s">
        <v>868</v>
      </c>
      <c r="AH220" s="76" t="s">
        <v>208</v>
      </c>
      <c r="AI220" s="82" t="s">
        <v>303</v>
      </c>
      <c r="AJ220" s="83" t="s">
        <v>303</v>
      </c>
      <c r="AK220" s="84">
        <v>46023</v>
      </c>
      <c r="AL220" s="84">
        <v>46387</v>
      </c>
      <c r="AM220" s="83"/>
      <c r="AN220" s="83"/>
      <c r="AO220" s="83"/>
      <c r="AP220" s="85" t="s">
        <v>16</v>
      </c>
      <c r="AQ220" s="84" cm="1">
        <f t="array" ref="AQ220">IFERROR(DATE(2026, _xlfn.AGGREGATE(15, 6, (COLUMN(CC220:CN220)-COLUMN(CC220)+1)/(CC220:CN220&lt;&gt;0), 1), 1),"N/A")</f>
        <v>46023</v>
      </c>
      <c r="AR220" s="84" cm="1">
        <f t="array" ref="AR220">IFERROR(EOMONTH(DATE(2026, _xlfn.AGGREGATE(14, 6, (COLUMN(CC220:CN220)-COLUMN(CC220)+1)/(CC220:CN220&lt;&gt;0), 1), 1), 0),"N/A")</f>
        <v>46387</v>
      </c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76" t="s">
        <v>171</v>
      </c>
      <c r="BG220" s="76"/>
      <c r="BH220" s="76" t="s">
        <v>871</v>
      </c>
      <c r="BI220" s="76" t="s">
        <v>8</v>
      </c>
      <c r="BJ220" s="82">
        <v>510304</v>
      </c>
      <c r="BK220" s="86" t="s">
        <v>191</v>
      </c>
      <c r="BL220" s="87">
        <v>522</v>
      </c>
      <c r="BM220" s="88">
        <v>43.5</v>
      </c>
      <c r="BN220" s="88">
        <v>43.5</v>
      </c>
      <c r="BO220" s="88">
        <v>43.5</v>
      </c>
      <c r="BP220" s="72">
        <v>43.5</v>
      </c>
      <c r="BQ220" s="88">
        <v>43.5</v>
      </c>
      <c r="BR220" s="88">
        <v>43.5</v>
      </c>
      <c r="BS220" s="88">
        <v>43.5</v>
      </c>
      <c r="BT220" s="88">
        <v>43.5</v>
      </c>
      <c r="BU220" s="88">
        <v>43.5</v>
      </c>
      <c r="BV220" s="88">
        <v>43.5</v>
      </c>
      <c r="BW220" s="88">
        <v>43.5</v>
      </c>
      <c r="BX220" s="137">
        <v>43.5</v>
      </c>
      <c r="BY220" s="137"/>
      <c r="BZ220" s="137"/>
      <c r="CA220" s="137"/>
      <c r="CB220" s="138">
        <f t="shared" si="55"/>
        <v>522</v>
      </c>
      <c r="CC220" s="88">
        <v>43.5</v>
      </c>
      <c r="CD220" s="88">
        <v>43.5</v>
      </c>
      <c r="CE220" s="88">
        <v>43.5</v>
      </c>
      <c r="CF220" s="72">
        <v>43.5</v>
      </c>
      <c r="CG220" s="88">
        <v>43.5</v>
      </c>
      <c r="CH220" s="88">
        <v>43.5</v>
      </c>
      <c r="CI220" s="88">
        <v>43.5</v>
      </c>
      <c r="CJ220" s="88">
        <v>43.5</v>
      </c>
      <c r="CK220" s="88">
        <v>43.5</v>
      </c>
      <c r="CL220" s="88">
        <v>43.5</v>
      </c>
      <c r="CM220" s="88">
        <v>43.5</v>
      </c>
      <c r="CN220" s="137">
        <v>43.5</v>
      </c>
      <c r="CO220" s="137"/>
      <c r="CP220" s="137">
        <f t="shared" si="56"/>
        <v>0</v>
      </c>
      <c r="CQ220" s="137">
        <f t="shared" si="57"/>
        <v>174</v>
      </c>
      <c r="CR220" s="137">
        <f t="shared" si="58"/>
        <v>-19</v>
      </c>
      <c r="CS220" s="157">
        <v>39</v>
      </c>
      <c r="CT220" s="157">
        <v>39</v>
      </c>
      <c r="CU220" s="157">
        <v>39</v>
      </c>
      <c r="CV220" s="157">
        <v>0</v>
      </c>
      <c r="CW220" s="157">
        <v>39</v>
      </c>
      <c r="CX220" s="73">
        <v>33.5</v>
      </c>
      <c r="CY220" s="73">
        <v>33.5</v>
      </c>
      <c r="CZ220" s="73">
        <v>0</v>
      </c>
      <c r="DA220" s="73">
        <v>33.5</v>
      </c>
      <c r="DB220" s="73">
        <v>44</v>
      </c>
      <c r="DC220" s="73">
        <v>44</v>
      </c>
      <c r="DD220" s="73">
        <v>0</v>
      </c>
      <c r="DE220" s="73">
        <v>44</v>
      </c>
      <c r="DF220" s="73">
        <v>38.5</v>
      </c>
      <c r="DG220" s="73">
        <v>0</v>
      </c>
      <c r="DH220" s="73">
        <v>38.5</v>
      </c>
      <c r="DI220" s="157">
        <f t="shared" si="59"/>
        <v>155</v>
      </c>
      <c r="DJ220" s="157">
        <f t="shared" si="60"/>
        <v>155</v>
      </c>
      <c r="DK220" s="191" t="str">
        <f t="shared" si="61"/>
        <v>NO</v>
      </c>
      <c r="DL220" s="191" t="str">
        <f t="shared" si="62"/>
        <v>SI</v>
      </c>
      <c r="DM220" s="142"/>
      <c r="DN220" s="142"/>
      <c r="DO220" s="142"/>
      <c r="DP220" s="125"/>
      <c r="DQ220" s="125"/>
      <c r="DR220" s="125"/>
      <c r="DS220" s="125"/>
      <c r="DT220" s="125"/>
      <c r="DU220" s="125"/>
      <c r="DV220" s="125"/>
      <c r="DW220" s="125"/>
      <c r="DX220" s="125"/>
      <c r="DY220" s="125"/>
      <c r="DZ220" s="125"/>
      <c r="EA220" s="125"/>
      <c r="EB220" s="125"/>
      <c r="EC220" s="125"/>
      <c r="ED220" s="125"/>
      <c r="EE220" s="125"/>
      <c r="EF220" s="125"/>
      <c r="EG220" s="125"/>
      <c r="EH220" s="125"/>
      <c r="EI220" s="125"/>
      <c r="EJ220" s="125"/>
      <c r="EK220" s="125"/>
      <c r="EL220" s="125"/>
      <c r="EM220" s="125"/>
      <c r="EN220" s="125"/>
      <c r="EO220" s="125"/>
      <c r="EP220" s="125"/>
      <c r="EQ220" s="125"/>
      <c r="ER220" s="125"/>
      <c r="ES220" s="125"/>
      <c r="ET220" s="125"/>
      <c r="EU220" s="125"/>
      <c r="EV220" s="125"/>
      <c r="EW220" s="125"/>
      <c r="EX220" s="125"/>
      <c r="EY220" s="125"/>
      <c r="EZ220" s="125"/>
      <c r="FA220" s="125"/>
      <c r="FB220" s="125"/>
      <c r="FC220" s="125"/>
      <c r="FD220" s="125"/>
      <c r="FE220" s="125"/>
      <c r="FF220" s="125"/>
      <c r="FG220" s="125"/>
      <c r="FH220" s="125"/>
      <c r="FI220" s="125"/>
      <c r="FJ220" s="125"/>
      <c r="FK220" s="125"/>
      <c r="FL220" s="125"/>
      <c r="FM220" s="125"/>
      <c r="FN220" s="125"/>
      <c r="FO220" s="125"/>
      <c r="FP220" s="125"/>
      <c r="FQ220" s="125"/>
      <c r="FR220" s="125"/>
      <c r="FS220" s="125"/>
      <c r="FT220" s="125"/>
      <c r="FU220" s="173"/>
      <c r="FV220" s="173"/>
      <c r="FW220" s="173"/>
      <c r="FX220" s="173"/>
      <c r="FY220" s="173"/>
      <c r="FZ220" s="173"/>
      <c r="GA220" s="173"/>
      <c r="GB220" s="173"/>
      <c r="GC220" s="173"/>
      <c r="GD220" s="173"/>
      <c r="GE220" s="173"/>
      <c r="GF220" s="173"/>
      <c r="GG220" s="173"/>
      <c r="GH220" s="173"/>
      <c r="GI220" s="173"/>
      <c r="GJ220" s="173"/>
      <c r="GK220" s="173"/>
      <c r="GL220" s="173"/>
      <c r="GM220" s="173"/>
      <c r="GN220" s="173"/>
      <c r="GO220" s="173"/>
      <c r="GP220" s="173"/>
      <c r="GQ220" s="173"/>
      <c r="GR220" s="173"/>
      <c r="GS220" s="173"/>
      <c r="GT220" s="173"/>
      <c r="GU220" s="173"/>
      <c r="GV220" s="173"/>
      <c r="GW220" s="173"/>
      <c r="GX220" s="173"/>
      <c r="GY220" s="173"/>
      <c r="GZ220" s="173"/>
      <c r="HA220" s="173"/>
      <c r="HB220" s="173"/>
      <c r="HC220" s="173"/>
      <c r="HD220" s="173"/>
      <c r="HE220" s="173"/>
      <c r="HF220" s="173"/>
      <c r="HG220" s="173"/>
      <c r="HH220" s="173"/>
      <c r="HI220" s="173"/>
      <c r="HJ220" s="173"/>
      <c r="HP220" s="284" t="e">
        <v>#NUM!</v>
      </c>
      <c r="HQ220" s="284" t="e">
        <v>#NUM!</v>
      </c>
      <c r="HR220" s="284" t="e">
        <v>#NUM!</v>
      </c>
      <c r="HS220" s="284" t="e">
        <v>#NUM!</v>
      </c>
      <c r="HT220" s="284" t="e">
        <v>#NUM!</v>
      </c>
      <c r="HU220" s="284" t="e">
        <v>#NUM!</v>
      </c>
      <c r="HV220" s="284" t="e">
        <v>#NUM!</v>
      </c>
      <c r="HW220" s="284" t="e">
        <v>#NUM!</v>
      </c>
      <c r="HX220" s="284" t="e">
        <v>#NUM!</v>
      </c>
      <c r="HY220" s="284" t="e">
        <v>#NUM!</v>
      </c>
      <c r="HZ220" s="284" t="e">
        <v>#NUM!</v>
      </c>
      <c r="IA220" s="284" t="e">
        <v>#NUM!</v>
      </c>
      <c r="IB220" s="284" t="e">
        <v>#NUM!</v>
      </c>
      <c r="IC220" s="284" t="e">
        <v>#NUM!</v>
      </c>
      <c r="ID220" s="284" t="e">
        <v>#NUM!</v>
      </c>
      <c r="IE220" s="284" t="e">
        <v>#NUM!</v>
      </c>
      <c r="IF220" s="284" t="e">
        <v>#NUM!</v>
      </c>
      <c r="IG220" s="284" t="e">
        <v>#NUM!</v>
      </c>
      <c r="IH220" s="284" t="e">
        <v>#NUM!</v>
      </c>
      <c r="II220" s="284" t="e">
        <v>#NUM!</v>
      </c>
      <c r="IJ220" s="284" t="e">
        <v>#NUM!</v>
      </c>
      <c r="IK220" s="284" t="e">
        <v>#NUM!</v>
      </c>
      <c r="IL220" s="284" t="e">
        <v>#NUM!</v>
      </c>
      <c r="IM220" s="284" t="e">
        <v>#NUM!</v>
      </c>
      <c r="IN220" s="284" t="e">
        <v>#NUM!</v>
      </c>
      <c r="IO220" s="284" t="e">
        <v>#NUM!</v>
      </c>
      <c r="IP220" s="284" t="e">
        <v>#NUM!</v>
      </c>
      <c r="IQ220" s="284" t="e">
        <v>#NUM!</v>
      </c>
      <c r="IR220" s="284" t="e">
        <v>#NUM!</v>
      </c>
      <c r="IS220" s="284" t="e">
        <v>#NUM!</v>
      </c>
      <c r="IT220" s="284" t="e">
        <v>#NUM!</v>
      </c>
      <c r="IU220" s="284" t="e">
        <v>#NUM!</v>
      </c>
      <c r="IV220" s="284" t="e">
        <v>#NUM!</v>
      </c>
      <c r="IW220" s="284" t="e">
        <v>#NUM!</v>
      </c>
      <c r="IX220" s="284" t="e">
        <v>#NUM!</v>
      </c>
      <c r="IY220" s="284" t="e">
        <v>#NUM!</v>
      </c>
      <c r="IZ220" s="284" t="e">
        <v>#NUM!</v>
      </c>
      <c r="JA220" s="284" t="e">
        <v>#NUM!</v>
      </c>
      <c r="JB220" s="284" t="e">
        <v>#NUM!</v>
      </c>
      <c r="JC220" s="284" t="e">
        <v>#NUM!</v>
      </c>
      <c r="JD220" s="284" t="e">
        <v>#NUM!</v>
      </c>
      <c r="JE220" s="284" t="e">
        <v>#NUM!</v>
      </c>
      <c r="JF220" s="284" t="e">
        <v>#NUM!</v>
      </c>
      <c r="JG220" s="284" t="e">
        <v>#NUM!</v>
      </c>
      <c r="JH220" s="278" t="e">
        <v>#NUM!</v>
      </c>
      <c r="JI220" s="278" t="e">
        <v>#NUM!</v>
      </c>
      <c r="JJ220" s="279"/>
    </row>
    <row r="221" spans="1:318" s="68" customFormat="1" ht="14.65" customHeight="1" x14ac:dyDescent="0.25">
      <c r="A221" s="68" t="s">
        <v>103</v>
      </c>
      <c r="B221" s="76" t="s">
        <v>508</v>
      </c>
      <c r="C221" s="76" t="s">
        <v>509</v>
      </c>
      <c r="D221" s="76" t="s">
        <v>510</v>
      </c>
      <c r="E221" s="76" t="s">
        <v>6</v>
      </c>
      <c r="F221" s="76" t="s">
        <v>511</v>
      </c>
      <c r="G221" s="76" t="s">
        <v>8</v>
      </c>
      <c r="H221" s="76" t="s">
        <v>8</v>
      </c>
      <c r="I221" s="76" t="s">
        <v>192</v>
      </c>
      <c r="J221" s="76" t="s">
        <v>15</v>
      </c>
      <c r="K221" s="86" t="s">
        <v>8</v>
      </c>
      <c r="L221" s="86" t="s">
        <v>8</v>
      </c>
      <c r="M221" s="86" t="s">
        <v>8</v>
      </c>
      <c r="N221" s="86" t="s">
        <v>8</v>
      </c>
      <c r="O221" s="86" t="s">
        <v>8</v>
      </c>
      <c r="P221" s="86" t="s">
        <v>8</v>
      </c>
      <c r="Q221" s="76" t="s">
        <v>866</v>
      </c>
      <c r="R221" s="76" t="s">
        <v>17</v>
      </c>
      <c r="S221" s="76" t="s">
        <v>867</v>
      </c>
      <c r="T221" s="76" t="s">
        <v>521</v>
      </c>
      <c r="U221" s="76" t="s">
        <v>530</v>
      </c>
      <c r="V221" s="76" t="s">
        <v>530</v>
      </c>
      <c r="W221" s="76" t="s">
        <v>530</v>
      </c>
      <c r="X221" s="71" t="s">
        <v>530</v>
      </c>
      <c r="Y221" s="76" t="s">
        <v>530</v>
      </c>
      <c r="Z221" s="76" t="s">
        <v>530</v>
      </c>
      <c r="AA221" s="76" t="s">
        <v>530</v>
      </c>
      <c r="AB221" s="76" t="s">
        <v>530</v>
      </c>
      <c r="AC221" s="76" t="s">
        <v>530</v>
      </c>
      <c r="AD221" s="76" t="s">
        <v>530</v>
      </c>
      <c r="AE221" s="76" t="s">
        <v>530</v>
      </c>
      <c r="AF221" s="77">
        <v>1</v>
      </c>
      <c r="AG221" s="76" t="s">
        <v>868</v>
      </c>
      <c r="AH221" s="76" t="s">
        <v>208</v>
      </c>
      <c r="AI221" s="82" t="s">
        <v>303</v>
      </c>
      <c r="AJ221" s="83" t="s">
        <v>303</v>
      </c>
      <c r="AK221" s="84">
        <v>46023</v>
      </c>
      <c r="AL221" s="84">
        <v>46387</v>
      </c>
      <c r="AM221" s="83"/>
      <c r="AN221" s="83"/>
      <c r="AO221" s="83"/>
      <c r="AP221" s="85" t="s">
        <v>16</v>
      </c>
      <c r="AQ221" s="84" cm="1">
        <f t="array" ref="AQ221">IFERROR(DATE(2026, _xlfn.AGGREGATE(15, 6, (COLUMN(CC221:CN221)-COLUMN(CC221)+1)/(CC221:CN221&lt;&gt;0), 1), 1),"N/A")</f>
        <v>46023</v>
      </c>
      <c r="AR221" s="84" cm="1">
        <f t="array" ref="AR221">IFERROR(EOMONTH(DATE(2026, _xlfn.AGGREGATE(14, 6, (COLUMN(CC221:CN221)-COLUMN(CC221)+1)/(CC221:CN221&lt;&gt;0), 1), 1), 0),"N/A")</f>
        <v>46387</v>
      </c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76" t="s">
        <v>168</v>
      </c>
      <c r="BG221" s="76"/>
      <c r="BH221" s="76" t="s">
        <v>872</v>
      </c>
      <c r="BI221" s="76" t="s">
        <v>8</v>
      </c>
      <c r="BJ221" s="82">
        <v>510707</v>
      </c>
      <c r="BK221" s="86" t="s">
        <v>191</v>
      </c>
      <c r="BL221" s="87">
        <v>31317.69999999999</v>
      </c>
      <c r="BM221" s="88">
        <v>2609.8083333333325</v>
      </c>
      <c r="BN221" s="88">
        <v>2609.8083333333325</v>
      </c>
      <c r="BO221" s="88">
        <v>2609.8083333333325</v>
      </c>
      <c r="BP221" s="72">
        <v>2609.8083333333325</v>
      </c>
      <c r="BQ221" s="88">
        <v>2609.8083333333325</v>
      </c>
      <c r="BR221" s="88">
        <v>2609.8083333333325</v>
      </c>
      <c r="BS221" s="88">
        <v>2609.8083333333325</v>
      </c>
      <c r="BT221" s="88">
        <v>2609.8083333333325</v>
      </c>
      <c r="BU221" s="88">
        <v>2609.8083333333325</v>
      </c>
      <c r="BV221" s="88">
        <v>2609.8083333333325</v>
      </c>
      <c r="BW221" s="88">
        <v>2609.8083333333325</v>
      </c>
      <c r="BX221" s="137">
        <v>2609.8083333333325</v>
      </c>
      <c r="BY221" s="137">
        <v>-12212.58</v>
      </c>
      <c r="BZ221" s="137">
        <v>4775</v>
      </c>
      <c r="CA221" s="137"/>
      <c r="CB221" s="138">
        <f t="shared" si="55"/>
        <v>23880.119999999988</v>
      </c>
      <c r="CC221" s="157">
        <v>2166.06</v>
      </c>
      <c r="CD221" s="157">
        <v>0</v>
      </c>
      <c r="CE221" s="157">
        <v>1083.03</v>
      </c>
      <c r="CF221" s="157">
        <v>2292.34</v>
      </c>
      <c r="CG221" s="88">
        <v>2292.34</v>
      </c>
      <c r="CH221" s="88">
        <v>2292.34</v>
      </c>
      <c r="CI221" s="88">
        <v>2292.34</v>
      </c>
      <c r="CJ221" s="88">
        <v>2292.34</v>
      </c>
      <c r="CK221" s="88">
        <v>2292.34</v>
      </c>
      <c r="CL221" s="88">
        <v>2292.34</v>
      </c>
      <c r="CM221" s="88">
        <v>2292.34</v>
      </c>
      <c r="CN221" s="137">
        <v>2292.31</v>
      </c>
      <c r="CO221" s="137"/>
      <c r="CP221" s="137">
        <f t="shared" si="56"/>
        <v>0</v>
      </c>
      <c r="CQ221" s="137">
        <f t="shared" si="57"/>
        <v>5541.43</v>
      </c>
      <c r="CR221" s="137">
        <f t="shared" si="58"/>
        <v>1397.8500000000004</v>
      </c>
      <c r="CS221" s="157">
        <v>2166.06</v>
      </c>
      <c r="CT221" s="157">
        <v>2166.06</v>
      </c>
      <c r="CU221" s="157">
        <v>2166.06</v>
      </c>
      <c r="CV221" s="157">
        <v>0</v>
      </c>
      <c r="CW221" s="157">
        <v>2166.06</v>
      </c>
      <c r="CX221" s="73">
        <v>0</v>
      </c>
      <c r="CY221" s="73">
        <v>0</v>
      </c>
      <c r="CZ221" s="73">
        <v>0</v>
      </c>
      <c r="DA221" s="73">
        <v>0</v>
      </c>
      <c r="DB221" s="73">
        <v>2611.86</v>
      </c>
      <c r="DC221" s="73">
        <v>2611.86</v>
      </c>
      <c r="DD221" s="73">
        <v>0</v>
      </c>
      <c r="DE221" s="73">
        <v>2611.86</v>
      </c>
      <c r="DF221" s="73">
        <v>2161.36</v>
      </c>
      <c r="DG221" s="73">
        <v>0</v>
      </c>
      <c r="DH221" s="73">
        <v>2161.36</v>
      </c>
      <c r="DI221" s="157">
        <f t="shared" si="59"/>
        <v>6939.2800000000007</v>
      </c>
      <c r="DJ221" s="157">
        <f t="shared" si="60"/>
        <v>6939.2800000000007</v>
      </c>
      <c r="DK221" s="191" t="str">
        <f t="shared" si="61"/>
        <v>NO</v>
      </c>
      <c r="DL221" s="191" t="str">
        <f t="shared" si="62"/>
        <v>SI</v>
      </c>
      <c r="DM221" s="142"/>
      <c r="DN221" s="142"/>
      <c r="DO221" s="142"/>
      <c r="DP221" s="125"/>
      <c r="DQ221" s="125"/>
      <c r="DR221" s="125"/>
      <c r="DS221" s="125"/>
      <c r="DT221" s="125"/>
      <c r="DU221" s="125"/>
      <c r="DV221" s="125"/>
      <c r="DW221" s="125"/>
      <c r="DX221" s="125"/>
      <c r="DY221" s="125"/>
      <c r="DZ221" s="125"/>
      <c r="EA221" s="125"/>
      <c r="EB221" s="125"/>
      <c r="EC221" s="125"/>
      <c r="ED221" s="125"/>
      <c r="EE221" s="125"/>
      <c r="EF221" s="125"/>
      <c r="EG221" s="125"/>
      <c r="EH221" s="125"/>
      <c r="EI221" s="125"/>
      <c r="EJ221" s="125"/>
      <c r="EK221" s="125"/>
      <c r="EL221" s="125"/>
      <c r="EM221" s="125"/>
      <c r="EN221" s="125"/>
      <c r="EO221" s="125"/>
      <c r="EP221" s="125"/>
      <c r="EQ221" s="125"/>
      <c r="ER221" s="125"/>
      <c r="ES221" s="125"/>
      <c r="ET221" s="125"/>
      <c r="EU221" s="125"/>
      <c r="EV221" s="125"/>
      <c r="EW221" s="125"/>
      <c r="EX221" s="125"/>
      <c r="EY221" s="125"/>
      <c r="EZ221" s="125"/>
      <c r="FA221" s="125"/>
      <c r="FB221" s="125"/>
      <c r="FC221" s="125"/>
      <c r="FD221" s="125"/>
      <c r="FE221" s="125"/>
      <c r="FF221" s="125"/>
      <c r="FG221" s="125"/>
      <c r="FH221" s="125"/>
      <c r="FI221" s="125"/>
      <c r="FJ221" s="125"/>
      <c r="FK221" s="125"/>
      <c r="FL221" s="125"/>
      <c r="FM221" s="125"/>
      <c r="FN221" s="125"/>
      <c r="FO221" s="125"/>
      <c r="FP221" s="125"/>
      <c r="FQ221" s="125"/>
      <c r="FR221" s="125"/>
      <c r="FS221" s="125"/>
      <c r="FT221" s="125"/>
      <c r="FU221" s="173"/>
      <c r="FV221" s="173"/>
      <c r="FW221" s="173"/>
      <c r="FX221" s="173"/>
      <c r="FY221" s="173"/>
      <c r="FZ221" s="173"/>
      <c r="GA221" s="173"/>
      <c r="GB221" s="173"/>
      <c r="GC221" s="173"/>
      <c r="GD221" s="173"/>
      <c r="GE221" s="173"/>
      <c r="GF221" s="173"/>
      <c r="GG221" s="173"/>
      <c r="GH221" s="173"/>
      <c r="GI221" s="173"/>
      <c r="GJ221" s="173"/>
      <c r="GK221" s="173"/>
      <c r="GL221" s="173"/>
      <c r="GM221" s="173"/>
      <c r="GN221" s="173"/>
      <c r="GO221" s="173"/>
      <c r="GP221" s="173"/>
      <c r="GQ221" s="173"/>
      <c r="GR221" s="173"/>
      <c r="GS221" s="173"/>
      <c r="GT221" s="173"/>
      <c r="GU221" s="173"/>
      <c r="GV221" s="173"/>
      <c r="GW221" s="173"/>
      <c r="GX221" s="173"/>
      <c r="GY221" s="173"/>
      <c r="GZ221" s="173"/>
      <c r="HA221" s="173"/>
      <c r="HB221" s="173"/>
      <c r="HC221" s="173"/>
      <c r="HD221" s="173"/>
      <c r="HE221" s="173"/>
      <c r="HF221" s="173"/>
      <c r="HG221" s="173"/>
      <c r="HH221" s="173"/>
      <c r="HI221" s="173"/>
      <c r="HJ221" s="173"/>
      <c r="HP221" s="284" t="e">
        <v>#NUM!</v>
      </c>
      <c r="HQ221" s="284" t="e">
        <v>#NUM!</v>
      </c>
      <c r="HR221" s="284" t="e">
        <v>#NUM!</v>
      </c>
      <c r="HS221" s="284" t="e">
        <v>#NUM!</v>
      </c>
      <c r="HT221" s="284" t="e">
        <v>#NUM!</v>
      </c>
      <c r="HU221" s="284" t="e">
        <v>#NUM!</v>
      </c>
      <c r="HV221" s="284" t="e">
        <v>#NUM!</v>
      </c>
      <c r="HW221" s="284" t="e">
        <v>#NUM!</v>
      </c>
      <c r="HX221" s="284" t="e">
        <v>#NUM!</v>
      </c>
      <c r="HY221" s="284" t="e">
        <v>#NUM!</v>
      </c>
      <c r="HZ221" s="284" t="e">
        <v>#NUM!</v>
      </c>
      <c r="IA221" s="284" t="e">
        <v>#NUM!</v>
      </c>
      <c r="IB221" s="284" t="e">
        <v>#NUM!</v>
      </c>
      <c r="IC221" s="284" t="e">
        <v>#NUM!</v>
      </c>
      <c r="ID221" s="284" t="e">
        <v>#NUM!</v>
      </c>
      <c r="IE221" s="284" t="e">
        <v>#NUM!</v>
      </c>
      <c r="IF221" s="284" t="e">
        <v>#NUM!</v>
      </c>
      <c r="IG221" s="284" t="e">
        <v>#NUM!</v>
      </c>
      <c r="IH221" s="284" t="e">
        <v>#NUM!</v>
      </c>
      <c r="II221" s="284" t="e">
        <v>#NUM!</v>
      </c>
      <c r="IJ221" s="284" t="e">
        <v>#NUM!</v>
      </c>
      <c r="IK221" s="284" t="e">
        <v>#NUM!</v>
      </c>
      <c r="IL221" s="284" t="e">
        <v>#NUM!</v>
      </c>
      <c r="IM221" s="284" t="e">
        <v>#NUM!</v>
      </c>
      <c r="IN221" s="284" t="e">
        <v>#NUM!</v>
      </c>
      <c r="IO221" s="284" t="e">
        <v>#NUM!</v>
      </c>
      <c r="IP221" s="284" t="e">
        <v>#NUM!</v>
      </c>
      <c r="IQ221" s="284" t="e">
        <v>#NUM!</v>
      </c>
      <c r="IR221" s="284" t="e">
        <v>#NUM!</v>
      </c>
      <c r="IS221" s="284" t="e">
        <v>#NUM!</v>
      </c>
      <c r="IT221" s="284" t="e">
        <v>#NUM!</v>
      </c>
      <c r="IU221" s="284" t="e">
        <v>#NUM!</v>
      </c>
      <c r="IV221" s="284" t="e">
        <v>#NUM!</v>
      </c>
      <c r="IW221" s="284" t="e">
        <v>#NUM!</v>
      </c>
      <c r="IX221" s="284" t="e">
        <v>#NUM!</v>
      </c>
      <c r="IY221" s="284" t="e">
        <v>#NUM!</v>
      </c>
      <c r="IZ221" s="284" t="e">
        <v>#NUM!</v>
      </c>
      <c r="JA221" s="284" t="e">
        <v>#NUM!</v>
      </c>
      <c r="JB221" s="284" t="e">
        <v>#NUM!</v>
      </c>
      <c r="JC221" s="284" t="e">
        <v>#NUM!</v>
      </c>
      <c r="JD221" s="284" t="e">
        <v>#NUM!</v>
      </c>
      <c r="JE221" s="284" t="e">
        <v>#NUM!</v>
      </c>
      <c r="JF221" s="284" t="e">
        <v>#NUM!</v>
      </c>
      <c r="JG221" s="284" t="e">
        <v>#NUM!</v>
      </c>
      <c r="JH221" s="278" t="e">
        <v>#NUM!</v>
      </c>
      <c r="JI221" s="278" t="e">
        <v>#NUM!</v>
      </c>
      <c r="JJ221" s="279"/>
    </row>
    <row r="222" spans="1:318" s="68" customFormat="1" ht="14.65" customHeight="1" x14ac:dyDescent="0.25">
      <c r="A222" s="68" t="s">
        <v>103</v>
      </c>
      <c r="B222" s="76" t="s">
        <v>508</v>
      </c>
      <c r="C222" s="76" t="s">
        <v>509</v>
      </c>
      <c r="D222" s="76" t="s">
        <v>510</v>
      </c>
      <c r="E222" s="76" t="s">
        <v>6</v>
      </c>
      <c r="F222" s="76" t="s">
        <v>511</v>
      </c>
      <c r="G222" s="76" t="s">
        <v>8</v>
      </c>
      <c r="H222" s="76" t="s">
        <v>8</v>
      </c>
      <c r="I222" s="76" t="s">
        <v>192</v>
      </c>
      <c r="J222" s="76" t="s">
        <v>15</v>
      </c>
      <c r="K222" s="86" t="s">
        <v>8</v>
      </c>
      <c r="L222" s="86" t="s">
        <v>8</v>
      </c>
      <c r="M222" s="86" t="s">
        <v>8</v>
      </c>
      <c r="N222" s="86" t="s">
        <v>8</v>
      </c>
      <c r="O222" s="86" t="s">
        <v>8</v>
      </c>
      <c r="P222" s="86" t="s">
        <v>8</v>
      </c>
      <c r="Q222" s="76" t="s">
        <v>866</v>
      </c>
      <c r="R222" s="76" t="s">
        <v>17</v>
      </c>
      <c r="S222" s="76" t="s">
        <v>867</v>
      </c>
      <c r="T222" s="76" t="s">
        <v>521</v>
      </c>
      <c r="U222" s="76" t="s">
        <v>530</v>
      </c>
      <c r="V222" s="76" t="s">
        <v>530</v>
      </c>
      <c r="W222" s="76" t="s">
        <v>530</v>
      </c>
      <c r="X222" s="71" t="s">
        <v>530</v>
      </c>
      <c r="Y222" s="76" t="s">
        <v>530</v>
      </c>
      <c r="Z222" s="76" t="s">
        <v>530</v>
      </c>
      <c r="AA222" s="76" t="s">
        <v>530</v>
      </c>
      <c r="AB222" s="76" t="s">
        <v>530</v>
      </c>
      <c r="AC222" s="76" t="s">
        <v>530</v>
      </c>
      <c r="AD222" s="76" t="s">
        <v>530</v>
      </c>
      <c r="AE222" s="76" t="s">
        <v>530</v>
      </c>
      <c r="AF222" s="77">
        <v>1</v>
      </c>
      <c r="AG222" s="76" t="s">
        <v>868</v>
      </c>
      <c r="AH222" s="76" t="s">
        <v>208</v>
      </c>
      <c r="AI222" s="82" t="s">
        <v>303</v>
      </c>
      <c r="AJ222" s="83" t="s">
        <v>303</v>
      </c>
      <c r="AK222" s="84">
        <v>46023</v>
      </c>
      <c r="AL222" s="84">
        <v>46387</v>
      </c>
      <c r="AM222" s="83"/>
      <c r="AN222" s="83"/>
      <c r="AO222" s="83"/>
      <c r="AP222" s="85" t="s">
        <v>16</v>
      </c>
      <c r="AQ222" s="84" cm="1">
        <f t="array" ref="AQ222">IFERROR(DATE(2026, _xlfn.AGGREGATE(15, 6, (COLUMN(CC222:CN222)-COLUMN(CC222)+1)/(CC222:CN222&lt;&gt;0), 1), 1),"N/A")</f>
        <v>46023</v>
      </c>
      <c r="AR222" s="84" cm="1">
        <f t="array" ref="AR222">IFERROR(EOMONTH(DATE(2026, _xlfn.AGGREGATE(14, 6, (COLUMN(CC222:CN222)-COLUMN(CC222)+1)/(CC222:CN222&lt;&gt;0), 1), 1), 0),"N/A")</f>
        <v>46387</v>
      </c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76" t="s">
        <v>166</v>
      </c>
      <c r="BG222" s="76"/>
      <c r="BH222" s="76" t="s">
        <v>873</v>
      </c>
      <c r="BI222" s="76" t="s">
        <v>8</v>
      </c>
      <c r="BJ222" s="82">
        <v>510204</v>
      </c>
      <c r="BK222" s="86" t="s">
        <v>191</v>
      </c>
      <c r="BL222" s="87">
        <v>44160</v>
      </c>
      <c r="BM222" s="88">
        <v>3680</v>
      </c>
      <c r="BN222" s="88">
        <v>3680</v>
      </c>
      <c r="BO222" s="88">
        <v>3680</v>
      </c>
      <c r="BP222" s="72">
        <v>3680</v>
      </c>
      <c r="BQ222" s="88">
        <v>3680</v>
      </c>
      <c r="BR222" s="88">
        <v>3680</v>
      </c>
      <c r="BS222" s="88">
        <v>3680</v>
      </c>
      <c r="BT222" s="88">
        <v>3680</v>
      </c>
      <c r="BU222" s="88">
        <v>3680</v>
      </c>
      <c r="BV222" s="88">
        <v>3680</v>
      </c>
      <c r="BW222" s="88">
        <v>3680</v>
      </c>
      <c r="BX222" s="137">
        <v>3680</v>
      </c>
      <c r="BY222" s="137"/>
      <c r="BZ222" s="137">
        <v>3976.5</v>
      </c>
      <c r="CA222" s="137"/>
      <c r="CB222" s="138">
        <f t="shared" si="55"/>
        <v>48136.5</v>
      </c>
      <c r="CC222" s="157">
        <v>870.69</v>
      </c>
      <c r="CD222" s="157">
        <v>873.02</v>
      </c>
      <c r="CE222" s="157">
        <v>873.02</v>
      </c>
      <c r="CF222" s="73">
        <v>5057.75</v>
      </c>
      <c r="CG222" s="216">
        <v>5057.75</v>
      </c>
      <c r="CH222" s="216">
        <v>5057.75</v>
      </c>
      <c r="CI222" s="216">
        <v>5057.75</v>
      </c>
      <c r="CJ222" s="216">
        <v>5057.75</v>
      </c>
      <c r="CK222" s="216">
        <v>5057.75</v>
      </c>
      <c r="CL222" s="216">
        <v>5057.75</v>
      </c>
      <c r="CM222" s="216">
        <v>5057.75</v>
      </c>
      <c r="CN222" s="223">
        <v>5057.7700000000004</v>
      </c>
      <c r="CO222" s="137"/>
      <c r="CP222" s="137">
        <f t="shared" si="56"/>
        <v>0</v>
      </c>
      <c r="CQ222" s="137">
        <f t="shared" si="57"/>
        <v>7674.48</v>
      </c>
      <c r="CR222" s="137">
        <f t="shared" si="58"/>
        <v>6543.3799999999992</v>
      </c>
      <c r="CS222" s="157">
        <v>870.69</v>
      </c>
      <c r="CT222" s="157">
        <v>3428.17</v>
      </c>
      <c r="CU222" s="157">
        <v>3428.17</v>
      </c>
      <c r="CV222" s="157">
        <v>1792.76</v>
      </c>
      <c r="CW222" s="157">
        <v>3428.17</v>
      </c>
      <c r="CX222" s="73">
        <v>873.02</v>
      </c>
      <c r="CY222" s="73">
        <v>3439.88</v>
      </c>
      <c r="CZ222" s="73">
        <v>5502.82</v>
      </c>
      <c r="DA222" s="73">
        <v>3439.88</v>
      </c>
      <c r="DB222" s="73">
        <v>3532.09</v>
      </c>
      <c r="DC222" s="73">
        <v>3532.09</v>
      </c>
      <c r="DD222" s="73">
        <v>9645.33</v>
      </c>
      <c r="DE222" s="73">
        <v>3532.09</v>
      </c>
      <c r="DF222" s="73">
        <v>3817.72</v>
      </c>
      <c r="DG222" s="73">
        <v>9645.33</v>
      </c>
      <c r="DH222" s="73">
        <v>3817.72</v>
      </c>
      <c r="DI222" s="157">
        <f t="shared" si="59"/>
        <v>14217.859999999999</v>
      </c>
      <c r="DJ222" s="157">
        <f t="shared" si="60"/>
        <v>14217.859999999999</v>
      </c>
      <c r="DK222" s="191" t="str">
        <f t="shared" si="61"/>
        <v>SI</v>
      </c>
      <c r="DL222" s="191" t="str">
        <f t="shared" si="62"/>
        <v>SI</v>
      </c>
      <c r="DM222" s="142"/>
      <c r="DN222" s="142"/>
      <c r="DO222" s="142"/>
      <c r="DP222" s="125"/>
      <c r="DQ222" s="125"/>
      <c r="DR222" s="125"/>
      <c r="DS222" s="125"/>
      <c r="DT222" s="125"/>
      <c r="DU222" s="125"/>
      <c r="DV222" s="125"/>
      <c r="DW222" s="125"/>
      <c r="DX222" s="125"/>
      <c r="DY222" s="125"/>
      <c r="DZ222" s="125"/>
      <c r="EA222" s="125"/>
      <c r="EB222" s="125"/>
      <c r="EC222" s="125"/>
      <c r="ED222" s="125"/>
      <c r="EE222" s="125"/>
      <c r="EF222" s="125"/>
      <c r="EG222" s="125"/>
      <c r="EH222" s="125"/>
      <c r="EI222" s="125"/>
      <c r="EJ222" s="125"/>
      <c r="EK222" s="125"/>
      <c r="EL222" s="125"/>
      <c r="EM222" s="125"/>
      <c r="EN222" s="125"/>
      <c r="EO222" s="125"/>
      <c r="EP222" s="125"/>
      <c r="EQ222" s="125"/>
      <c r="ER222" s="125"/>
      <c r="ES222" s="125"/>
      <c r="ET222" s="125"/>
      <c r="EU222" s="125"/>
      <c r="EV222" s="125"/>
      <c r="EW222" s="125"/>
      <c r="EX222" s="125"/>
      <c r="EY222" s="125"/>
      <c r="EZ222" s="125"/>
      <c r="FA222" s="125"/>
      <c r="FB222" s="125"/>
      <c r="FC222" s="125"/>
      <c r="FD222" s="125"/>
      <c r="FE222" s="125"/>
      <c r="FF222" s="125"/>
      <c r="FG222" s="125"/>
      <c r="FH222" s="125"/>
      <c r="FI222" s="125"/>
      <c r="FJ222" s="125"/>
      <c r="FK222" s="125"/>
      <c r="FL222" s="125"/>
      <c r="FM222" s="125"/>
      <c r="FN222" s="125"/>
      <c r="FO222" s="125"/>
      <c r="FP222" s="125"/>
      <c r="FQ222" s="125"/>
      <c r="FR222" s="125"/>
      <c r="FS222" s="125"/>
      <c r="FT222" s="125"/>
      <c r="FU222" s="175"/>
      <c r="FV222" s="175"/>
      <c r="FW222" s="175"/>
      <c r="FX222" s="175"/>
      <c r="FY222" s="175"/>
      <c r="FZ222" s="175"/>
      <c r="GA222" s="175"/>
      <c r="GB222" s="175"/>
      <c r="GC222" s="175"/>
      <c r="GD222" s="175"/>
      <c r="GE222" s="175"/>
      <c r="GF222" s="175"/>
      <c r="GG222" s="175"/>
      <c r="GH222" s="175"/>
      <c r="GI222" s="175"/>
      <c r="GJ222" s="175"/>
      <c r="GK222" s="175"/>
      <c r="GL222" s="175"/>
      <c r="GM222" s="175"/>
      <c r="GN222" s="175"/>
      <c r="GO222" s="175"/>
      <c r="GP222" s="175"/>
      <c r="GQ222" s="175"/>
      <c r="GR222" s="175"/>
      <c r="GS222" s="175"/>
      <c r="GT222" s="175"/>
      <c r="GU222" s="175"/>
      <c r="GV222" s="175"/>
      <c r="GW222" s="175"/>
      <c r="GX222" s="175"/>
      <c r="GY222" s="175"/>
      <c r="GZ222" s="175"/>
      <c r="HA222" s="175"/>
      <c r="HB222" s="175"/>
      <c r="HC222" s="175"/>
      <c r="HD222" s="175"/>
      <c r="HE222" s="175"/>
      <c r="HF222" s="175"/>
      <c r="HG222" s="175"/>
      <c r="HH222" s="175"/>
      <c r="HI222" s="175"/>
      <c r="HJ222" s="175"/>
      <c r="HK222" s="76"/>
      <c r="HL222" s="76"/>
      <c r="HM222" s="76"/>
      <c r="HN222" s="76"/>
      <c r="HO222" s="271"/>
      <c r="HP222" s="284" t="e">
        <v>#NUM!</v>
      </c>
      <c r="HQ222" s="284" t="e">
        <v>#NUM!</v>
      </c>
      <c r="HR222" s="284" t="e">
        <v>#NUM!</v>
      </c>
      <c r="HS222" s="284" t="e">
        <v>#NUM!</v>
      </c>
      <c r="HT222" s="284" t="e">
        <v>#NUM!</v>
      </c>
      <c r="HU222" s="284" t="e">
        <v>#NUM!</v>
      </c>
      <c r="HV222" s="284" t="e">
        <v>#NUM!</v>
      </c>
      <c r="HW222" s="284" t="e">
        <v>#NUM!</v>
      </c>
      <c r="HX222" s="284" t="e">
        <v>#NUM!</v>
      </c>
      <c r="HY222" s="284" t="e">
        <v>#NUM!</v>
      </c>
      <c r="HZ222" s="284" t="e">
        <v>#NUM!</v>
      </c>
      <c r="IA222" s="284" t="e">
        <v>#NUM!</v>
      </c>
      <c r="IB222" s="284" t="e">
        <v>#NUM!</v>
      </c>
      <c r="IC222" s="284" t="e">
        <v>#NUM!</v>
      </c>
      <c r="ID222" s="284" t="e">
        <v>#NUM!</v>
      </c>
      <c r="IE222" s="284" t="e">
        <v>#NUM!</v>
      </c>
      <c r="IF222" s="284" t="e">
        <v>#NUM!</v>
      </c>
      <c r="IG222" s="284" t="e">
        <v>#NUM!</v>
      </c>
      <c r="IH222" s="284" t="e">
        <v>#NUM!</v>
      </c>
      <c r="II222" s="284" t="e">
        <v>#NUM!</v>
      </c>
      <c r="IJ222" s="284" t="e">
        <v>#NUM!</v>
      </c>
      <c r="IK222" s="284" t="e">
        <v>#NUM!</v>
      </c>
      <c r="IL222" s="284" t="e">
        <v>#NUM!</v>
      </c>
      <c r="IM222" s="284" t="e">
        <v>#NUM!</v>
      </c>
      <c r="IN222" s="284" t="e">
        <v>#NUM!</v>
      </c>
      <c r="IO222" s="284" t="e">
        <v>#NUM!</v>
      </c>
      <c r="IP222" s="284" t="e">
        <v>#NUM!</v>
      </c>
      <c r="IQ222" s="284" t="e">
        <v>#NUM!</v>
      </c>
      <c r="IR222" s="284" t="e">
        <v>#NUM!</v>
      </c>
      <c r="IS222" s="284" t="e">
        <v>#NUM!</v>
      </c>
      <c r="IT222" s="284" t="e">
        <v>#NUM!</v>
      </c>
      <c r="IU222" s="284" t="e">
        <v>#NUM!</v>
      </c>
      <c r="IV222" s="284" t="e">
        <v>#NUM!</v>
      </c>
      <c r="IW222" s="284" t="e">
        <v>#NUM!</v>
      </c>
      <c r="IX222" s="284" t="e">
        <v>#NUM!</v>
      </c>
      <c r="IY222" s="284" t="e">
        <v>#NUM!</v>
      </c>
      <c r="IZ222" s="284" t="e">
        <v>#NUM!</v>
      </c>
      <c r="JA222" s="284" t="e">
        <v>#NUM!</v>
      </c>
      <c r="JB222" s="284" t="e">
        <v>#NUM!</v>
      </c>
      <c r="JC222" s="284" t="e">
        <v>#NUM!</v>
      </c>
      <c r="JD222" s="284" t="e">
        <v>#NUM!</v>
      </c>
      <c r="JE222" s="284" t="e">
        <v>#NUM!</v>
      </c>
      <c r="JF222" s="284" t="e">
        <v>#NUM!</v>
      </c>
      <c r="JG222" s="284" t="e">
        <v>#NUM!</v>
      </c>
      <c r="JH222" s="278" t="e">
        <v>#NUM!</v>
      </c>
      <c r="JI222" s="278" t="e">
        <v>#NUM!</v>
      </c>
      <c r="JJ222" s="279"/>
    </row>
    <row r="223" spans="1:318" s="68" customFormat="1" ht="14.65" customHeight="1" x14ac:dyDescent="0.25">
      <c r="A223" s="68" t="s">
        <v>103</v>
      </c>
      <c r="B223" s="76" t="s">
        <v>508</v>
      </c>
      <c r="C223" s="76" t="s">
        <v>509</v>
      </c>
      <c r="D223" s="76" t="s">
        <v>510</v>
      </c>
      <c r="E223" s="76" t="s">
        <v>6</v>
      </c>
      <c r="F223" s="76" t="s">
        <v>511</v>
      </c>
      <c r="G223" s="76" t="s">
        <v>8</v>
      </c>
      <c r="H223" s="76" t="s">
        <v>8</v>
      </c>
      <c r="I223" s="76" t="s">
        <v>192</v>
      </c>
      <c r="J223" s="76" t="s">
        <v>15</v>
      </c>
      <c r="K223" s="86" t="s">
        <v>8</v>
      </c>
      <c r="L223" s="86" t="s">
        <v>8</v>
      </c>
      <c r="M223" s="86" t="s">
        <v>8</v>
      </c>
      <c r="N223" s="86" t="s">
        <v>8</v>
      </c>
      <c r="O223" s="86" t="s">
        <v>8</v>
      </c>
      <c r="P223" s="86" t="s">
        <v>8</v>
      </c>
      <c r="Q223" s="76" t="s">
        <v>866</v>
      </c>
      <c r="R223" s="76" t="s">
        <v>17</v>
      </c>
      <c r="S223" s="76" t="s">
        <v>867</v>
      </c>
      <c r="T223" s="76" t="s">
        <v>521</v>
      </c>
      <c r="U223" s="76" t="s">
        <v>530</v>
      </c>
      <c r="V223" s="76" t="s">
        <v>530</v>
      </c>
      <c r="W223" s="76" t="s">
        <v>530</v>
      </c>
      <c r="X223" s="71" t="s">
        <v>530</v>
      </c>
      <c r="Y223" s="76" t="s">
        <v>530</v>
      </c>
      <c r="Z223" s="76" t="s">
        <v>530</v>
      </c>
      <c r="AA223" s="76" t="s">
        <v>530</v>
      </c>
      <c r="AB223" s="76" t="s">
        <v>530</v>
      </c>
      <c r="AC223" s="76" t="s">
        <v>530</v>
      </c>
      <c r="AD223" s="76" t="s">
        <v>530</v>
      </c>
      <c r="AE223" s="76" t="s">
        <v>530</v>
      </c>
      <c r="AF223" s="77">
        <v>1</v>
      </c>
      <c r="AG223" s="76" t="s">
        <v>868</v>
      </c>
      <c r="AH223" s="76" t="s">
        <v>208</v>
      </c>
      <c r="AI223" s="82" t="s">
        <v>303</v>
      </c>
      <c r="AJ223" s="83" t="s">
        <v>303</v>
      </c>
      <c r="AK223" s="84">
        <v>46023</v>
      </c>
      <c r="AL223" s="84">
        <v>46387</v>
      </c>
      <c r="AM223" s="83"/>
      <c r="AN223" s="83"/>
      <c r="AO223" s="83"/>
      <c r="AP223" s="85" t="s">
        <v>16</v>
      </c>
      <c r="AQ223" s="84" cm="1">
        <f t="array" ref="AQ223">IFERROR(DATE(2026, _xlfn.AGGREGATE(15, 6, (COLUMN(CC223:CN223)-COLUMN(CC223)+1)/(CC223:CN223&lt;&gt;0), 1), 1),"N/A")</f>
        <v>46023</v>
      </c>
      <c r="AR223" s="84" cm="1">
        <f t="array" ref="AR223">IFERROR(EOMONTH(DATE(2026, _xlfn.AGGREGATE(14, 6, (COLUMN(CC223:CN223)-COLUMN(CC223)+1)/(CC223:CN223&lt;&gt;0), 1), 1), 0),"N/A")</f>
        <v>46387</v>
      </c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76" t="s">
        <v>163</v>
      </c>
      <c r="BG223" s="76"/>
      <c r="BH223" s="76" t="s">
        <v>874</v>
      </c>
      <c r="BI223" s="76" t="s">
        <v>8</v>
      </c>
      <c r="BJ223" s="82">
        <v>510203</v>
      </c>
      <c r="BK223" s="86" t="s">
        <v>191</v>
      </c>
      <c r="BL223" s="87">
        <v>136687.44999999998</v>
      </c>
      <c r="BM223" s="88">
        <v>11390.620833333332</v>
      </c>
      <c r="BN223" s="88">
        <v>11390.620833333332</v>
      </c>
      <c r="BO223" s="88">
        <v>11390.620833333332</v>
      </c>
      <c r="BP223" s="72">
        <v>11390.620833333332</v>
      </c>
      <c r="BQ223" s="88">
        <v>11390.620833333332</v>
      </c>
      <c r="BR223" s="88">
        <v>11390.620833333332</v>
      </c>
      <c r="BS223" s="88">
        <v>11390.620833333332</v>
      </c>
      <c r="BT223" s="88">
        <v>11390.620833333332</v>
      </c>
      <c r="BU223" s="88">
        <v>11390.620833333332</v>
      </c>
      <c r="BV223" s="88">
        <v>11390.620833333332</v>
      </c>
      <c r="BW223" s="88">
        <v>11390.620833333332</v>
      </c>
      <c r="BX223" s="137">
        <v>11390.620833333332</v>
      </c>
      <c r="BY223" s="137"/>
      <c r="BZ223" s="137">
        <v>6818.45</v>
      </c>
      <c r="CA223" s="137"/>
      <c r="CB223" s="138">
        <f t="shared" si="55"/>
        <v>143505.9</v>
      </c>
      <c r="CC223" s="157">
        <v>3362.72</v>
      </c>
      <c r="CD223" s="157">
        <v>3285.42</v>
      </c>
      <c r="CE223" s="157">
        <v>3285.42</v>
      </c>
      <c r="CF223" s="73">
        <v>14841.37</v>
      </c>
      <c r="CG223" s="216">
        <v>14841.37</v>
      </c>
      <c r="CH223" s="216">
        <v>14841.37</v>
      </c>
      <c r="CI223" s="216">
        <v>14841.37</v>
      </c>
      <c r="CJ223" s="216">
        <v>14841.37</v>
      </c>
      <c r="CK223" s="216">
        <v>14841.37</v>
      </c>
      <c r="CL223" s="216">
        <v>14841.37</v>
      </c>
      <c r="CM223" s="216">
        <v>14841.37</v>
      </c>
      <c r="CN223" s="223">
        <v>14841.38</v>
      </c>
      <c r="CO223" s="137"/>
      <c r="CP223" s="137">
        <f t="shared" si="56"/>
        <v>0</v>
      </c>
      <c r="CQ223" s="137">
        <f t="shared" si="57"/>
        <v>24774.93</v>
      </c>
      <c r="CR223" s="137">
        <f t="shared" si="58"/>
        <v>21279.300000000003</v>
      </c>
      <c r="CS223" s="157">
        <v>3362.72</v>
      </c>
      <c r="CT223" s="157">
        <v>11550.7</v>
      </c>
      <c r="CU223" s="157">
        <v>11550.7</v>
      </c>
      <c r="CV223" s="157">
        <v>4157.21</v>
      </c>
      <c r="CW223" s="157">
        <v>11550.7</v>
      </c>
      <c r="CX223" s="73">
        <v>3285.42</v>
      </c>
      <c r="CY223" s="73">
        <v>11073.26</v>
      </c>
      <c r="CZ223" s="73">
        <v>15803.6</v>
      </c>
      <c r="DA223" s="73">
        <v>11073.26</v>
      </c>
      <c r="DB223" s="73">
        <v>11571.51</v>
      </c>
      <c r="DC223" s="73">
        <v>11571.51</v>
      </c>
      <c r="DD223" s="73">
        <v>22563.55</v>
      </c>
      <c r="DE223" s="73">
        <v>11571.51</v>
      </c>
      <c r="DF223" s="73">
        <v>11858.76</v>
      </c>
      <c r="DG223" s="73">
        <v>22216.35</v>
      </c>
      <c r="DH223" s="73">
        <v>11858.76</v>
      </c>
      <c r="DI223" s="157">
        <f t="shared" si="59"/>
        <v>46054.23</v>
      </c>
      <c r="DJ223" s="157">
        <f t="shared" si="60"/>
        <v>46054.23</v>
      </c>
      <c r="DK223" s="191" t="str">
        <f t="shared" si="61"/>
        <v>SI</v>
      </c>
      <c r="DL223" s="191" t="str">
        <f t="shared" si="62"/>
        <v>SI</v>
      </c>
      <c r="DM223" s="142"/>
      <c r="DN223" s="142"/>
      <c r="DO223" s="142"/>
      <c r="DP223" s="125"/>
      <c r="DQ223" s="125"/>
      <c r="DR223" s="125"/>
      <c r="DS223" s="125"/>
      <c r="DT223" s="125"/>
      <c r="DU223" s="125"/>
      <c r="DV223" s="125"/>
      <c r="DW223" s="125"/>
      <c r="DX223" s="125"/>
      <c r="DY223" s="125"/>
      <c r="DZ223" s="125"/>
      <c r="EA223" s="125"/>
      <c r="EB223" s="125"/>
      <c r="EC223" s="125"/>
      <c r="ED223" s="125"/>
      <c r="EE223" s="125"/>
      <c r="EF223" s="125"/>
      <c r="EG223" s="125"/>
      <c r="EH223" s="125"/>
      <c r="EI223" s="125"/>
      <c r="EJ223" s="125"/>
      <c r="EK223" s="125"/>
      <c r="EL223" s="125"/>
      <c r="EM223" s="125"/>
      <c r="EN223" s="125"/>
      <c r="EO223" s="125"/>
      <c r="EP223" s="125"/>
      <c r="EQ223" s="125"/>
      <c r="ER223" s="125"/>
      <c r="ES223" s="125"/>
      <c r="ET223" s="125"/>
      <c r="EU223" s="125"/>
      <c r="EV223" s="125"/>
      <c r="EW223" s="125"/>
      <c r="EX223" s="125"/>
      <c r="EY223" s="125"/>
      <c r="EZ223" s="125"/>
      <c r="FA223" s="125"/>
      <c r="FB223" s="125"/>
      <c r="FC223" s="125"/>
      <c r="FD223" s="125"/>
      <c r="FE223" s="125"/>
      <c r="FF223" s="125"/>
      <c r="FG223" s="125"/>
      <c r="FH223" s="125"/>
      <c r="FI223" s="125"/>
      <c r="FJ223" s="125"/>
      <c r="FK223" s="125"/>
      <c r="FL223" s="125"/>
      <c r="FM223" s="125"/>
      <c r="FN223" s="125"/>
      <c r="FO223" s="125"/>
      <c r="FP223" s="125"/>
      <c r="FQ223" s="125"/>
      <c r="FR223" s="125"/>
      <c r="FS223" s="125"/>
      <c r="FT223" s="125"/>
      <c r="FU223" s="173"/>
      <c r="FV223" s="173"/>
      <c r="FW223" s="173"/>
      <c r="FX223" s="173"/>
      <c r="FY223" s="173"/>
      <c r="FZ223" s="173"/>
      <c r="GA223" s="173"/>
      <c r="GB223" s="173"/>
      <c r="GC223" s="173"/>
      <c r="GD223" s="173"/>
      <c r="GE223" s="173"/>
      <c r="GF223" s="173"/>
      <c r="GG223" s="173"/>
      <c r="GH223" s="173"/>
      <c r="GI223" s="173"/>
      <c r="GJ223" s="173"/>
      <c r="GK223" s="173"/>
      <c r="GL223" s="173"/>
      <c r="GM223" s="173"/>
      <c r="GN223" s="173"/>
      <c r="GO223" s="173"/>
      <c r="GP223" s="173"/>
      <c r="GQ223" s="173"/>
      <c r="GR223" s="173"/>
      <c r="GS223" s="173"/>
      <c r="GT223" s="173"/>
      <c r="GU223" s="173"/>
      <c r="GV223" s="173"/>
      <c r="GW223" s="173"/>
      <c r="GX223" s="173"/>
      <c r="GY223" s="173"/>
      <c r="GZ223" s="173"/>
      <c r="HA223" s="173"/>
      <c r="HB223" s="173"/>
      <c r="HC223" s="173"/>
      <c r="HD223" s="173"/>
      <c r="HE223" s="173"/>
      <c r="HF223" s="173"/>
      <c r="HG223" s="173"/>
      <c r="HH223" s="173"/>
      <c r="HI223" s="173"/>
      <c r="HJ223" s="173"/>
      <c r="HP223" s="284" t="e">
        <v>#NUM!</v>
      </c>
      <c r="HQ223" s="279"/>
      <c r="HR223" s="281"/>
      <c r="HS223" s="281"/>
      <c r="HT223" s="281"/>
      <c r="HU223" s="281"/>
      <c r="HV223" s="281"/>
      <c r="HW223" s="281"/>
      <c r="HX223" s="281"/>
      <c r="HY223" s="281"/>
      <c r="HZ223" s="281"/>
      <c r="IA223" s="281"/>
      <c r="IB223" s="281"/>
      <c r="IC223" s="281"/>
      <c r="ID223" s="281"/>
      <c r="IE223" s="281"/>
      <c r="IF223" s="281"/>
      <c r="IG223" s="281"/>
      <c r="IH223" s="281"/>
      <c r="II223" s="281"/>
      <c r="IJ223" s="281"/>
      <c r="IK223" s="281"/>
      <c r="IL223" s="281"/>
      <c r="IM223" s="281"/>
      <c r="IN223" s="281"/>
      <c r="IO223" s="281"/>
      <c r="IP223" s="281"/>
      <c r="IQ223" s="281"/>
      <c r="IR223" s="281"/>
      <c r="IS223" s="281"/>
      <c r="IT223" s="281"/>
      <c r="IU223" s="281"/>
      <c r="IV223" s="281"/>
      <c r="IW223" s="281"/>
      <c r="IX223" s="281"/>
      <c r="IY223" s="281"/>
      <c r="IZ223" s="281"/>
      <c r="JA223" s="281"/>
      <c r="JB223" s="281"/>
      <c r="JC223" s="281"/>
      <c r="JD223" s="281"/>
      <c r="JE223" s="281"/>
      <c r="JF223" s="285"/>
      <c r="JG223" s="285"/>
      <c r="JH223" s="275"/>
      <c r="JI223" s="275"/>
      <c r="JJ223" s="275"/>
    </row>
    <row r="224" spans="1:318" s="68" customFormat="1" ht="14.65" customHeight="1" x14ac:dyDescent="0.25">
      <c r="A224" s="68" t="s">
        <v>103</v>
      </c>
      <c r="B224" s="76" t="s">
        <v>508</v>
      </c>
      <c r="C224" s="76" t="s">
        <v>509</v>
      </c>
      <c r="D224" s="76" t="s">
        <v>510</v>
      </c>
      <c r="E224" s="76" t="s">
        <v>6</v>
      </c>
      <c r="F224" s="76" t="s">
        <v>511</v>
      </c>
      <c r="G224" s="76" t="s">
        <v>8</v>
      </c>
      <c r="H224" s="76" t="s">
        <v>8</v>
      </c>
      <c r="I224" s="76" t="s">
        <v>192</v>
      </c>
      <c r="J224" s="76" t="s">
        <v>15</v>
      </c>
      <c r="K224" s="86" t="s">
        <v>8</v>
      </c>
      <c r="L224" s="86" t="s">
        <v>8</v>
      </c>
      <c r="M224" s="86" t="s">
        <v>8</v>
      </c>
      <c r="N224" s="86" t="s">
        <v>8</v>
      </c>
      <c r="O224" s="86" t="s">
        <v>8</v>
      </c>
      <c r="P224" s="86" t="s">
        <v>8</v>
      </c>
      <c r="Q224" s="76" t="s">
        <v>866</v>
      </c>
      <c r="R224" s="76" t="s">
        <v>17</v>
      </c>
      <c r="S224" s="76" t="s">
        <v>867</v>
      </c>
      <c r="T224" s="76" t="s">
        <v>521</v>
      </c>
      <c r="U224" s="76" t="s">
        <v>530</v>
      </c>
      <c r="V224" s="76" t="s">
        <v>530</v>
      </c>
      <c r="W224" s="76" t="s">
        <v>530</v>
      </c>
      <c r="X224" s="71" t="s">
        <v>530</v>
      </c>
      <c r="Y224" s="76" t="s">
        <v>530</v>
      </c>
      <c r="Z224" s="76" t="s">
        <v>530</v>
      </c>
      <c r="AA224" s="76" t="s">
        <v>530</v>
      </c>
      <c r="AB224" s="76" t="s">
        <v>530</v>
      </c>
      <c r="AC224" s="76" t="s">
        <v>530</v>
      </c>
      <c r="AD224" s="76" t="s">
        <v>530</v>
      </c>
      <c r="AE224" s="76" t="s">
        <v>530</v>
      </c>
      <c r="AF224" s="77">
        <v>1</v>
      </c>
      <c r="AG224" s="76" t="s">
        <v>868</v>
      </c>
      <c r="AH224" s="76" t="s">
        <v>208</v>
      </c>
      <c r="AI224" s="82" t="s">
        <v>303</v>
      </c>
      <c r="AJ224" s="83" t="s">
        <v>303</v>
      </c>
      <c r="AK224" s="84">
        <v>46023</v>
      </c>
      <c r="AL224" s="84">
        <v>46387</v>
      </c>
      <c r="AM224" s="83"/>
      <c r="AN224" s="83"/>
      <c r="AO224" s="83"/>
      <c r="AP224" s="85" t="s">
        <v>16</v>
      </c>
      <c r="AQ224" s="84" cm="1">
        <f t="array" ref="AQ224">IFERROR(DATE(2026, _xlfn.AGGREGATE(15, 6, (COLUMN(CC224:CN224)-COLUMN(CC224)+1)/(CC224:CN224&lt;&gt;0), 1), 1),"N/A")</f>
        <v>46023</v>
      </c>
      <c r="AR224" s="84" cm="1">
        <f t="array" ref="AR224">IFERROR(EOMONTH(DATE(2026, _xlfn.AGGREGATE(14, 6, (COLUMN(CC224:CN224)-COLUMN(CC224)+1)/(CC224:CN224&lt;&gt;0), 1), 1), 0),"N/A")</f>
        <v>46387</v>
      </c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76" t="s">
        <v>162</v>
      </c>
      <c r="BG224" s="76"/>
      <c r="BH224" s="76" t="s">
        <v>875</v>
      </c>
      <c r="BI224" s="76" t="s">
        <v>8</v>
      </c>
      <c r="BJ224" s="82">
        <v>510513</v>
      </c>
      <c r="BK224" s="86" t="s">
        <v>191</v>
      </c>
      <c r="BL224" s="87">
        <v>10766.630000000001</v>
      </c>
      <c r="BM224" s="88">
        <v>897.21916666666675</v>
      </c>
      <c r="BN224" s="88">
        <v>897.21916666666675</v>
      </c>
      <c r="BO224" s="88">
        <v>897.21916666666675</v>
      </c>
      <c r="BP224" s="72">
        <v>897.21916666666675</v>
      </c>
      <c r="BQ224" s="88">
        <v>897.21916666666675</v>
      </c>
      <c r="BR224" s="88">
        <v>897.21916666666675</v>
      </c>
      <c r="BS224" s="88">
        <v>897.21916666666675</v>
      </c>
      <c r="BT224" s="88">
        <v>897.21916666666675</v>
      </c>
      <c r="BU224" s="88">
        <v>897.21916666666675</v>
      </c>
      <c r="BV224" s="88">
        <v>897.21916666666675</v>
      </c>
      <c r="BW224" s="88">
        <v>897.21916666666675</v>
      </c>
      <c r="BX224" s="137">
        <v>897.21916666666675</v>
      </c>
      <c r="BY224" s="137"/>
      <c r="BZ224" s="137"/>
      <c r="CA224" s="137">
        <v>14828.49</v>
      </c>
      <c r="CB224" s="138">
        <f t="shared" si="55"/>
        <v>25595.120000000003</v>
      </c>
      <c r="CC224" s="157">
        <v>1870.5</v>
      </c>
      <c r="CD224" s="157">
        <v>1164.27</v>
      </c>
      <c r="CE224" s="157">
        <v>1947.7</v>
      </c>
      <c r="CF224" s="73">
        <v>1094.02</v>
      </c>
      <c r="CG224" s="88">
        <v>1094</v>
      </c>
      <c r="CH224" s="88">
        <v>1094</v>
      </c>
      <c r="CI224" s="88">
        <v>1094</v>
      </c>
      <c r="CJ224" s="88">
        <v>1094</v>
      </c>
      <c r="CK224" s="88">
        <v>1094</v>
      </c>
      <c r="CL224" s="88">
        <v>1094</v>
      </c>
      <c r="CM224" s="88">
        <v>1094</v>
      </c>
      <c r="CN224" s="137">
        <v>11860.63</v>
      </c>
      <c r="CO224" s="137"/>
      <c r="CP224" s="137">
        <f t="shared" si="56"/>
        <v>0</v>
      </c>
      <c r="CQ224" s="137">
        <f t="shared" si="57"/>
        <v>6076.49</v>
      </c>
      <c r="CR224" s="137">
        <f t="shared" si="58"/>
        <v>2628.51</v>
      </c>
      <c r="CS224" s="157">
        <v>1870.5</v>
      </c>
      <c r="CT224" s="157">
        <v>1870.5</v>
      </c>
      <c r="CU224" s="157">
        <v>1870.5</v>
      </c>
      <c r="CV224" s="157">
        <v>8896.1299999999992</v>
      </c>
      <c r="CW224" s="157">
        <v>1870.5</v>
      </c>
      <c r="CX224" s="73">
        <v>1164.27</v>
      </c>
      <c r="CY224" s="73">
        <v>1164.27</v>
      </c>
      <c r="CZ224" s="73">
        <v>7731.86</v>
      </c>
      <c r="DA224" s="73">
        <v>1164.27</v>
      </c>
      <c r="DB224" s="73">
        <v>1947.7</v>
      </c>
      <c r="DC224" s="73">
        <v>1947.7</v>
      </c>
      <c r="DD224" s="73">
        <v>5784.16</v>
      </c>
      <c r="DE224" s="73">
        <v>1947.7</v>
      </c>
      <c r="DF224" s="73">
        <v>3722.53</v>
      </c>
      <c r="DG224" s="73">
        <v>16890.12</v>
      </c>
      <c r="DH224" s="73">
        <v>3722.53</v>
      </c>
      <c r="DI224" s="157">
        <f t="shared" si="59"/>
        <v>8705</v>
      </c>
      <c r="DJ224" s="157">
        <f t="shared" si="60"/>
        <v>8705</v>
      </c>
      <c r="DK224" s="191" t="str">
        <f t="shared" si="61"/>
        <v>SI</v>
      </c>
      <c r="DL224" s="191" t="str">
        <f t="shared" si="62"/>
        <v>SI</v>
      </c>
      <c r="DM224" s="142"/>
      <c r="DN224" s="142"/>
      <c r="DO224" s="142"/>
      <c r="DP224" s="125"/>
      <c r="DQ224" s="125"/>
      <c r="DR224" s="125"/>
      <c r="DS224" s="125"/>
      <c r="DT224" s="125"/>
      <c r="DU224" s="125"/>
      <c r="DV224" s="125"/>
      <c r="DW224" s="125"/>
      <c r="DX224" s="125"/>
      <c r="DY224" s="125"/>
      <c r="DZ224" s="125"/>
      <c r="EA224" s="125"/>
      <c r="EB224" s="125"/>
      <c r="EC224" s="125"/>
      <c r="ED224" s="125"/>
      <c r="EE224" s="125"/>
      <c r="EF224" s="125"/>
      <c r="EG224" s="125"/>
      <c r="EH224" s="125"/>
      <c r="EI224" s="125"/>
      <c r="EJ224" s="125"/>
      <c r="EK224" s="125"/>
      <c r="EL224" s="125"/>
      <c r="EM224" s="125"/>
      <c r="EN224" s="125"/>
      <c r="EO224" s="125"/>
      <c r="EP224" s="125"/>
      <c r="EQ224" s="125"/>
      <c r="ER224" s="125"/>
      <c r="ES224" s="125"/>
      <c r="ET224" s="125"/>
      <c r="EU224" s="125"/>
      <c r="EV224" s="125"/>
      <c r="EW224" s="125"/>
      <c r="EX224" s="125"/>
      <c r="EY224" s="125"/>
      <c r="EZ224" s="125"/>
      <c r="FA224" s="125"/>
      <c r="FB224" s="125"/>
      <c r="FC224" s="125"/>
      <c r="FD224" s="125"/>
      <c r="FE224" s="125"/>
      <c r="FF224" s="125"/>
      <c r="FG224" s="125"/>
      <c r="FH224" s="125"/>
      <c r="FI224" s="125"/>
      <c r="FJ224" s="125"/>
      <c r="FK224" s="125"/>
      <c r="FL224" s="125"/>
      <c r="FM224" s="125"/>
      <c r="FN224" s="125"/>
      <c r="FO224" s="125"/>
      <c r="FP224" s="125"/>
      <c r="FQ224" s="125"/>
      <c r="FR224" s="125"/>
      <c r="FS224" s="125"/>
      <c r="FT224" s="125"/>
      <c r="FU224" s="175"/>
      <c r="FV224" s="175"/>
      <c r="FW224" s="175"/>
      <c r="FX224" s="175"/>
      <c r="FY224" s="175"/>
      <c r="FZ224" s="175"/>
      <c r="GA224" s="175"/>
      <c r="GB224" s="175"/>
      <c r="GC224" s="175"/>
      <c r="GD224" s="175"/>
      <c r="GE224" s="175"/>
      <c r="GF224" s="175"/>
      <c r="GG224" s="175"/>
      <c r="GH224" s="175"/>
      <c r="GI224" s="175"/>
      <c r="GJ224" s="175"/>
      <c r="GK224" s="175"/>
      <c r="GL224" s="175"/>
      <c r="GM224" s="175"/>
      <c r="GN224" s="175"/>
      <c r="GO224" s="175"/>
      <c r="GP224" s="175"/>
      <c r="GQ224" s="175"/>
      <c r="GR224" s="175"/>
      <c r="GS224" s="175"/>
      <c r="GT224" s="175"/>
      <c r="GU224" s="175"/>
      <c r="GV224" s="175"/>
      <c r="GW224" s="175"/>
      <c r="GX224" s="175"/>
      <c r="GY224" s="175"/>
      <c r="GZ224" s="175"/>
      <c r="HA224" s="175"/>
      <c r="HB224" s="175"/>
      <c r="HC224" s="175"/>
      <c r="HD224" s="175"/>
      <c r="HE224" s="175"/>
      <c r="HF224" s="175"/>
      <c r="HG224" s="175"/>
      <c r="HH224" s="175"/>
      <c r="HI224" s="175"/>
      <c r="HJ224" s="175"/>
      <c r="HK224" s="76"/>
      <c r="HL224" s="76"/>
      <c r="HM224" s="76"/>
      <c r="HN224" s="76"/>
      <c r="HO224" s="271"/>
      <c r="HP224" s="284" t="e">
        <v>#NUM!</v>
      </c>
      <c r="HQ224" s="279"/>
      <c r="HR224" s="281"/>
      <c r="HS224" s="281"/>
      <c r="HT224" s="281"/>
      <c r="HU224" s="281"/>
      <c r="HV224" s="281"/>
      <c r="HW224" s="281"/>
      <c r="HX224" s="281"/>
      <c r="HY224" s="281"/>
      <c r="HZ224" s="281"/>
      <c r="IA224" s="281"/>
      <c r="IB224" s="281"/>
      <c r="IC224" s="281"/>
      <c r="ID224" s="281"/>
      <c r="IE224" s="281"/>
      <c r="IF224" s="281"/>
      <c r="IG224" s="281"/>
      <c r="IH224" s="281"/>
      <c r="II224" s="281"/>
      <c r="IJ224" s="281"/>
      <c r="IK224" s="281"/>
      <c r="IL224" s="281"/>
      <c r="IM224" s="281"/>
      <c r="IN224" s="281"/>
      <c r="IO224" s="281"/>
      <c r="IP224" s="281"/>
      <c r="IQ224" s="281"/>
      <c r="IR224" s="281"/>
      <c r="IS224" s="281"/>
      <c r="IT224" s="281"/>
      <c r="IU224" s="281"/>
      <c r="IV224" s="281"/>
      <c r="IW224" s="281"/>
      <c r="IX224" s="281"/>
      <c r="IY224" s="281"/>
      <c r="IZ224" s="281"/>
      <c r="JA224" s="281"/>
      <c r="JB224" s="281"/>
      <c r="JC224" s="281"/>
      <c r="JD224" s="281"/>
      <c r="JE224" s="281"/>
      <c r="JF224" s="285"/>
      <c r="JG224" s="285"/>
      <c r="JH224" s="275"/>
      <c r="JI224" s="275"/>
      <c r="JJ224" s="275"/>
    </row>
    <row r="225" spans="1:270" s="68" customFormat="1" ht="14.65" customHeight="1" x14ac:dyDescent="0.25">
      <c r="A225" s="68" t="s">
        <v>103</v>
      </c>
      <c r="B225" s="76" t="s">
        <v>508</v>
      </c>
      <c r="C225" s="76" t="s">
        <v>509</v>
      </c>
      <c r="D225" s="76" t="s">
        <v>510</v>
      </c>
      <c r="E225" s="76" t="s">
        <v>6</v>
      </c>
      <c r="F225" s="76" t="s">
        <v>511</v>
      </c>
      <c r="G225" s="76" t="s">
        <v>8</v>
      </c>
      <c r="H225" s="76" t="s">
        <v>8</v>
      </c>
      <c r="I225" s="76" t="s">
        <v>192</v>
      </c>
      <c r="J225" s="76" t="s">
        <v>15</v>
      </c>
      <c r="K225" s="86" t="s">
        <v>8</v>
      </c>
      <c r="L225" s="86" t="s">
        <v>8</v>
      </c>
      <c r="M225" s="86" t="s">
        <v>8</v>
      </c>
      <c r="N225" s="86" t="s">
        <v>8</v>
      </c>
      <c r="O225" s="86" t="s">
        <v>8</v>
      </c>
      <c r="P225" s="86" t="s">
        <v>8</v>
      </c>
      <c r="Q225" s="76" t="s">
        <v>866</v>
      </c>
      <c r="R225" s="76" t="s">
        <v>17</v>
      </c>
      <c r="S225" s="76" t="s">
        <v>867</v>
      </c>
      <c r="T225" s="76" t="s">
        <v>521</v>
      </c>
      <c r="U225" s="76" t="s">
        <v>530</v>
      </c>
      <c r="V225" s="76" t="s">
        <v>530</v>
      </c>
      <c r="W225" s="76" t="s">
        <v>530</v>
      </c>
      <c r="X225" s="71" t="s">
        <v>530</v>
      </c>
      <c r="Y225" s="76" t="s">
        <v>530</v>
      </c>
      <c r="Z225" s="76" t="s">
        <v>530</v>
      </c>
      <c r="AA225" s="76" t="s">
        <v>530</v>
      </c>
      <c r="AB225" s="76" t="s">
        <v>530</v>
      </c>
      <c r="AC225" s="76" t="s">
        <v>530</v>
      </c>
      <c r="AD225" s="76" t="s">
        <v>530</v>
      </c>
      <c r="AE225" s="76" t="s">
        <v>530</v>
      </c>
      <c r="AF225" s="77">
        <v>1</v>
      </c>
      <c r="AG225" s="76" t="s">
        <v>868</v>
      </c>
      <c r="AH225" s="76" t="s">
        <v>208</v>
      </c>
      <c r="AI225" s="82" t="s">
        <v>303</v>
      </c>
      <c r="AJ225" s="83" t="s">
        <v>303</v>
      </c>
      <c r="AK225" s="84">
        <v>46023</v>
      </c>
      <c r="AL225" s="84">
        <v>46387</v>
      </c>
      <c r="AM225" s="83"/>
      <c r="AN225" s="83"/>
      <c r="AO225" s="83"/>
      <c r="AP225" s="85" t="s">
        <v>16</v>
      </c>
      <c r="AQ225" s="84" cm="1">
        <f t="array" ref="AQ225">IFERROR(DATE(2026, _xlfn.AGGREGATE(15, 6, (COLUMN(CC225:CN225)-COLUMN(CC225)+1)/(CC225:CN225&lt;&gt;0), 1), 1),"N/A")</f>
        <v>46023</v>
      </c>
      <c r="AR225" s="84" cm="1">
        <f t="array" ref="AR225">IFERROR(EOMONTH(DATE(2026, _xlfn.AGGREGATE(14, 6, (COLUMN(CC225:CN225)-COLUMN(CC225)+1)/(CC225:CN225&lt;&gt;0), 1), 1), 0),"N/A")</f>
        <v>46387</v>
      </c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76" t="s">
        <v>164</v>
      </c>
      <c r="BG225" s="76"/>
      <c r="BH225" s="76" t="s">
        <v>876</v>
      </c>
      <c r="BI225" s="76" t="s">
        <v>8</v>
      </c>
      <c r="BJ225" s="82">
        <v>510602</v>
      </c>
      <c r="BK225" s="86" t="s">
        <v>191</v>
      </c>
      <c r="BL225" s="87">
        <v>106188.31</v>
      </c>
      <c r="BM225" s="88">
        <v>8849.0258333333331</v>
      </c>
      <c r="BN225" s="88">
        <v>8849.0258333333331</v>
      </c>
      <c r="BO225" s="88">
        <v>8849.0258333333331</v>
      </c>
      <c r="BP225" s="72">
        <v>8849.0258333333331</v>
      </c>
      <c r="BQ225" s="88">
        <v>8849.0258333333331</v>
      </c>
      <c r="BR225" s="88">
        <v>8849.0258333333331</v>
      </c>
      <c r="BS225" s="88">
        <v>8849.0258333333331</v>
      </c>
      <c r="BT225" s="88">
        <v>8849.0258333333331</v>
      </c>
      <c r="BU225" s="88">
        <v>8849.0258333333331</v>
      </c>
      <c r="BV225" s="88">
        <v>8849.0258333333331</v>
      </c>
      <c r="BW225" s="88">
        <v>8849.0258333333331</v>
      </c>
      <c r="BX225" s="137">
        <v>8849.0258333333331</v>
      </c>
      <c r="BY225" s="137">
        <v>-1813.96</v>
      </c>
      <c r="BZ225" s="137">
        <v>6036.1</v>
      </c>
      <c r="CA225" s="137">
        <v>-4108.7299999999996</v>
      </c>
      <c r="CB225" s="138">
        <f t="shared" si="55"/>
        <v>106301.72</v>
      </c>
      <c r="CC225" s="88">
        <v>8564.68</v>
      </c>
      <c r="CD225" s="88">
        <v>7808.76</v>
      </c>
      <c r="CE225" s="88">
        <v>8028.28</v>
      </c>
      <c r="CF225" s="88">
        <v>8700</v>
      </c>
      <c r="CG225" s="88">
        <v>8800</v>
      </c>
      <c r="CH225" s="88">
        <v>8900</v>
      </c>
      <c r="CI225" s="88">
        <v>9000</v>
      </c>
      <c r="CJ225" s="88">
        <v>9100</v>
      </c>
      <c r="CK225" s="88">
        <v>9200</v>
      </c>
      <c r="CL225" s="88">
        <v>9300</v>
      </c>
      <c r="CM225" s="88">
        <v>9400</v>
      </c>
      <c r="CN225" s="137">
        <v>9500</v>
      </c>
      <c r="CO225" s="137"/>
      <c r="CP225" s="137">
        <f t="shared" si="56"/>
        <v>0</v>
      </c>
      <c r="CQ225" s="137">
        <f t="shared" si="57"/>
        <v>33101.72</v>
      </c>
      <c r="CR225" s="137">
        <f t="shared" si="58"/>
        <v>-98.139999999999418</v>
      </c>
      <c r="CS225" s="157">
        <v>8564.68</v>
      </c>
      <c r="CT225" s="157">
        <v>8564.68</v>
      </c>
      <c r="CU225" s="157">
        <v>8564.68</v>
      </c>
      <c r="CV225" s="157">
        <v>865.71</v>
      </c>
      <c r="CW225" s="157">
        <v>8564.68</v>
      </c>
      <c r="CX225" s="73">
        <v>7735.4</v>
      </c>
      <c r="CY225" s="73">
        <v>7808.76</v>
      </c>
      <c r="CZ225" s="73">
        <v>6798.35</v>
      </c>
      <c r="DA225" s="73">
        <v>7808.76</v>
      </c>
      <c r="DB225" s="73">
        <v>8028.28</v>
      </c>
      <c r="DC225" s="73">
        <v>8028.28</v>
      </c>
      <c r="DD225" s="73">
        <v>13596.48</v>
      </c>
      <c r="DE225" s="73">
        <v>8028.28</v>
      </c>
      <c r="DF225" s="73">
        <v>8601.86</v>
      </c>
      <c r="DG225" s="73">
        <v>13329.01</v>
      </c>
      <c r="DH225" s="73">
        <v>8601.86</v>
      </c>
      <c r="DI225" s="157">
        <f t="shared" si="59"/>
        <v>33003.58</v>
      </c>
      <c r="DJ225" s="157">
        <f t="shared" si="60"/>
        <v>33003.58</v>
      </c>
      <c r="DK225" s="191" t="str">
        <f t="shared" si="61"/>
        <v>SI</v>
      </c>
      <c r="DL225" s="191" t="str">
        <f t="shared" si="62"/>
        <v>SI</v>
      </c>
      <c r="DM225" s="142"/>
      <c r="DN225" s="142"/>
      <c r="DO225" s="142"/>
      <c r="DP225" s="125"/>
      <c r="DQ225" s="125"/>
      <c r="DR225" s="125"/>
      <c r="DS225" s="125"/>
      <c r="DT225" s="125"/>
      <c r="DU225" s="125"/>
      <c r="DV225" s="125"/>
      <c r="DW225" s="125"/>
      <c r="DX225" s="125"/>
      <c r="DY225" s="125"/>
      <c r="DZ225" s="125"/>
      <c r="EA225" s="125"/>
      <c r="EB225" s="125"/>
      <c r="EC225" s="125"/>
      <c r="ED225" s="125"/>
      <c r="EE225" s="125"/>
      <c r="EF225" s="125"/>
      <c r="EG225" s="125"/>
      <c r="EH225" s="125"/>
      <c r="EI225" s="125"/>
      <c r="EJ225" s="125"/>
      <c r="EK225" s="125"/>
      <c r="EL225" s="125"/>
      <c r="EM225" s="125"/>
      <c r="EN225" s="125"/>
      <c r="EO225" s="125"/>
      <c r="EP225" s="125"/>
      <c r="EQ225" s="125"/>
      <c r="ER225" s="125"/>
      <c r="ES225" s="125"/>
      <c r="ET225" s="125"/>
      <c r="EU225" s="125"/>
      <c r="EV225" s="125"/>
      <c r="EW225" s="125"/>
      <c r="EX225" s="125"/>
      <c r="EY225" s="125"/>
      <c r="EZ225" s="125"/>
      <c r="FA225" s="125"/>
      <c r="FB225" s="125"/>
      <c r="FC225" s="125"/>
      <c r="FD225" s="125"/>
      <c r="FE225" s="125"/>
      <c r="FF225" s="125"/>
      <c r="FG225" s="125"/>
      <c r="FH225" s="125"/>
      <c r="FI225" s="125"/>
      <c r="FJ225" s="125"/>
      <c r="FK225" s="125"/>
      <c r="FL225" s="125"/>
      <c r="FM225" s="125"/>
      <c r="FN225" s="125"/>
      <c r="FO225" s="125"/>
      <c r="FP225" s="125"/>
      <c r="FQ225" s="125"/>
      <c r="FR225" s="125"/>
      <c r="FS225" s="125"/>
      <c r="FT225" s="125"/>
      <c r="FU225" s="173"/>
      <c r="FV225" s="173"/>
      <c r="FW225" s="173"/>
      <c r="FX225" s="173"/>
      <c r="FY225" s="173"/>
      <c r="FZ225" s="173"/>
      <c r="GA225" s="173"/>
      <c r="GB225" s="173"/>
      <c r="GC225" s="173"/>
      <c r="GD225" s="173"/>
      <c r="GE225" s="173"/>
      <c r="GF225" s="173"/>
      <c r="GG225" s="173"/>
      <c r="GH225" s="173"/>
      <c r="GI225" s="173"/>
      <c r="GJ225" s="173"/>
      <c r="GK225" s="173"/>
      <c r="GL225" s="173"/>
      <c r="GM225" s="173"/>
      <c r="GN225" s="173"/>
      <c r="GO225" s="173"/>
      <c r="GP225" s="173"/>
      <c r="GQ225" s="173"/>
      <c r="GR225" s="173"/>
      <c r="GS225" s="173"/>
      <c r="GT225" s="173"/>
      <c r="GU225" s="173"/>
      <c r="GV225" s="173"/>
      <c r="GW225" s="173"/>
      <c r="GX225" s="173"/>
      <c r="GY225" s="173"/>
      <c r="GZ225" s="173"/>
      <c r="HA225" s="173"/>
      <c r="HB225" s="173"/>
      <c r="HC225" s="173"/>
      <c r="HD225" s="173"/>
      <c r="HE225" s="173"/>
      <c r="HF225" s="173"/>
      <c r="HG225" s="173"/>
      <c r="HH225" s="173"/>
      <c r="HI225" s="173"/>
      <c r="HJ225" s="173"/>
      <c r="HP225" s="284" t="e">
        <v>#NUM!</v>
      </c>
      <c r="HQ225" s="279"/>
      <c r="HR225" s="281"/>
      <c r="HS225" s="281"/>
      <c r="HT225" s="281"/>
      <c r="HU225" s="281"/>
      <c r="HV225" s="281"/>
      <c r="HW225" s="281"/>
      <c r="HX225" s="281"/>
      <c r="HY225" s="281"/>
      <c r="HZ225" s="281"/>
      <c r="IA225" s="281"/>
      <c r="IB225" s="281"/>
      <c r="IC225" s="281"/>
      <c r="ID225" s="281"/>
      <c r="IE225" s="281"/>
      <c r="IF225" s="281"/>
      <c r="IG225" s="281"/>
      <c r="IH225" s="281"/>
      <c r="II225" s="281"/>
      <c r="IJ225" s="281"/>
      <c r="IK225" s="281"/>
      <c r="IL225" s="281"/>
      <c r="IM225" s="281"/>
      <c r="IN225" s="281"/>
      <c r="IO225" s="281"/>
      <c r="IP225" s="281"/>
      <c r="IQ225" s="281"/>
      <c r="IR225" s="281"/>
      <c r="IS225" s="281"/>
      <c r="IT225" s="281"/>
      <c r="IU225" s="281"/>
      <c r="IV225" s="281"/>
      <c r="IW225" s="281"/>
      <c r="IX225" s="281"/>
      <c r="IY225" s="281"/>
      <c r="IZ225" s="281"/>
      <c r="JA225" s="281"/>
      <c r="JB225" s="281"/>
      <c r="JC225" s="281"/>
      <c r="JD225" s="281"/>
      <c r="JE225" s="281"/>
      <c r="JF225" s="285"/>
      <c r="JG225" s="285"/>
      <c r="JH225" s="275"/>
      <c r="JI225" s="275"/>
      <c r="JJ225" s="275"/>
    </row>
    <row r="226" spans="1:270" s="68" customFormat="1" ht="14.65" customHeight="1" x14ac:dyDescent="0.25">
      <c r="A226" s="68" t="s">
        <v>103</v>
      </c>
      <c r="B226" s="76" t="s">
        <v>508</v>
      </c>
      <c r="C226" s="76" t="s">
        <v>509</v>
      </c>
      <c r="D226" s="76" t="s">
        <v>510</v>
      </c>
      <c r="E226" s="76" t="s">
        <v>6</v>
      </c>
      <c r="F226" s="76" t="s">
        <v>511</v>
      </c>
      <c r="G226" s="76" t="s">
        <v>8</v>
      </c>
      <c r="H226" s="76" t="s">
        <v>8</v>
      </c>
      <c r="I226" s="76" t="s">
        <v>192</v>
      </c>
      <c r="J226" s="76" t="s">
        <v>15</v>
      </c>
      <c r="K226" s="86" t="s">
        <v>8</v>
      </c>
      <c r="L226" s="86" t="s">
        <v>8</v>
      </c>
      <c r="M226" s="86" t="s">
        <v>8</v>
      </c>
      <c r="N226" s="86" t="s">
        <v>8</v>
      </c>
      <c r="O226" s="86" t="s">
        <v>8</v>
      </c>
      <c r="P226" s="86" t="s">
        <v>8</v>
      </c>
      <c r="Q226" s="76" t="s">
        <v>866</v>
      </c>
      <c r="R226" s="76" t="s">
        <v>17</v>
      </c>
      <c r="S226" s="76" t="s">
        <v>867</v>
      </c>
      <c r="T226" s="76" t="s">
        <v>521</v>
      </c>
      <c r="U226" s="76" t="s">
        <v>530</v>
      </c>
      <c r="V226" s="76" t="s">
        <v>530</v>
      </c>
      <c r="W226" s="76" t="s">
        <v>530</v>
      </c>
      <c r="X226" s="71" t="s">
        <v>530</v>
      </c>
      <c r="Y226" s="76" t="s">
        <v>530</v>
      </c>
      <c r="Z226" s="76" t="s">
        <v>530</v>
      </c>
      <c r="AA226" s="76" t="s">
        <v>530</v>
      </c>
      <c r="AB226" s="76" t="s">
        <v>530</v>
      </c>
      <c r="AC226" s="76" t="s">
        <v>530</v>
      </c>
      <c r="AD226" s="76" t="s">
        <v>530</v>
      </c>
      <c r="AE226" s="76" t="s">
        <v>530</v>
      </c>
      <c r="AF226" s="77">
        <v>1</v>
      </c>
      <c r="AG226" s="76" t="s">
        <v>868</v>
      </c>
      <c r="AH226" s="76" t="s">
        <v>208</v>
      </c>
      <c r="AI226" s="82" t="s">
        <v>303</v>
      </c>
      <c r="AJ226" s="83" t="s">
        <v>303</v>
      </c>
      <c r="AK226" s="84">
        <v>46023</v>
      </c>
      <c r="AL226" s="84">
        <v>46387</v>
      </c>
      <c r="AM226" s="83"/>
      <c r="AN226" s="83"/>
      <c r="AO226" s="83"/>
      <c r="AP226" s="85" t="s">
        <v>16</v>
      </c>
      <c r="AQ226" s="84" cm="1">
        <f t="array" ref="AQ226">IFERROR(DATE(2026, _xlfn.AGGREGATE(15, 6, (COLUMN(CC226:CN226)-COLUMN(CC226)+1)/(CC226:CN226&lt;&gt;0), 1), 1),"N/A")</f>
        <v>46023</v>
      </c>
      <c r="AR226" s="84" cm="1">
        <f t="array" ref="AR226">IFERROR(EOMONTH(DATE(2026, _xlfn.AGGREGATE(14, 6, (COLUMN(CC226:CN226)-COLUMN(CC226)+1)/(CC226:CN226&lt;&gt;0), 1), 1), 0),"N/A")</f>
        <v>46387</v>
      </c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76" t="s">
        <v>169</v>
      </c>
      <c r="BG226" s="76"/>
      <c r="BH226" s="76" t="s">
        <v>877</v>
      </c>
      <c r="BI226" s="76" t="s">
        <v>8</v>
      </c>
      <c r="BJ226" s="82">
        <v>510509</v>
      </c>
      <c r="BK226" s="86" t="s">
        <v>191</v>
      </c>
      <c r="BL226" s="87">
        <v>52597.97</v>
      </c>
      <c r="BM226" s="88">
        <v>4383.1641666666665</v>
      </c>
      <c r="BN226" s="88">
        <v>4383.1641666666665</v>
      </c>
      <c r="BO226" s="88">
        <v>4383.1641666666665</v>
      </c>
      <c r="BP226" s="72">
        <v>4383.1641666666665</v>
      </c>
      <c r="BQ226" s="88">
        <v>4383.1641666666665</v>
      </c>
      <c r="BR226" s="88">
        <v>4383.1641666666665</v>
      </c>
      <c r="BS226" s="88">
        <v>4383.1641666666665</v>
      </c>
      <c r="BT226" s="88">
        <v>4383.1641666666665</v>
      </c>
      <c r="BU226" s="88">
        <v>4383.1641666666665</v>
      </c>
      <c r="BV226" s="88">
        <v>4383.1641666666665</v>
      </c>
      <c r="BW226" s="88">
        <v>4383.1641666666665</v>
      </c>
      <c r="BX226" s="137">
        <v>4383.1641666666665</v>
      </c>
      <c r="BY226" s="137"/>
      <c r="BZ226" s="137">
        <v>10000</v>
      </c>
      <c r="CA226" s="137"/>
      <c r="CB226" s="138">
        <f t="shared" si="55"/>
        <v>62597.97</v>
      </c>
      <c r="CC226" s="157">
        <v>13115.94</v>
      </c>
      <c r="CD226" s="157">
        <v>3583.21</v>
      </c>
      <c r="CE226" s="157">
        <v>8349.58</v>
      </c>
      <c r="CF226" s="73">
        <v>4172.1400000000003</v>
      </c>
      <c r="CG226" s="216">
        <v>4172.1400000000003</v>
      </c>
      <c r="CH226" s="216">
        <v>4172.1400000000003</v>
      </c>
      <c r="CI226" s="216">
        <v>4172.1400000000003</v>
      </c>
      <c r="CJ226" s="216">
        <v>4172.1400000000003</v>
      </c>
      <c r="CK226" s="216">
        <v>4172.1400000000003</v>
      </c>
      <c r="CL226" s="216">
        <v>4172.1400000000003</v>
      </c>
      <c r="CM226" s="216">
        <v>4172.1400000000003</v>
      </c>
      <c r="CN226" s="223">
        <v>4172.12</v>
      </c>
      <c r="CO226" s="137"/>
      <c r="CP226" s="137">
        <f t="shared" si="56"/>
        <v>0</v>
      </c>
      <c r="CQ226" s="137">
        <f t="shared" si="57"/>
        <v>29220.870000000003</v>
      </c>
      <c r="CR226" s="137">
        <f t="shared" si="58"/>
        <v>3895.3099999999977</v>
      </c>
      <c r="CS226" s="157">
        <v>13115.94</v>
      </c>
      <c r="CT226" s="157">
        <v>13115.94</v>
      </c>
      <c r="CU226" s="157">
        <v>13115.94</v>
      </c>
      <c r="CV226" s="157">
        <v>35580.730000000003</v>
      </c>
      <c r="CW226" s="157">
        <v>13115.94</v>
      </c>
      <c r="CX226" s="73">
        <v>3583.21</v>
      </c>
      <c r="CY226" s="73">
        <v>3583.21</v>
      </c>
      <c r="CZ226" s="73">
        <v>31997.52</v>
      </c>
      <c r="DA226" s="73">
        <v>3583.21</v>
      </c>
      <c r="DB226" s="73">
        <v>8013.49</v>
      </c>
      <c r="DC226" s="73">
        <v>8013.49</v>
      </c>
      <c r="DD226" s="73">
        <v>26214.65</v>
      </c>
      <c r="DE226" s="73">
        <v>8013.49</v>
      </c>
      <c r="DF226" s="73">
        <v>8403.5400000000009</v>
      </c>
      <c r="DG226" s="73">
        <v>27406.35</v>
      </c>
      <c r="DH226" s="73">
        <v>8403.5400000000009</v>
      </c>
      <c r="DI226" s="157">
        <f t="shared" si="59"/>
        <v>33116.18</v>
      </c>
      <c r="DJ226" s="157">
        <f t="shared" si="60"/>
        <v>33116.18</v>
      </c>
      <c r="DK226" s="191" t="str">
        <f t="shared" si="61"/>
        <v>SI</v>
      </c>
      <c r="DL226" s="191" t="str">
        <f t="shared" si="62"/>
        <v>SI</v>
      </c>
      <c r="DM226" s="142"/>
      <c r="DN226" s="142"/>
      <c r="DO226" s="142"/>
      <c r="DP226" s="125"/>
      <c r="DQ226" s="125"/>
      <c r="DR226" s="125"/>
      <c r="DS226" s="125"/>
      <c r="DT226" s="125"/>
      <c r="DU226" s="125"/>
      <c r="DV226" s="125"/>
      <c r="DW226" s="125"/>
      <c r="DX226" s="125"/>
      <c r="DY226" s="125"/>
      <c r="DZ226" s="125"/>
      <c r="EA226" s="125"/>
      <c r="EB226" s="125"/>
      <c r="EC226" s="125"/>
      <c r="ED226" s="125"/>
      <c r="EE226" s="125"/>
      <c r="EF226" s="125"/>
      <c r="EG226" s="125"/>
      <c r="EH226" s="125"/>
      <c r="EI226" s="125"/>
      <c r="EJ226" s="125"/>
      <c r="EK226" s="125"/>
      <c r="EL226" s="125"/>
      <c r="EM226" s="125"/>
      <c r="EN226" s="125"/>
      <c r="EO226" s="125"/>
      <c r="EP226" s="125"/>
      <c r="EQ226" s="125"/>
      <c r="ER226" s="125"/>
      <c r="ES226" s="125"/>
      <c r="ET226" s="125"/>
      <c r="EU226" s="125"/>
      <c r="EV226" s="125"/>
      <c r="EW226" s="125"/>
      <c r="EX226" s="125"/>
      <c r="EY226" s="125"/>
      <c r="EZ226" s="125"/>
      <c r="FA226" s="125"/>
      <c r="FB226" s="125"/>
      <c r="FC226" s="125"/>
      <c r="FD226" s="125"/>
      <c r="FE226" s="125"/>
      <c r="FF226" s="125"/>
      <c r="FG226" s="125"/>
      <c r="FH226" s="125"/>
      <c r="FI226" s="125"/>
      <c r="FJ226" s="125"/>
      <c r="FK226" s="125"/>
      <c r="FL226" s="125"/>
      <c r="FM226" s="125"/>
      <c r="FN226" s="125"/>
      <c r="FO226" s="125"/>
      <c r="FP226" s="125"/>
      <c r="FQ226" s="125"/>
      <c r="FR226" s="125"/>
      <c r="FS226" s="125"/>
      <c r="FT226" s="172"/>
      <c r="FU226" s="175"/>
      <c r="FV226" s="175"/>
      <c r="FW226" s="175"/>
      <c r="FX226" s="175"/>
      <c r="FY226" s="175"/>
      <c r="FZ226" s="175"/>
      <c r="GA226" s="175"/>
      <c r="GB226" s="175"/>
      <c r="GC226" s="175"/>
      <c r="GD226" s="175"/>
      <c r="GE226" s="175"/>
      <c r="GF226" s="175"/>
      <c r="GG226" s="175"/>
      <c r="GH226" s="175"/>
      <c r="GI226" s="175"/>
      <c r="GJ226" s="175"/>
      <c r="GK226" s="175"/>
      <c r="GL226" s="175"/>
      <c r="GM226" s="175"/>
      <c r="GN226" s="175"/>
      <c r="GO226" s="175"/>
      <c r="GP226" s="175"/>
      <c r="GQ226" s="175"/>
      <c r="GR226" s="175"/>
      <c r="GS226" s="175"/>
      <c r="GT226" s="175"/>
      <c r="GU226" s="175"/>
      <c r="GV226" s="175"/>
      <c r="GW226" s="175"/>
      <c r="GX226" s="175"/>
      <c r="GY226" s="175"/>
      <c r="GZ226" s="175"/>
      <c r="HA226" s="175"/>
      <c r="HB226" s="175"/>
      <c r="HC226" s="175"/>
      <c r="HD226" s="175"/>
      <c r="HE226" s="175"/>
      <c r="HF226" s="175"/>
      <c r="HG226" s="175"/>
      <c r="HH226" s="175"/>
      <c r="HI226" s="175"/>
      <c r="HJ226" s="175"/>
      <c r="HK226" s="76"/>
      <c r="HL226" s="76"/>
      <c r="HM226" s="76"/>
      <c r="HN226" s="76"/>
      <c r="HO226" s="271"/>
      <c r="HP226" s="284" t="e">
        <v>#NUM!</v>
      </c>
      <c r="HQ226" s="279"/>
      <c r="HR226" s="281"/>
      <c r="HS226" s="281"/>
      <c r="HT226" s="281"/>
      <c r="HU226" s="281"/>
      <c r="HV226" s="281"/>
      <c r="HW226" s="281"/>
      <c r="HX226" s="281"/>
      <c r="HY226" s="281"/>
      <c r="HZ226" s="281"/>
      <c r="IA226" s="281"/>
      <c r="IB226" s="281"/>
      <c r="IC226" s="281"/>
      <c r="ID226" s="281"/>
      <c r="IE226" s="281"/>
      <c r="IF226" s="281"/>
      <c r="IG226" s="281"/>
      <c r="IH226" s="281"/>
      <c r="II226" s="281"/>
      <c r="IJ226" s="281"/>
      <c r="IK226" s="281"/>
      <c r="IL226" s="281"/>
      <c r="IM226" s="281"/>
      <c r="IN226" s="281"/>
      <c r="IO226" s="281"/>
      <c r="IP226" s="281"/>
      <c r="IQ226" s="281"/>
      <c r="IR226" s="281"/>
      <c r="IS226" s="281"/>
      <c r="IT226" s="281"/>
      <c r="IU226" s="281"/>
      <c r="IV226" s="281"/>
      <c r="IW226" s="281"/>
      <c r="IX226" s="281"/>
      <c r="IY226" s="281"/>
      <c r="IZ226" s="281"/>
      <c r="JA226" s="281"/>
      <c r="JB226" s="281"/>
      <c r="JC226" s="281"/>
      <c r="JD226" s="281"/>
      <c r="JE226" s="281"/>
      <c r="JF226" s="285"/>
      <c r="JG226" s="285"/>
      <c r="JH226" s="275"/>
      <c r="JI226" s="275"/>
      <c r="JJ226" s="275"/>
    </row>
    <row r="227" spans="1:270" s="68" customFormat="1" ht="14.65" customHeight="1" x14ac:dyDescent="0.25">
      <c r="A227" s="68" t="s">
        <v>103</v>
      </c>
      <c r="B227" s="76" t="s">
        <v>508</v>
      </c>
      <c r="C227" s="76" t="s">
        <v>509</v>
      </c>
      <c r="D227" s="76" t="s">
        <v>510</v>
      </c>
      <c r="E227" s="76" t="s">
        <v>6</v>
      </c>
      <c r="F227" s="76" t="s">
        <v>511</v>
      </c>
      <c r="G227" s="76" t="s">
        <v>8</v>
      </c>
      <c r="H227" s="76" t="s">
        <v>8</v>
      </c>
      <c r="I227" s="76" t="s">
        <v>192</v>
      </c>
      <c r="J227" s="76" t="s">
        <v>15</v>
      </c>
      <c r="K227" s="86" t="s">
        <v>8</v>
      </c>
      <c r="L227" s="86" t="s">
        <v>8</v>
      </c>
      <c r="M227" s="86" t="s">
        <v>8</v>
      </c>
      <c r="N227" s="86" t="s">
        <v>8</v>
      </c>
      <c r="O227" s="86" t="s">
        <v>8</v>
      </c>
      <c r="P227" s="86" t="s">
        <v>8</v>
      </c>
      <c r="Q227" s="76" t="s">
        <v>866</v>
      </c>
      <c r="R227" s="76" t="s">
        <v>17</v>
      </c>
      <c r="S227" s="76" t="s">
        <v>867</v>
      </c>
      <c r="T227" s="76" t="s">
        <v>521</v>
      </c>
      <c r="U227" s="76" t="s">
        <v>530</v>
      </c>
      <c r="V227" s="76" t="s">
        <v>530</v>
      </c>
      <c r="W227" s="76" t="s">
        <v>530</v>
      </c>
      <c r="X227" s="71" t="s">
        <v>530</v>
      </c>
      <c r="Y227" s="76" t="s">
        <v>530</v>
      </c>
      <c r="Z227" s="76" t="s">
        <v>530</v>
      </c>
      <c r="AA227" s="76" t="s">
        <v>530</v>
      </c>
      <c r="AB227" s="76" t="s">
        <v>530</v>
      </c>
      <c r="AC227" s="76" t="s">
        <v>530</v>
      </c>
      <c r="AD227" s="76" t="s">
        <v>530</v>
      </c>
      <c r="AE227" s="76" t="s">
        <v>530</v>
      </c>
      <c r="AF227" s="77">
        <v>1</v>
      </c>
      <c r="AG227" s="76" t="s">
        <v>868</v>
      </c>
      <c r="AH227" s="76" t="s">
        <v>208</v>
      </c>
      <c r="AI227" s="82" t="s">
        <v>303</v>
      </c>
      <c r="AJ227" s="83" t="s">
        <v>303</v>
      </c>
      <c r="AK227" s="84">
        <v>46023</v>
      </c>
      <c r="AL227" s="84">
        <v>46387</v>
      </c>
      <c r="AM227" s="83"/>
      <c r="AN227" s="83"/>
      <c r="AO227" s="83"/>
      <c r="AP227" s="85" t="s">
        <v>16</v>
      </c>
      <c r="AQ227" s="84" cm="1">
        <f t="array" ref="AQ227">IFERROR(DATE(2026, _xlfn.AGGREGATE(15, 6, (COLUMN(CC227:CN227)-COLUMN(CC227)+1)/(CC227:CN227&lt;&gt;0), 1), 1),"N/A")</f>
        <v>46023</v>
      </c>
      <c r="AR227" s="84" cm="1">
        <f t="array" ref="AR227">IFERROR(EOMONTH(DATE(2026, _xlfn.AGGREGATE(14, 6, (COLUMN(CC227:CN227)-COLUMN(CC227)+1)/(CC227:CN227&lt;&gt;0), 1), 1), 0),"N/A")</f>
        <v>46387</v>
      </c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76" t="s">
        <v>157</v>
      </c>
      <c r="BG227" s="76"/>
      <c r="BH227" s="76" t="s">
        <v>878</v>
      </c>
      <c r="BI227" s="76" t="s">
        <v>8</v>
      </c>
      <c r="BJ227" s="82">
        <v>510105</v>
      </c>
      <c r="BK227" s="86" t="s">
        <v>191</v>
      </c>
      <c r="BL227" s="87">
        <v>847680</v>
      </c>
      <c r="BM227" s="88">
        <v>70640</v>
      </c>
      <c r="BN227" s="88">
        <v>70640</v>
      </c>
      <c r="BO227" s="88">
        <v>70640</v>
      </c>
      <c r="BP227" s="72">
        <v>70640</v>
      </c>
      <c r="BQ227" s="88">
        <v>70640</v>
      </c>
      <c r="BR227" s="88">
        <v>70640</v>
      </c>
      <c r="BS227" s="88">
        <v>70640</v>
      </c>
      <c r="BT227" s="88">
        <v>70640</v>
      </c>
      <c r="BU227" s="88">
        <v>70640</v>
      </c>
      <c r="BV227" s="88">
        <v>70640</v>
      </c>
      <c r="BW227" s="88">
        <v>70640</v>
      </c>
      <c r="BX227" s="137">
        <v>70640</v>
      </c>
      <c r="BY227" s="137">
        <v>-37800</v>
      </c>
      <c r="BZ227" s="137">
        <v>-2500</v>
      </c>
      <c r="CA227" s="137">
        <v>-40566.68</v>
      </c>
      <c r="CB227" s="138">
        <f t="shared" si="55"/>
        <v>766813.32</v>
      </c>
      <c r="CC227" s="88">
        <v>57356.66</v>
      </c>
      <c r="CD227" s="88">
        <v>64473.33</v>
      </c>
      <c r="CE227" s="88">
        <v>63723.33</v>
      </c>
      <c r="CF227" s="88">
        <v>62640</v>
      </c>
      <c r="CG227" s="88">
        <v>62640</v>
      </c>
      <c r="CH227" s="88">
        <v>65140</v>
      </c>
      <c r="CI227" s="88">
        <v>65140</v>
      </c>
      <c r="CJ227" s="88">
        <v>65140</v>
      </c>
      <c r="CK227" s="88">
        <v>65140</v>
      </c>
      <c r="CL227" s="88">
        <v>65140</v>
      </c>
      <c r="CM227" s="88">
        <v>65140</v>
      </c>
      <c r="CN227" s="88">
        <v>65140</v>
      </c>
      <c r="CO227" s="137"/>
      <c r="CP227" s="137">
        <f t="shared" si="56"/>
        <v>0</v>
      </c>
      <c r="CQ227" s="137">
        <f t="shared" si="57"/>
        <v>248193.32</v>
      </c>
      <c r="CR227" s="137">
        <f t="shared" si="58"/>
        <v>0</v>
      </c>
      <c r="CS227" s="157">
        <v>57356.66</v>
      </c>
      <c r="CT227" s="157">
        <v>57356.66</v>
      </c>
      <c r="CU227" s="157">
        <v>57356.66</v>
      </c>
      <c r="CV227" s="157">
        <v>45600</v>
      </c>
      <c r="CW227" s="157">
        <v>57356.66</v>
      </c>
      <c r="CX227" s="73">
        <v>64473.33</v>
      </c>
      <c r="CY227" s="73">
        <v>64473.33</v>
      </c>
      <c r="CZ227" s="73">
        <v>66600</v>
      </c>
      <c r="DA227" s="73">
        <v>64473.33</v>
      </c>
      <c r="DB227" s="73">
        <v>63723.33</v>
      </c>
      <c r="DC227" s="73">
        <v>63723.33</v>
      </c>
      <c r="DD227" s="73">
        <v>59700</v>
      </c>
      <c r="DE227" s="73">
        <v>63723.33</v>
      </c>
      <c r="DF227" s="73">
        <v>62640</v>
      </c>
      <c r="DG227" s="73">
        <v>53200</v>
      </c>
      <c r="DH227" s="73">
        <v>62640</v>
      </c>
      <c r="DI227" s="157">
        <f t="shared" si="59"/>
        <v>248193.32</v>
      </c>
      <c r="DJ227" s="157">
        <f t="shared" si="60"/>
        <v>248193.32</v>
      </c>
      <c r="DK227" s="191" t="str">
        <f t="shared" si="61"/>
        <v>SI</v>
      </c>
      <c r="DL227" s="191" t="str">
        <f t="shared" si="62"/>
        <v>SI</v>
      </c>
      <c r="DM227" s="142"/>
      <c r="DN227" s="142"/>
      <c r="DO227" s="142"/>
      <c r="DP227" s="125"/>
      <c r="DQ227" s="125"/>
      <c r="DR227" s="125"/>
      <c r="DS227" s="125"/>
      <c r="DT227" s="125"/>
      <c r="DU227" s="125"/>
      <c r="DV227" s="125"/>
      <c r="DW227" s="125"/>
      <c r="DX227" s="125"/>
      <c r="DY227" s="125"/>
      <c r="DZ227" s="125"/>
      <c r="EA227" s="125"/>
      <c r="EB227" s="125"/>
      <c r="EC227" s="125"/>
      <c r="ED227" s="125"/>
      <c r="EE227" s="125"/>
      <c r="EF227" s="125"/>
      <c r="EG227" s="125"/>
      <c r="EH227" s="125"/>
      <c r="EI227" s="125"/>
      <c r="EJ227" s="125"/>
      <c r="EK227" s="125"/>
      <c r="EL227" s="125"/>
      <c r="EM227" s="125"/>
      <c r="EN227" s="125"/>
      <c r="EO227" s="125"/>
      <c r="EP227" s="125"/>
      <c r="EQ227" s="125"/>
      <c r="ER227" s="125"/>
      <c r="ES227" s="125"/>
      <c r="ET227" s="125"/>
      <c r="EU227" s="125"/>
      <c r="EV227" s="125"/>
      <c r="EW227" s="125"/>
      <c r="EX227" s="125"/>
      <c r="EY227" s="125"/>
      <c r="EZ227" s="125"/>
      <c r="FA227" s="125"/>
      <c r="FB227" s="125"/>
      <c r="FC227" s="125"/>
      <c r="FD227" s="125"/>
      <c r="FE227" s="125"/>
      <c r="FF227" s="125"/>
      <c r="FG227" s="125"/>
      <c r="FH227" s="125"/>
      <c r="FI227" s="125"/>
      <c r="FJ227" s="125"/>
      <c r="FK227" s="125"/>
      <c r="FL227" s="125"/>
      <c r="FM227" s="125"/>
      <c r="FN227" s="125"/>
      <c r="FO227" s="125"/>
      <c r="FP227" s="125"/>
      <c r="FQ227" s="125"/>
      <c r="FR227" s="125"/>
      <c r="FS227" s="125"/>
      <c r="FT227" s="125"/>
      <c r="FU227" s="175"/>
      <c r="FV227" s="175"/>
      <c r="FW227" s="175"/>
      <c r="FX227" s="175"/>
      <c r="FY227" s="175"/>
      <c r="FZ227" s="175"/>
      <c r="GA227" s="175"/>
      <c r="GB227" s="175"/>
      <c r="GC227" s="175"/>
      <c r="GD227" s="175"/>
      <c r="GE227" s="175"/>
      <c r="GF227" s="175"/>
      <c r="GG227" s="175"/>
      <c r="GH227" s="175"/>
      <c r="GI227" s="175"/>
      <c r="GJ227" s="175"/>
      <c r="GK227" s="175"/>
      <c r="GL227" s="175"/>
      <c r="GM227" s="175"/>
      <c r="GN227" s="175"/>
      <c r="GO227" s="175"/>
      <c r="GP227" s="175"/>
      <c r="GQ227" s="175"/>
      <c r="GR227" s="175"/>
      <c r="GS227" s="175"/>
      <c r="GT227" s="175"/>
      <c r="GU227" s="175"/>
      <c r="GV227" s="175"/>
      <c r="GW227" s="175"/>
      <c r="GX227" s="175"/>
      <c r="GY227" s="175"/>
      <c r="GZ227" s="175"/>
      <c r="HA227" s="175"/>
      <c r="HB227" s="175"/>
      <c r="HC227" s="175"/>
      <c r="HD227" s="175"/>
      <c r="HE227" s="175"/>
      <c r="HF227" s="175"/>
      <c r="HG227" s="175"/>
      <c r="HH227" s="175"/>
      <c r="HI227" s="175"/>
      <c r="HJ227" s="175"/>
      <c r="HK227" s="76"/>
      <c r="HL227" s="76"/>
      <c r="HM227" s="76"/>
      <c r="HN227" s="76"/>
      <c r="HO227" s="271"/>
      <c r="HP227" s="284" t="e">
        <v>#NUM!</v>
      </c>
      <c r="HQ227" s="279"/>
      <c r="HR227" s="281"/>
      <c r="HS227" s="281"/>
      <c r="HT227" s="281"/>
      <c r="HU227" s="281"/>
      <c r="HV227" s="281"/>
      <c r="HW227" s="281"/>
      <c r="HX227" s="281"/>
      <c r="HY227" s="281"/>
      <c r="HZ227" s="281"/>
      <c r="IA227" s="281"/>
      <c r="IB227" s="281"/>
      <c r="IC227" s="281"/>
      <c r="ID227" s="281"/>
      <c r="IE227" s="281"/>
      <c r="IF227" s="281"/>
      <c r="IG227" s="281"/>
      <c r="IH227" s="281"/>
      <c r="II227" s="281"/>
      <c r="IJ227" s="281"/>
      <c r="IK227" s="281"/>
      <c r="IL227" s="281"/>
      <c r="IM227" s="281"/>
      <c r="IN227" s="281"/>
      <c r="IO227" s="281"/>
      <c r="IP227" s="281"/>
      <c r="IQ227" s="281"/>
      <c r="IR227" s="281"/>
      <c r="IS227" s="281"/>
      <c r="IT227" s="281"/>
      <c r="IU227" s="281"/>
      <c r="IV227" s="281"/>
      <c r="IW227" s="281"/>
      <c r="IX227" s="281"/>
      <c r="IY227" s="281"/>
      <c r="IZ227" s="281"/>
      <c r="JA227" s="281"/>
      <c r="JB227" s="281"/>
      <c r="JC227" s="281"/>
      <c r="JD227" s="281"/>
      <c r="JE227" s="281"/>
      <c r="JF227" s="285"/>
      <c r="JG227" s="285"/>
      <c r="JH227" s="275"/>
      <c r="JI227" s="275"/>
      <c r="JJ227" s="275"/>
    </row>
    <row r="228" spans="1:270" s="68" customFormat="1" ht="14.65" customHeight="1" x14ac:dyDescent="0.25">
      <c r="A228" s="68" t="s">
        <v>103</v>
      </c>
      <c r="B228" s="76" t="s">
        <v>508</v>
      </c>
      <c r="C228" s="76" t="s">
        <v>509</v>
      </c>
      <c r="D228" s="76" t="s">
        <v>510</v>
      </c>
      <c r="E228" s="76" t="s">
        <v>6</v>
      </c>
      <c r="F228" s="76" t="s">
        <v>511</v>
      </c>
      <c r="G228" s="76" t="s">
        <v>8</v>
      </c>
      <c r="H228" s="76" t="s">
        <v>8</v>
      </c>
      <c r="I228" s="76" t="s">
        <v>192</v>
      </c>
      <c r="J228" s="76" t="s">
        <v>15</v>
      </c>
      <c r="K228" s="86" t="s">
        <v>8</v>
      </c>
      <c r="L228" s="86" t="s">
        <v>8</v>
      </c>
      <c r="M228" s="86" t="s">
        <v>8</v>
      </c>
      <c r="N228" s="86" t="s">
        <v>8</v>
      </c>
      <c r="O228" s="86" t="s">
        <v>8</v>
      </c>
      <c r="P228" s="86" t="s">
        <v>8</v>
      </c>
      <c r="Q228" s="76" t="s">
        <v>866</v>
      </c>
      <c r="R228" s="76" t="s">
        <v>17</v>
      </c>
      <c r="S228" s="76" t="s">
        <v>867</v>
      </c>
      <c r="T228" s="76" t="s">
        <v>521</v>
      </c>
      <c r="U228" s="76" t="s">
        <v>530</v>
      </c>
      <c r="V228" s="76" t="s">
        <v>530</v>
      </c>
      <c r="W228" s="76" t="s">
        <v>530</v>
      </c>
      <c r="X228" s="71" t="s">
        <v>530</v>
      </c>
      <c r="Y228" s="76" t="s">
        <v>530</v>
      </c>
      <c r="Z228" s="76" t="s">
        <v>530</v>
      </c>
      <c r="AA228" s="76" t="s">
        <v>530</v>
      </c>
      <c r="AB228" s="76" t="s">
        <v>530</v>
      </c>
      <c r="AC228" s="76" t="s">
        <v>530</v>
      </c>
      <c r="AD228" s="76" t="s">
        <v>530</v>
      </c>
      <c r="AE228" s="76" t="s">
        <v>530</v>
      </c>
      <c r="AF228" s="77">
        <v>1</v>
      </c>
      <c r="AG228" s="76" t="s">
        <v>868</v>
      </c>
      <c r="AH228" s="76" t="s">
        <v>208</v>
      </c>
      <c r="AI228" s="82" t="s">
        <v>303</v>
      </c>
      <c r="AJ228" s="83" t="s">
        <v>303</v>
      </c>
      <c r="AK228" s="84">
        <v>46023</v>
      </c>
      <c r="AL228" s="84">
        <v>46387</v>
      </c>
      <c r="AM228" s="83"/>
      <c r="AN228" s="83"/>
      <c r="AO228" s="83"/>
      <c r="AP228" s="85" t="s">
        <v>16</v>
      </c>
      <c r="AQ228" s="84" cm="1">
        <f t="array" ref="AQ228">IFERROR(DATE(2026, _xlfn.AGGREGATE(15, 6, (COLUMN(CC228:CN228)-COLUMN(CC228)+1)/(CC228:CN228&lt;&gt;0), 1), 1),"N/A")</f>
        <v>46023</v>
      </c>
      <c r="AR228" s="84" cm="1">
        <f t="array" ref="AR228">IFERROR(EOMONTH(DATE(2026, _xlfn.AGGREGATE(14, 6, (COLUMN(CC228:CN228)-COLUMN(CC228)+1)/(CC228:CN228&lt;&gt;0), 1), 1), 0),"N/A")</f>
        <v>46387</v>
      </c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76" t="s">
        <v>159</v>
      </c>
      <c r="BG228" s="76"/>
      <c r="BH228" s="76" t="s">
        <v>879</v>
      </c>
      <c r="BI228" s="76" t="s">
        <v>8</v>
      </c>
      <c r="BJ228" s="82">
        <v>510106</v>
      </c>
      <c r="BK228" s="86" t="s">
        <v>191</v>
      </c>
      <c r="BL228" s="87">
        <v>34656</v>
      </c>
      <c r="BM228" s="88">
        <v>2888</v>
      </c>
      <c r="BN228" s="88">
        <v>2888</v>
      </c>
      <c r="BO228" s="88">
        <v>2888</v>
      </c>
      <c r="BP228" s="72">
        <v>2888</v>
      </c>
      <c r="BQ228" s="88">
        <v>2888</v>
      </c>
      <c r="BR228" s="88">
        <v>2888</v>
      </c>
      <c r="BS228" s="88">
        <v>2888</v>
      </c>
      <c r="BT228" s="88">
        <v>2888</v>
      </c>
      <c r="BU228" s="88">
        <v>2888</v>
      </c>
      <c r="BV228" s="88">
        <v>2888</v>
      </c>
      <c r="BW228" s="88">
        <v>2888</v>
      </c>
      <c r="BX228" s="137">
        <v>2888</v>
      </c>
      <c r="BY228" s="137"/>
      <c r="BZ228" s="137"/>
      <c r="CA228" s="137"/>
      <c r="CB228" s="138">
        <f t="shared" si="55"/>
        <v>34656</v>
      </c>
      <c r="CC228" s="88">
        <v>2888</v>
      </c>
      <c r="CD228" s="88">
        <v>2888</v>
      </c>
      <c r="CE228" s="88">
        <v>2888</v>
      </c>
      <c r="CF228" s="72">
        <v>2888</v>
      </c>
      <c r="CG228" s="88">
        <v>2888</v>
      </c>
      <c r="CH228" s="88">
        <v>2888</v>
      </c>
      <c r="CI228" s="88">
        <v>2888</v>
      </c>
      <c r="CJ228" s="88">
        <v>2888</v>
      </c>
      <c r="CK228" s="88">
        <v>2888</v>
      </c>
      <c r="CL228" s="88">
        <v>2888</v>
      </c>
      <c r="CM228" s="88">
        <v>2888</v>
      </c>
      <c r="CN228" s="137">
        <v>2888</v>
      </c>
      <c r="CO228" s="137"/>
      <c r="CP228" s="137">
        <f t="shared" si="56"/>
        <v>0</v>
      </c>
      <c r="CQ228" s="137">
        <f t="shared" si="57"/>
        <v>11552</v>
      </c>
      <c r="CR228" s="137">
        <f t="shared" si="58"/>
        <v>0</v>
      </c>
      <c r="CS228" s="157">
        <v>2888</v>
      </c>
      <c r="CT228" s="157">
        <v>2888</v>
      </c>
      <c r="CU228" s="157">
        <v>2888</v>
      </c>
      <c r="CV228" s="157">
        <v>0</v>
      </c>
      <c r="CW228" s="157">
        <v>2888</v>
      </c>
      <c r="CX228" s="73">
        <v>2888</v>
      </c>
      <c r="CY228" s="73">
        <v>2888</v>
      </c>
      <c r="CZ228" s="73">
        <v>0</v>
      </c>
      <c r="DA228" s="73">
        <v>2888</v>
      </c>
      <c r="DB228" s="73">
        <v>2888</v>
      </c>
      <c r="DC228" s="73">
        <v>2888</v>
      </c>
      <c r="DD228" s="73">
        <v>0</v>
      </c>
      <c r="DE228" s="73">
        <v>2888</v>
      </c>
      <c r="DF228" s="73">
        <v>2888</v>
      </c>
      <c r="DG228" s="73">
        <v>0</v>
      </c>
      <c r="DH228" s="73">
        <v>2888</v>
      </c>
      <c r="DI228" s="157">
        <f t="shared" si="59"/>
        <v>11552</v>
      </c>
      <c r="DJ228" s="157">
        <f t="shared" si="60"/>
        <v>11552</v>
      </c>
      <c r="DK228" s="191" t="str">
        <f t="shared" si="61"/>
        <v>NO</v>
      </c>
      <c r="DL228" s="191" t="str">
        <f t="shared" si="62"/>
        <v>SI</v>
      </c>
      <c r="DM228" s="142"/>
      <c r="DN228" s="142"/>
      <c r="DO228" s="142"/>
      <c r="DP228" s="125"/>
      <c r="DQ228" s="125"/>
      <c r="DR228" s="125"/>
      <c r="DS228" s="125"/>
      <c r="DT228" s="125"/>
      <c r="DU228" s="125"/>
      <c r="DV228" s="125"/>
      <c r="DW228" s="125"/>
      <c r="DX228" s="125"/>
      <c r="DY228" s="125"/>
      <c r="DZ228" s="125"/>
      <c r="EA228" s="125"/>
      <c r="EB228" s="125"/>
      <c r="EC228" s="125"/>
      <c r="ED228" s="125"/>
      <c r="EE228" s="125"/>
      <c r="EF228" s="125"/>
      <c r="EG228" s="125"/>
      <c r="EH228" s="125"/>
      <c r="EI228" s="125"/>
      <c r="EJ228" s="125"/>
      <c r="EK228" s="125"/>
      <c r="EL228" s="125"/>
      <c r="EM228" s="125"/>
      <c r="EN228" s="125"/>
      <c r="EO228" s="125"/>
      <c r="EP228" s="125"/>
      <c r="EQ228" s="125"/>
      <c r="ER228" s="125"/>
      <c r="ES228" s="125"/>
      <c r="ET228" s="125"/>
      <c r="EU228" s="125"/>
      <c r="EV228" s="125"/>
      <c r="EW228" s="125"/>
      <c r="EX228" s="125"/>
      <c r="EY228" s="125"/>
      <c r="EZ228" s="125"/>
      <c r="FA228" s="125"/>
      <c r="FB228" s="125"/>
      <c r="FC228" s="125"/>
      <c r="FD228" s="125"/>
      <c r="FE228" s="125"/>
      <c r="FF228" s="125"/>
      <c r="FG228" s="125"/>
      <c r="FH228" s="125"/>
      <c r="FI228" s="125"/>
      <c r="FJ228" s="125"/>
      <c r="FK228" s="125"/>
      <c r="FL228" s="125"/>
      <c r="FM228" s="125"/>
      <c r="FN228" s="125"/>
      <c r="FO228" s="125"/>
      <c r="FP228" s="125"/>
      <c r="FQ228" s="125"/>
      <c r="FR228" s="125"/>
      <c r="FS228" s="125"/>
      <c r="FT228" s="125"/>
      <c r="FU228" s="173"/>
      <c r="FV228" s="173"/>
      <c r="FW228" s="173"/>
      <c r="FX228" s="173"/>
      <c r="FY228" s="173"/>
      <c r="FZ228" s="173"/>
      <c r="GA228" s="173"/>
      <c r="GB228" s="173"/>
      <c r="GC228" s="173"/>
      <c r="GD228" s="173"/>
      <c r="GE228" s="173"/>
      <c r="GF228" s="173"/>
      <c r="GG228" s="173"/>
      <c r="GH228" s="173"/>
      <c r="GI228" s="173"/>
      <c r="GJ228" s="173"/>
      <c r="GK228" s="173"/>
      <c r="GL228" s="173"/>
      <c r="GM228" s="173"/>
      <c r="GN228" s="173"/>
      <c r="GO228" s="173"/>
      <c r="GP228" s="173"/>
      <c r="GQ228" s="173"/>
      <c r="GR228" s="173"/>
      <c r="GS228" s="173"/>
      <c r="GT228" s="173"/>
      <c r="GU228" s="173"/>
      <c r="GV228" s="173"/>
      <c r="GW228" s="173"/>
      <c r="GX228" s="173"/>
      <c r="GY228" s="173"/>
      <c r="GZ228" s="173"/>
      <c r="HA228" s="173"/>
      <c r="HB228" s="173"/>
      <c r="HC228" s="173"/>
      <c r="HD228" s="173"/>
      <c r="HE228" s="173"/>
      <c r="HF228" s="173"/>
      <c r="HG228" s="173"/>
      <c r="HH228" s="173"/>
      <c r="HI228" s="173"/>
      <c r="HJ228" s="173"/>
      <c r="HP228" s="284" t="e">
        <v>#NUM!</v>
      </c>
      <c r="HQ228" s="279"/>
      <c r="HR228" s="281"/>
      <c r="HS228" s="281"/>
      <c r="HT228" s="281"/>
      <c r="HU228" s="281"/>
      <c r="HV228" s="281"/>
      <c r="HW228" s="281"/>
      <c r="HX228" s="281"/>
      <c r="HY228" s="281"/>
      <c r="HZ228" s="281"/>
      <c r="IA228" s="281"/>
      <c r="IB228" s="281"/>
      <c r="IC228" s="281"/>
      <c r="ID228" s="281"/>
      <c r="IE228" s="281"/>
      <c r="IF228" s="281"/>
      <c r="IG228" s="281"/>
      <c r="IH228" s="281"/>
      <c r="II228" s="281"/>
      <c r="IJ228" s="281"/>
      <c r="IK228" s="281"/>
      <c r="IL228" s="281"/>
      <c r="IM228" s="281"/>
      <c r="IN228" s="281"/>
      <c r="IO228" s="281"/>
      <c r="IP228" s="281"/>
      <c r="IQ228" s="281"/>
      <c r="IR228" s="281"/>
      <c r="IS228" s="281"/>
      <c r="IT228" s="281"/>
      <c r="IU228" s="281"/>
      <c r="IV228" s="281"/>
      <c r="IW228" s="281"/>
      <c r="IX228" s="281"/>
      <c r="IY228" s="281"/>
      <c r="IZ228" s="281"/>
      <c r="JA228" s="281"/>
      <c r="JB228" s="281"/>
      <c r="JC228" s="281"/>
      <c r="JD228" s="281"/>
      <c r="JE228" s="281"/>
      <c r="JF228" s="285"/>
      <c r="JG228" s="285"/>
      <c r="JH228" s="275"/>
      <c r="JI228" s="275"/>
      <c r="JJ228" s="275"/>
    </row>
    <row r="229" spans="1:270" s="68" customFormat="1" ht="14.65" customHeight="1" x14ac:dyDescent="0.25">
      <c r="A229" s="68" t="s">
        <v>103</v>
      </c>
      <c r="B229" s="76" t="s">
        <v>508</v>
      </c>
      <c r="C229" s="76" t="s">
        <v>509</v>
      </c>
      <c r="D229" s="76" t="s">
        <v>510</v>
      </c>
      <c r="E229" s="76" t="s">
        <v>6</v>
      </c>
      <c r="F229" s="76" t="s">
        <v>511</v>
      </c>
      <c r="G229" s="76" t="s">
        <v>8</v>
      </c>
      <c r="H229" s="76" t="s">
        <v>8</v>
      </c>
      <c r="I229" s="76" t="s">
        <v>192</v>
      </c>
      <c r="J229" s="76" t="s">
        <v>15</v>
      </c>
      <c r="K229" s="86" t="s">
        <v>8</v>
      </c>
      <c r="L229" s="86" t="s">
        <v>8</v>
      </c>
      <c r="M229" s="86" t="s">
        <v>8</v>
      </c>
      <c r="N229" s="86" t="s">
        <v>8</v>
      </c>
      <c r="O229" s="86" t="s">
        <v>8</v>
      </c>
      <c r="P229" s="86" t="s">
        <v>8</v>
      </c>
      <c r="Q229" s="76" t="s">
        <v>866</v>
      </c>
      <c r="R229" s="76" t="s">
        <v>17</v>
      </c>
      <c r="S229" s="76" t="s">
        <v>867</v>
      </c>
      <c r="T229" s="76" t="s">
        <v>521</v>
      </c>
      <c r="U229" s="76" t="s">
        <v>530</v>
      </c>
      <c r="V229" s="76" t="s">
        <v>530</v>
      </c>
      <c r="W229" s="76" t="s">
        <v>530</v>
      </c>
      <c r="X229" s="71" t="s">
        <v>530</v>
      </c>
      <c r="Y229" s="76" t="s">
        <v>530</v>
      </c>
      <c r="Z229" s="76" t="s">
        <v>530</v>
      </c>
      <c r="AA229" s="76" t="s">
        <v>530</v>
      </c>
      <c r="AB229" s="76" t="s">
        <v>530</v>
      </c>
      <c r="AC229" s="76" t="s">
        <v>530</v>
      </c>
      <c r="AD229" s="76" t="s">
        <v>530</v>
      </c>
      <c r="AE229" s="76" t="s">
        <v>530</v>
      </c>
      <c r="AF229" s="77">
        <v>1</v>
      </c>
      <c r="AG229" s="76" t="s">
        <v>868</v>
      </c>
      <c r="AH229" s="76" t="s">
        <v>208</v>
      </c>
      <c r="AI229" s="82" t="s">
        <v>303</v>
      </c>
      <c r="AJ229" s="83" t="s">
        <v>303</v>
      </c>
      <c r="AK229" s="84">
        <v>46023</v>
      </c>
      <c r="AL229" s="84">
        <v>46387</v>
      </c>
      <c r="AM229" s="83"/>
      <c r="AN229" s="83"/>
      <c r="AO229" s="83"/>
      <c r="AP229" s="85" t="s">
        <v>16</v>
      </c>
      <c r="AQ229" s="84" cm="1">
        <f t="array" ref="AQ229">IFERROR(DATE(2026, _xlfn.AGGREGATE(15, 6, (COLUMN(CC229:CN229)-COLUMN(CC229)+1)/(CC229:CN229&lt;&gt;0), 1), 1),"N/A")</f>
        <v>46023</v>
      </c>
      <c r="AR229" s="84" cm="1">
        <f t="array" ref="AR229">IFERROR(EOMONTH(DATE(2026, _xlfn.AGGREGATE(14, 6, (COLUMN(CC229:CN229)-COLUMN(CC229)+1)/(CC229:CN229&lt;&gt;0), 1), 1), 0),"N/A")</f>
        <v>46387</v>
      </c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76" t="s">
        <v>156</v>
      </c>
      <c r="BG229" s="76"/>
      <c r="BH229" s="76" t="s">
        <v>880</v>
      </c>
      <c r="BI229" s="76" t="s">
        <v>8</v>
      </c>
      <c r="BJ229" s="82">
        <v>510510</v>
      </c>
      <c r="BK229" s="86" t="s">
        <v>191</v>
      </c>
      <c r="BL229" s="87">
        <v>728292</v>
      </c>
      <c r="BM229" s="88">
        <v>60691</v>
      </c>
      <c r="BN229" s="88">
        <v>60691</v>
      </c>
      <c r="BO229" s="88">
        <v>60691</v>
      </c>
      <c r="BP229" s="72">
        <v>60691</v>
      </c>
      <c r="BQ229" s="88">
        <v>60691</v>
      </c>
      <c r="BR229" s="88">
        <v>60691</v>
      </c>
      <c r="BS229" s="88">
        <v>60691</v>
      </c>
      <c r="BT229" s="88">
        <v>60691</v>
      </c>
      <c r="BU229" s="88">
        <v>60691</v>
      </c>
      <c r="BV229" s="88">
        <v>60691</v>
      </c>
      <c r="BW229" s="88">
        <v>60691</v>
      </c>
      <c r="BX229" s="137">
        <v>60691</v>
      </c>
      <c r="BY229" s="137">
        <v>74128.539999999994</v>
      </c>
      <c r="BZ229" s="137">
        <v>81259</v>
      </c>
      <c r="CA229" s="137"/>
      <c r="CB229" s="138">
        <f t="shared" si="55"/>
        <v>883679.54</v>
      </c>
      <c r="CC229" s="88">
        <v>64055.03</v>
      </c>
      <c r="CD229" s="88">
        <v>61936.13</v>
      </c>
      <c r="CE229" s="88">
        <v>62995.58</v>
      </c>
      <c r="CF229" s="88">
        <v>76910.31</v>
      </c>
      <c r="CG229" s="88">
        <v>76910.31</v>
      </c>
      <c r="CH229" s="88">
        <v>76910.31</v>
      </c>
      <c r="CI229" s="88">
        <v>76910.31</v>
      </c>
      <c r="CJ229" s="88">
        <v>76910.31</v>
      </c>
      <c r="CK229" s="88">
        <v>76910.31</v>
      </c>
      <c r="CL229" s="88">
        <v>76910.31</v>
      </c>
      <c r="CM229" s="88">
        <v>76910.31</v>
      </c>
      <c r="CN229" s="137">
        <f>76910.32+2500</f>
        <v>79410.320000000007</v>
      </c>
      <c r="CO229" s="137"/>
      <c r="CP229" s="137">
        <f t="shared" si="56"/>
        <v>0</v>
      </c>
      <c r="CQ229" s="137">
        <f t="shared" si="57"/>
        <v>265897.05</v>
      </c>
      <c r="CR229" s="137">
        <f t="shared" si="58"/>
        <v>-8229.5899999999674</v>
      </c>
      <c r="CS229" s="157">
        <v>64055.03</v>
      </c>
      <c r="CT229" s="157">
        <v>64055.03</v>
      </c>
      <c r="CU229" s="157">
        <v>64055.03</v>
      </c>
      <c r="CV229" s="157">
        <v>61464.71</v>
      </c>
      <c r="CW229" s="157">
        <v>64055.03</v>
      </c>
      <c r="CX229" s="73">
        <v>61936.13</v>
      </c>
      <c r="CY229" s="73">
        <v>61936.13</v>
      </c>
      <c r="CZ229" s="73">
        <v>169878.58</v>
      </c>
      <c r="DA229" s="73">
        <v>61936.13</v>
      </c>
      <c r="DB229" s="73">
        <v>63073.57</v>
      </c>
      <c r="DC229" s="73">
        <v>63073.57</v>
      </c>
      <c r="DD229" s="73">
        <v>684240.7</v>
      </c>
      <c r="DE229" s="73">
        <v>63073.57</v>
      </c>
      <c r="DF229" s="73">
        <v>68602.73</v>
      </c>
      <c r="DG229" s="73">
        <v>617249.97</v>
      </c>
      <c r="DH229" s="73">
        <v>68602.73</v>
      </c>
      <c r="DI229" s="157">
        <f t="shared" si="59"/>
        <v>257667.46000000002</v>
      </c>
      <c r="DJ229" s="157">
        <f t="shared" si="60"/>
        <v>257667.46000000002</v>
      </c>
      <c r="DK229" s="191" t="str">
        <f t="shared" si="61"/>
        <v>SI</v>
      </c>
      <c r="DL229" s="191" t="str">
        <f t="shared" si="62"/>
        <v>SI</v>
      </c>
      <c r="DM229" s="142"/>
      <c r="DN229" s="142"/>
      <c r="DO229" s="142"/>
      <c r="DP229" s="125"/>
      <c r="DQ229" s="125"/>
      <c r="DR229" s="125"/>
      <c r="DS229" s="125"/>
      <c r="DT229" s="125"/>
      <c r="DU229" s="125"/>
      <c r="DV229" s="125"/>
      <c r="DW229" s="125"/>
      <c r="DX229" s="125"/>
      <c r="DY229" s="125"/>
      <c r="DZ229" s="125"/>
      <c r="EA229" s="125"/>
      <c r="EB229" s="125"/>
      <c r="EC229" s="125"/>
      <c r="ED229" s="125"/>
      <c r="EE229" s="125"/>
      <c r="EF229" s="125"/>
      <c r="EG229" s="125"/>
      <c r="EH229" s="125"/>
      <c r="EI229" s="125"/>
      <c r="EJ229" s="125"/>
      <c r="EK229" s="125"/>
      <c r="EL229" s="125"/>
      <c r="EM229" s="125"/>
      <c r="EN229" s="125"/>
      <c r="EO229" s="125"/>
      <c r="EP229" s="125"/>
      <c r="EQ229" s="125"/>
      <c r="ER229" s="125"/>
      <c r="ES229" s="125"/>
      <c r="ET229" s="125"/>
      <c r="EU229" s="125"/>
      <c r="EV229" s="125"/>
      <c r="EW229" s="125"/>
      <c r="EX229" s="125"/>
      <c r="EY229" s="125"/>
      <c r="EZ229" s="125"/>
      <c r="FA229" s="125"/>
      <c r="FB229" s="125"/>
      <c r="FC229" s="125"/>
      <c r="FD229" s="125"/>
      <c r="FE229" s="125"/>
      <c r="FF229" s="125"/>
      <c r="FG229" s="125"/>
      <c r="FH229" s="125"/>
      <c r="FI229" s="125"/>
      <c r="FJ229" s="125"/>
      <c r="FK229" s="125"/>
      <c r="FL229" s="125"/>
      <c r="FM229" s="125"/>
      <c r="FN229" s="125"/>
      <c r="FO229" s="125"/>
      <c r="FP229" s="125"/>
      <c r="FQ229" s="125"/>
      <c r="FR229" s="125"/>
      <c r="FS229" s="125"/>
      <c r="FT229" s="125"/>
      <c r="FU229" s="173"/>
      <c r="FV229" s="173"/>
      <c r="FW229" s="173"/>
      <c r="FX229" s="173"/>
      <c r="FY229" s="173"/>
      <c r="FZ229" s="173"/>
      <c r="GA229" s="173"/>
      <c r="GB229" s="173"/>
      <c r="GC229" s="173"/>
      <c r="GD229" s="173"/>
      <c r="GE229" s="173"/>
      <c r="GF229" s="173"/>
      <c r="GG229" s="173"/>
      <c r="GH229" s="173"/>
      <c r="GI229" s="173"/>
      <c r="GJ229" s="173"/>
      <c r="GK229" s="173"/>
      <c r="GL229" s="173"/>
      <c r="GM229" s="173"/>
      <c r="GN229" s="173"/>
      <c r="GO229" s="173"/>
      <c r="GP229" s="173"/>
      <c r="GQ229" s="173"/>
      <c r="GR229" s="173"/>
      <c r="GS229" s="173"/>
      <c r="GT229" s="173"/>
      <c r="GU229" s="173"/>
      <c r="GV229" s="173"/>
      <c r="GW229" s="173"/>
      <c r="GX229" s="173"/>
      <c r="GY229" s="173"/>
      <c r="GZ229" s="173"/>
      <c r="HA229" s="173"/>
      <c r="HB229" s="173"/>
      <c r="HC229" s="173"/>
      <c r="HD229" s="173"/>
      <c r="HE229" s="173"/>
      <c r="HF229" s="173"/>
      <c r="HG229" s="173"/>
      <c r="HH229" s="173"/>
      <c r="HI229" s="173"/>
      <c r="HJ229" s="173"/>
      <c r="HP229" s="284" t="e">
        <v>#NUM!</v>
      </c>
      <c r="HQ229" s="279"/>
      <c r="HR229" s="281"/>
      <c r="HS229" s="281"/>
      <c r="HT229" s="281"/>
      <c r="HU229" s="281"/>
      <c r="HV229" s="281"/>
      <c r="HW229" s="281"/>
      <c r="HX229" s="281"/>
      <c r="HY229" s="281"/>
      <c r="HZ229" s="281"/>
      <c r="IA229" s="281"/>
      <c r="IB229" s="281"/>
      <c r="IC229" s="281"/>
      <c r="ID229" s="281"/>
      <c r="IE229" s="281"/>
      <c r="IF229" s="281"/>
      <c r="IG229" s="281"/>
      <c r="IH229" s="281"/>
      <c r="II229" s="281"/>
      <c r="IJ229" s="281"/>
      <c r="IK229" s="281"/>
      <c r="IL229" s="281"/>
      <c r="IM229" s="281"/>
      <c r="IN229" s="281"/>
      <c r="IO229" s="281"/>
      <c r="IP229" s="281"/>
      <c r="IQ229" s="281"/>
      <c r="IR229" s="281"/>
      <c r="IS229" s="281"/>
      <c r="IT229" s="281"/>
      <c r="IU229" s="281"/>
      <c r="IV229" s="281"/>
      <c r="IW229" s="281"/>
      <c r="IX229" s="281"/>
      <c r="IY229" s="281"/>
      <c r="IZ229" s="281"/>
      <c r="JA229" s="281"/>
      <c r="JB229" s="281"/>
      <c r="JC229" s="281"/>
      <c r="JD229" s="281"/>
      <c r="JE229" s="281"/>
      <c r="JF229" s="285"/>
      <c r="JG229" s="285"/>
      <c r="JH229" s="275"/>
      <c r="JI229" s="275"/>
      <c r="JJ229" s="275"/>
    </row>
    <row r="230" spans="1:270" s="68" customFormat="1" ht="14.65" customHeight="1" x14ac:dyDescent="0.25">
      <c r="A230" s="68" t="s">
        <v>103</v>
      </c>
      <c r="B230" s="76" t="s">
        <v>508</v>
      </c>
      <c r="C230" s="76" t="s">
        <v>509</v>
      </c>
      <c r="D230" s="76" t="s">
        <v>510</v>
      </c>
      <c r="E230" s="76" t="s">
        <v>6</v>
      </c>
      <c r="F230" s="76" t="s">
        <v>511</v>
      </c>
      <c r="G230" s="76" t="s">
        <v>8</v>
      </c>
      <c r="H230" s="76" t="s">
        <v>8</v>
      </c>
      <c r="I230" s="76" t="s">
        <v>192</v>
      </c>
      <c r="J230" s="76" t="s">
        <v>15</v>
      </c>
      <c r="K230" s="86" t="s">
        <v>8</v>
      </c>
      <c r="L230" s="86" t="s">
        <v>8</v>
      </c>
      <c r="M230" s="86" t="s">
        <v>8</v>
      </c>
      <c r="N230" s="86" t="s">
        <v>8</v>
      </c>
      <c r="O230" s="86" t="s">
        <v>8</v>
      </c>
      <c r="P230" s="86" t="s">
        <v>8</v>
      </c>
      <c r="Q230" s="76" t="s">
        <v>866</v>
      </c>
      <c r="R230" s="76" t="s">
        <v>17</v>
      </c>
      <c r="S230" s="76" t="s">
        <v>867</v>
      </c>
      <c r="T230" s="76" t="s">
        <v>521</v>
      </c>
      <c r="U230" s="76" t="s">
        <v>530</v>
      </c>
      <c r="V230" s="76" t="s">
        <v>530</v>
      </c>
      <c r="W230" s="76" t="s">
        <v>530</v>
      </c>
      <c r="X230" s="71" t="s">
        <v>530</v>
      </c>
      <c r="Y230" s="76" t="s">
        <v>530</v>
      </c>
      <c r="Z230" s="76" t="s">
        <v>530</v>
      </c>
      <c r="AA230" s="76" t="s">
        <v>530</v>
      </c>
      <c r="AB230" s="76" t="s">
        <v>530</v>
      </c>
      <c r="AC230" s="76" t="s">
        <v>530</v>
      </c>
      <c r="AD230" s="76" t="s">
        <v>530</v>
      </c>
      <c r="AE230" s="76" t="s">
        <v>530</v>
      </c>
      <c r="AF230" s="77">
        <v>1</v>
      </c>
      <c r="AG230" s="76" t="s">
        <v>868</v>
      </c>
      <c r="AH230" s="76" t="s">
        <v>208</v>
      </c>
      <c r="AI230" s="82" t="s">
        <v>303</v>
      </c>
      <c r="AJ230" s="83" t="s">
        <v>303</v>
      </c>
      <c r="AK230" s="84">
        <v>46023</v>
      </c>
      <c r="AL230" s="84">
        <v>46387</v>
      </c>
      <c r="AM230" s="83"/>
      <c r="AN230" s="83"/>
      <c r="AO230" s="83"/>
      <c r="AP230" s="85" t="s">
        <v>16</v>
      </c>
      <c r="AQ230" s="84" cm="1">
        <f t="array" ref="AQ230">IFERROR(DATE(2026, _xlfn.AGGREGATE(15, 6, (COLUMN(CC230:CN230)-COLUMN(CC230)+1)/(CC230:CN230&lt;&gt;0), 1), 1),"N/A")</f>
        <v>46023</v>
      </c>
      <c r="AR230" s="84" cm="1">
        <f t="array" ref="AR230">IFERROR(EOMONTH(DATE(2026, _xlfn.AGGREGATE(14, 6, (COLUMN(CC230:CN230)-COLUMN(CC230)+1)/(CC230:CN230&lt;&gt;0), 1), 1), 0),"N/A")</f>
        <v>46387</v>
      </c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76" t="s">
        <v>167</v>
      </c>
      <c r="BG230" s="76"/>
      <c r="BH230" s="76" t="s">
        <v>881</v>
      </c>
      <c r="BI230" s="76" t="s">
        <v>8</v>
      </c>
      <c r="BJ230" s="82">
        <v>510512</v>
      </c>
      <c r="BK230" s="86" t="s">
        <v>191</v>
      </c>
      <c r="BL230" s="87">
        <v>10766.630000000001</v>
      </c>
      <c r="BM230" s="88">
        <v>897.21916666666675</v>
      </c>
      <c r="BN230" s="88">
        <v>897.21916666666675</v>
      </c>
      <c r="BO230" s="88">
        <v>897.21916666666675</v>
      </c>
      <c r="BP230" s="72">
        <v>897.21916666666675</v>
      </c>
      <c r="BQ230" s="88">
        <v>897.21916666666675</v>
      </c>
      <c r="BR230" s="88">
        <v>897.21916666666675</v>
      </c>
      <c r="BS230" s="88">
        <v>897.21916666666675</v>
      </c>
      <c r="BT230" s="88">
        <v>897.21916666666675</v>
      </c>
      <c r="BU230" s="88">
        <v>897.21916666666675</v>
      </c>
      <c r="BV230" s="88">
        <v>897.21916666666675</v>
      </c>
      <c r="BW230" s="88">
        <v>897.21916666666675</v>
      </c>
      <c r="BX230" s="137">
        <v>897.21916666666675</v>
      </c>
      <c r="BY230" s="137"/>
      <c r="BZ230" s="137"/>
      <c r="CA230" s="137">
        <v>-5426.07</v>
      </c>
      <c r="CB230" s="138">
        <f t="shared" si="55"/>
        <v>5340.5600000000013</v>
      </c>
      <c r="CC230" s="88">
        <v>1186.6600000000001</v>
      </c>
      <c r="CD230" s="88">
        <v>200</v>
      </c>
      <c r="CE230" s="88">
        <v>353.9</v>
      </c>
      <c r="CF230" s="72">
        <v>400</v>
      </c>
      <c r="CG230" s="72">
        <v>400</v>
      </c>
      <c r="CH230" s="72">
        <v>400</v>
      </c>
      <c r="CI230" s="72">
        <v>400</v>
      </c>
      <c r="CJ230" s="72">
        <v>400</v>
      </c>
      <c r="CK230" s="72">
        <v>400</v>
      </c>
      <c r="CL230" s="72">
        <v>400</v>
      </c>
      <c r="CM230" s="72">
        <v>400</v>
      </c>
      <c r="CN230" s="72">
        <v>400</v>
      </c>
      <c r="CO230" s="137"/>
      <c r="CP230" s="137">
        <f t="shared" si="56"/>
        <v>0</v>
      </c>
      <c r="CQ230" s="137">
        <f t="shared" si="57"/>
        <v>2140.56</v>
      </c>
      <c r="CR230" s="137">
        <f t="shared" si="58"/>
        <v>-318.20000000000005</v>
      </c>
      <c r="CS230" s="157">
        <v>1186.6600000000001</v>
      </c>
      <c r="CT230" s="157">
        <v>1186.6600000000001</v>
      </c>
      <c r="CU230" s="157">
        <v>1186.6600000000001</v>
      </c>
      <c r="CV230" s="157">
        <v>9579.9699999999993</v>
      </c>
      <c r="CW230" s="157">
        <v>1186.6600000000001</v>
      </c>
      <c r="CX230" s="73">
        <v>200</v>
      </c>
      <c r="CY230" s="73">
        <v>200</v>
      </c>
      <c r="CZ230" s="73">
        <v>9379.9699999999993</v>
      </c>
      <c r="DA230" s="73">
        <v>200</v>
      </c>
      <c r="DB230" s="73">
        <v>353.9</v>
      </c>
      <c r="DC230" s="73">
        <v>353.9</v>
      </c>
      <c r="DD230" s="73">
        <v>9026.07</v>
      </c>
      <c r="DE230" s="73">
        <v>353.9</v>
      </c>
      <c r="DF230" s="73">
        <v>81.8</v>
      </c>
      <c r="DG230" s="73">
        <v>3518.2</v>
      </c>
      <c r="DH230" s="73">
        <v>81.8</v>
      </c>
      <c r="DI230" s="157">
        <f t="shared" si="59"/>
        <v>1822.36</v>
      </c>
      <c r="DJ230" s="157">
        <f t="shared" si="60"/>
        <v>1822.36</v>
      </c>
      <c r="DK230" s="191" t="str">
        <f t="shared" si="61"/>
        <v>SI</v>
      </c>
      <c r="DL230" s="191" t="str">
        <f t="shared" si="62"/>
        <v>SI</v>
      </c>
      <c r="DM230" s="142"/>
      <c r="DN230" s="184"/>
      <c r="DO230" s="184"/>
      <c r="DP230" s="125"/>
      <c r="DQ230" s="125"/>
      <c r="DR230" s="125"/>
      <c r="DS230" s="125"/>
      <c r="DT230" s="125"/>
      <c r="DU230" s="125"/>
      <c r="DV230" s="125"/>
      <c r="DW230" s="125"/>
      <c r="DX230" s="125"/>
      <c r="DY230" s="125"/>
      <c r="DZ230" s="125"/>
      <c r="EA230" s="125"/>
      <c r="EB230" s="125"/>
      <c r="EC230" s="125"/>
      <c r="ED230" s="125"/>
      <c r="EE230" s="125"/>
      <c r="EF230" s="125"/>
      <c r="EG230" s="125"/>
      <c r="EH230" s="125"/>
      <c r="EI230" s="125"/>
      <c r="EJ230" s="125"/>
      <c r="EK230" s="125"/>
      <c r="EL230" s="125"/>
      <c r="EM230" s="125"/>
      <c r="EN230" s="125"/>
      <c r="EO230" s="125"/>
      <c r="EP230" s="125"/>
      <c r="EQ230" s="125"/>
      <c r="ER230" s="125"/>
      <c r="ES230" s="125"/>
      <c r="ET230" s="125"/>
      <c r="EU230" s="125"/>
      <c r="EV230" s="125"/>
      <c r="EW230" s="125"/>
      <c r="EX230" s="125"/>
      <c r="EY230" s="125"/>
      <c r="EZ230" s="125"/>
      <c r="FA230" s="125"/>
      <c r="FB230" s="125"/>
      <c r="FC230" s="125"/>
      <c r="FD230" s="125"/>
      <c r="FE230" s="125"/>
      <c r="FF230" s="125"/>
      <c r="FG230" s="125"/>
      <c r="FH230" s="125"/>
      <c r="FI230" s="125"/>
      <c r="FJ230" s="125"/>
      <c r="FK230" s="125"/>
      <c r="FL230" s="125"/>
      <c r="FM230" s="125"/>
      <c r="FN230" s="125"/>
      <c r="FO230" s="125"/>
      <c r="FP230" s="125"/>
      <c r="FQ230" s="125"/>
      <c r="FR230" s="125"/>
      <c r="FS230" s="125"/>
      <c r="FT230" s="125"/>
      <c r="FU230" s="175"/>
      <c r="FV230" s="175"/>
      <c r="FW230" s="175"/>
      <c r="FX230" s="175"/>
      <c r="FY230" s="175"/>
      <c r="FZ230" s="175"/>
      <c r="GA230" s="175"/>
      <c r="GB230" s="175"/>
      <c r="GC230" s="175"/>
      <c r="GD230" s="175"/>
      <c r="GE230" s="175"/>
      <c r="GF230" s="175"/>
      <c r="GG230" s="175"/>
      <c r="GH230" s="175"/>
      <c r="GI230" s="175"/>
      <c r="GJ230" s="175"/>
      <c r="GK230" s="175"/>
      <c r="GL230" s="175"/>
      <c r="GM230" s="175"/>
      <c r="GN230" s="175"/>
      <c r="GO230" s="175"/>
      <c r="GP230" s="175"/>
      <c r="GQ230" s="175"/>
      <c r="GR230" s="175"/>
      <c r="GS230" s="175"/>
      <c r="GT230" s="175"/>
      <c r="GU230" s="175"/>
      <c r="GV230" s="175"/>
      <c r="GW230" s="175"/>
      <c r="GX230" s="175"/>
      <c r="GY230" s="175"/>
      <c r="GZ230" s="175"/>
      <c r="HA230" s="175"/>
      <c r="HB230" s="175"/>
      <c r="HC230" s="175"/>
      <c r="HD230" s="175"/>
      <c r="HE230" s="175"/>
      <c r="HF230" s="175"/>
      <c r="HG230" s="175"/>
      <c r="HH230" s="175"/>
      <c r="HI230" s="175"/>
      <c r="HJ230" s="175"/>
      <c r="HK230" s="76"/>
      <c r="HL230" s="76"/>
      <c r="HM230" s="76"/>
      <c r="HN230" s="76"/>
      <c r="HO230" s="271"/>
      <c r="HP230" s="284" t="e">
        <v>#NUM!</v>
      </c>
      <c r="HQ230" s="279"/>
      <c r="HR230" s="281"/>
      <c r="HS230" s="281"/>
      <c r="HT230" s="281"/>
      <c r="HU230" s="281"/>
      <c r="HV230" s="281"/>
      <c r="HW230" s="281"/>
      <c r="HX230" s="281"/>
      <c r="HY230" s="281"/>
      <c r="HZ230" s="281"/>
      <c r="IA230" s="281"/>
      <c r="IB230" s="281"/>
      <c r="IC230" s="281"/>
      <c r="ID230" s="281"/>
      <c r="IE230" s="281"/>
      <c r="IF230" s="281"/>
      <c r="IG230" s="281"/>
      <c r="IH230" s="281"/>
      <c r="II230" s="281"/>
      <c r="IJ230" s="281"/>
      <c r="IK230" s="281"/>
      <c r="IL230" s="281"/>
      <c r="IM230" s="281"/>
      <c r="IN230" s="281"/>
      <c r="IO230" s="281"/>
      <c r="IP230" s="281"/>
      <c r="IQ230" s="281"/>
      <c r="IR230" s="281"/>
      <c r="IS230" s="281"/>
      <c r="IT230" s="281"/>
      <c r="IU230" s="281"/>
      <c r="IV230" s="281"/>
      <c r="IW230" s="281"/>
      <c r="IX230" s="281"/>
      <c r="IY230" s="281"/>
      <c r="IZ230" s="281"/>
      <c r="JA230" s="281"/>
      <c r="JB230" s="281"/>
      <c r="JC230" s="281"/>
      <c r="JD230" s="281"/>
      <c r="JE230" s="281"/>
      <c r="JF230" s="285"/>
      <c r="JG230" s="285"/>
      <c r="JH230" s="275"/>
      <c r="JI230" s="275"/>
      <c r="JJ230" s="275"/>
    </row>
    <row r="231" spans="1:270" s="68" customFormat="1" ht="14.65" customHeight="1" x14ac:dyDescent="0.25">
      <c r="A231" s="68" t="s">
        <v>103</v>
      </c>
      <c r="B231" s="76" t="s">
        <v>508</v>
      </c>
      <c r="C231" s="76" t="s">
        <v>509</v>
      </c>
      <c r="D231" s="76" t="s">
        <v>510</v>
      </c>
      <c r="E231" s="76" t="s">
        <v>6</v>
      </c>
      <c r="F231" s="76" t="s">
        <v>511</v>
      </c>
      <c r="G231" s="76" t="s">
        <v>8</v>
      </c>
      <c r="H231" s="76" t="s">
        <v>8</v>
      </c>
      <c r="I231" s="76" t="s">
        <v>192</v>
      </c>
      <c r="J231" s="76" t="s">
        <v>15</v>
      </c>
      <c r="K231" s="86" t="s">
        <v>8</v>
      </c>
      <c r="L231" s="86" t="s">
        <v>8</v>
      </c>
      <c r="M231" s="86" t="s">
        <v>8</v>
      </c>
      <c r="N231" s="86" t="s">
        <v>8</v>
      </c>
      <c r="O231" s="86" t="s">
        <v>8</v>
      </c>
      <c r="P231" s="86" t="s">
        <v>8</v>
      </c>
      <c r="Q231" s="76" t="s">
        <v>866</v>
      </c>
      <c r="R231" s="76" t="s">
        <v>17</v>
      </c>
      <c r="S231" s="76" t="s">
        <v>867</v>
      </c>
      <c r="T231" s="76" t="s">
        <v>521</v>
      </c>
      <c r="U231" s="76" t="s">
        <v>530</v>
      </c>
      <c r="V231" s="76" t="s">
        <v>530</v>
      </c>
      <c r="W231" s="76" t="s">
        <v>530</v>
      </c>
      <c r="X231" s="71" t="s">
        <v>530</v>
      </c>
      <c r="Y231" s="76" t="s">
        <v>530</v>
      </c>
      <c r="Z231" s="76" t="s">
        <v>530</v>
      </c>
      <c r="AA231" s="76" t="s">
        <v>530</v>
      </c>
      <c r="AB231" s="76" t="s">
        <v>530</v>
      </c>
      <c r="AC231" s="76" t="s">
        <v>530</v>
      </c>
      <c r="AD231" s="76" t="s">
        <v>530</v>
      </c>
      <c r="AE231" s="76" t="s">
        <v>530</v>
      </c>
      <c r="AF231" s="77">
        <v>1</v>
      </c>
      <c r="AG231" s="76" t="s">
        <v>868</v>
      </c>
      <c r="AH231" s="76" t="s">
        <v>208</v>
      </c>
      <c r="AI231" s="82" t="s">
        <v>303</v>
      </c>
      <c r="AJ231" s="83" t="s">
        <v>303</v>
      </c>
      <c r="AK231" s="84">
        <v>46023</v>
      </c>
      <c r="AL231" s="84">
        <v>46387</v>
      </c>
      <c r="AM231" s="83"/>
      <c r="AN231" s="83"/>
      <c r="AO231" s="83"/>
      <c r="AP231" s="85" t="s">
        <v>16</v>
      </c>
      <c r="AQ231" s="84" t="str" cm="1">
        <f t="array" ref="AQ231">IFERROR(DATE(2026, _xlfn.AGGREGATE(15, 6, (COLUMN(CC231:CN231)-COLUMN(CC231)+1)/(CC231:CN231&lt;&gt;0), 1), 1),"N/A")</f>
        <v>N/A</v>
      </c>
      <c r="AR231" s="84" t="str" cm="1">
        <f t="array" ref="AR231">IFERROR(EOMONTH(DATE(2026, _xlfn.AGGREGATE(14, 6, (COLUMN(CC231:CN231)-COLUMN(CC231)+1)/(CC231:CN231&lt;&gt;0), 1), 1), 0),"N/A")</f>
        <v>N/A</v>
      </c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76" t="s">
        <v>882</v>
      </c>
      <c r="BG231" s="76"/>
      <c r="BH231" s="76" t="s">
        <v>883</v>
      </c>
      <c r="BI231" s="76" t="s">
        <v>8</v>
      </c>
      <c r="BJ231" s="82">
        <v>510704</v>
      </c>
      <c r="BK231" s="86" t="s">
        <v>191</v>
      </c>
      <c r="BL231" s="87">
        <v>22302</v>
      </c>
      <c r="BM231" s="88">
        <v>1858.5</v>
      </c>
      <c r="BN231" s="88">
        <v>1858.5</v>
      </c>
      <c r="BO231" s="88">
        <v>1858.5</v>
      </c>
      <c r="BP231" s="72">
        <v>1858.5</v>
      </c>
      <c r="BQ231" s="88">
        <v>1858.5</v>
      </c>
      <c r="BR231" s="88">
        <v>1858.5</v>
      </c>
      <c r="BS231" s="88">
        <v>1858.5</v>
      </c>
      <c r="BT231" s="88">
        <v>1858.5</v>
      </c>
      <c r="BU231" s="88">
        <v>1858.5</v>
      </c>
      <c r="BV231" s="88">
        <v>1858.5</v>
      </c>
      <c r="BW231" s="88">
        <v>1858.5</v>
      </c>
      <c r="BX231" s="137">
        <v>1858.5</v>
      </c>
      <c r="BY231" s="137">
        <v>-22302</v>
      </c>
      <c r="BZ231" s="137"/>
      <c r="CA231" s="137"/>
      <c r="CB231" s="138">
        <f t="shared" si="55"/>
        <v>0</v>
      </c>
      <c r="CC231" s="88"/>
      <c r="CD231" s="88"/>
      <c r="CE231" s="88"/>
      <c r="CF231" s="72"/>
      <c r="CG231" s="88"/>
      <c r="CH231" s="88"/>
      <c r="CI231" s="88"/>
      <c r="CJ231" s="88"/>
      <c r="CK231" s="88"/>
      <c r="CL231" s="88"/>
      <c r="CM231" s="88"/>
      <c r="CN231" s="137"/>
      <c r="CO231" s="137"/>
      <c r="CP231" s="137">
        <f t="shared" si="56"/>
        <v>0</v>
      </c>
      <c r="CQ231" s="137">
        <f t="shared" si="57"/>
        <v>0</v>
      </c>
      <c r="CR231" s="137">
        <f t="shared" si="58"/>
        <v>0</v>
      </c>
      <c r="CS231" s="157">
        <v>0</v>
      </c>
      <c r="CT231" s="157">
        <v>0</v>
      </c>
      <c r="CU231" s="157">
        <v>0</v>
      </c>
      <c r="CV231" s="157">
        <v>0</v>
      </c>
      <c r="CW231" s="157">
        <v>0</v>
      </c>
      <c r="CX231" s="73">
        <v>0</v>
      </c>
      <c r="CY231" s="73">
        <v>0</v>
      </c>
      <c r="CZ231" s="73">
        <v>0</v>
      </c>
      <c r="DA231" s="73">
        <v>0</v>
      </c>
      <c r="DB231" s="73">
        <v>0</v>
      </c>
      <c r="DC231" s="73">
        <v>0</v>
      </c>
      <c r="DD231" s="73">
        <v>0</v>
      </c>
      <c r="DE231" s="73">
        <v>0</v>
      </c>
      <c r="DF231" s="73">
        <v>0</v>
      </c>
      <c r="DG231" s="73">
        <v>0</v>
      </c>
      <c r="DH231" s="73">
        <v>0</v>
      </c>
      <c r="DI231" s="157">
        <f t="shared" si="59"/>
        <v>0</v>
      </c>
      <c r="DJ231" s="157">
        <f t="shared" si="60"/>
        <v>0</v>
      </c>
      <c r="DK231" s="191" t="str">
        <f t="shared" si="61"/>
        <v>NO</v>
      </c>
      <c r="DL231" s="191" t="str">
        <f t="shared" si="62"/>
        <v>NO</v>
      </c>
      <c r="DM231" s="142"/>
      <c r="DN231" s="184"/>
      <c r="DO231" s="184"/>
      <c r="DP231" s="125"/>
      <c r="DQ231" s="125"/>
      <c r="DR231" s="125"/>
      <c r="DS231" s="125"/>
      <c r="DT231" s="125"/>
      <c r="DU231" s="125"/>
      <c r="DV231" s="125"/>
      <c r="DW231" s="125"/>
      <c r="DX231" s="125"/>
      <c r="DY231" s="125"/>
      <c r="DZ231" s="125"/>
      <c r="EA231" s="125"/>
      <c r="EB231" s="125"/>
      <c r="EC231" s="125"/>
      <c r="ED231" s="125"/>
      <c r="EE231" s="125"/>
      <c r="EF231" s="125"/>
      <c r="EG231" s="125"/>
      <c r="EH231" s="125"/>
      <c r="EI231" s="125"/>
      <c r="EJ231" s="125"/>
      <c r="EK231" s="125"/>
      <c r="EL231" s="125"/>
      <c r="EM231" s="125"/>
      <c r="EN231" s="125"/>
      <c r="EO231" s="125"/>
      <c r="EP231" s="125"/>
      <c r="EQ231" s="125"/>
      <c r="ER231" s="125"/>
      <c r="ES231" s="125"/>
      <c r="ET231" s="125"/>
      <c r="EU231" s="125"/>
      <c r="EV231" s="125"/>
      <c r="EW231" s="125"/>
      <c r="EX231" s="125"/>
      <c r="EY231" s="125"/>
      <c r="EZ231" s="125"/>
      <c r="FA231" s="125"/>
      <c r="FB231" s="125"/>
      <c r="FC231" s="125"/>
      <c r="FD231" s="125"/>
      <c r="FE231" s="125"/>
      <c r="FF231" s="125"/>
      <c r="FG231" s="125"/>
      <c r="FH231" s="125"/>
      <c r="FI231" s="125"/>
      <c r="FJ231" s="125"/>
      <c r="FK231" s="125"/>
      <c r="FL231" s="125"/>
      <c r="FM231" s="125"/>
      <c r="FN231" s="125"/>
      <c r="FO231" s="125"/>
      <c r="FP231" s="125"/>
      <c r="FQ231" s="125"/>
      <c r="FR231" s="125"/>
      <c r="FS231" s="125"/>
      <c r="FT231" s="125"/>
      <c r="FU231" s="175"/>
      <c r="FV231" s="175"/>
      <c r="FW231" s="175"/>
      <c r="FX231" s="175"/>
      <c r="FY231" s="175"/>
      <c r="FZ231" s="175"/>
      <c r="GA231" s="175"/>
      <c r="GB231" s="175"/>
      <c r="GC231" s="175"/>
      <c r="GD231" s="175"/>
      <c r="GE231" s="175"/>
      <c r="GF231" s="175"/>
      <c r="GG231" s="175"/>
      <c r="GH231" s="175"/>
      <c r="GI231" s="175"/>
      <c r="GJ231" s="175"/>
      <c r="GK231" s="175"/>
      <c r="GL231" s="175"/>
      <c r="GM231" s="175"/>
      <c r="GN231" s="175"/>
      <c r="GO231" s="175"/>
      <c r="GP231" s="175"/>
      <c r="GQ231" s="175"/>
      <c r="GR231" s="175"/>
      <c r="GS231" s="175"/>
      <c r="GT231" s="175"/>
      <c r="GU231" s="175"/>
      <c r="GV231" s="175"/>
      <c r="GW231" s="175"/>
      <c r="GX231" s="175"/>
      <c r="GY231" s="175"/>
      <c r="GZ231" s="175"/>
      <c r="HA231" s="175"/>
      <c r="HB231" s="175"/>
      <c r="HC231" s="175"/>
      <c r="HD231" s="175"/>
      <c r="HE231" s="175"/>
      <c r="HF231" s="175"/>
      <c r="HG231" s="175"/>
      <c r="HH231" s="175"/>
      <c r="HI231" s="175"/>
      <c r="HJ231" s="175"/>
      <c r="HK231" s="76"/>
      <c r="HL231" s="76"/>
      <c r="HM231" s="76"/>
      <c r="HN231" s="76"/>
      <c r="HO231" s="271"/>
      <c r="HP231" s="284" t="e">
        <v>#NUM!</v>
      </c>
      <c r="HQ231" s="284" t="e">
        <v>#NUM!</v>
      </c>
      <c r="HR231" s="284" t="e">
        <v>#NUM!</v>
      </c>
      <c r="HS231" s="284" t="e">
        <v>#NUM!</v>
      </c>
      <c r="HT231" s="284" t="e">
        <v>#NUM!</v>
      </c>
      <c r="HU231" s="284" t="e">
        <v>#NUM!</v>
      </c>
      <c r="HV231" s="284" t="e">
        <v>#NUM!</v>
      </c>
      <c r="HW231" s="284" t="e">
        <v>#NUM!</v>
      </c>
      <c r="HX231" s="284" t="e">
        <v>#NUM!</v>
      </c>
      <c r="HY231" s="284" t="e">
        <v>#NUM!</v>
      </c>
      <c r="HZ231" s="284" t="e">
        <v>#NUM!</v>
      </c>
      <c r="IA231" s="284" t="e">
        <v>#NUM!</v>
      </c>
      <c r="IB231" s="284" t="e">
        <v>#NUM!</v>
      </c>
      <c r="IC231" s="284" t="e">
        <v>#NUM!</v>
      </c>
      <c r="ID231" s="284" t="e">
        <v>#NUM!</v>
      </c>
      <c r="IE231" s="284" t="e">
        <v>#NUM!</v>
      </c>
      <c r="IF231" s="284" t="e">
        <v>#NUM!</v>
      </c>
      <c r="IG231" s="284" t="e">
        <v>#NUM!</v>
      </c>
      <c r="IH231" s="284" t="e">
        <v>#NUM!</v>
      </c>
      <c r="II231" s="284" t="e">
        <v>#NUM!</v>
      </c>
      <c r="IJ231" s="284" t="e">
        <v>#NUM!</v>
      </c>
      <c r="IK231" s="284" t="e">
        <v>#NUM!</v>
      </c>
      <c r="IL231" s="284" t="e">
        <v>#NUM!</v>
      </c>
      <c r="IM231" s="284" t="e">
        <v>#NUM!</v>
      </c>
      <c r="IN231" s="284" t="e">
        <v>#NUM!</v>
      </c>
      <c r="IO231" s="284" t="e">
        <v>#NUM!</v>
      </c>
      <c r="IP231" s="284" t="e">
        <v>#NUM!</v>
      </c>
      <c r="IQ231" s="284" t="e">
        <v>#NUM!</v>
      </c>
      <c r="IR231" s="284" t="e">
        <v>#NUM!</v>
      </c>
      <c r="IS231" s="284" t="e">
        <v>#NUM!</v>
      </c>
      <c r="IT231" s="284" t="e">
        <v>#NUM!</v>
      </c>
      <c r="IU231" s="284" t="e">
        <v>#NUM!</v>
      </c>
      <c r="IV231" s="284" t="e">
        <v>#NUM!</v>
      </c>
      <c r="IW231" s="284" t="e">
        <v>#NUM!</v>
      </c>
      <c r="IX231" s="284" t="e">
        <v>#NUM!</v>
      </c>
      <c r="IY231" s="284" t="e">
        <v>#NUM!</v>
      </c>
      <c r="IZ231" s="284" t="e">
        <v>#NUM!</v>
      </c>
      <c r="JA231" s="284" t="e">
        <v>#NUM!</v>
      </c>
      <c r="JB231" s="284" t="e">
        <v>#NUM!</v>
      </c>
      <c r="JC231" s="284" t="e">
        <v>#NUM!</v>
      </c>
      <c r="JD231" s="284" t="e">
        <v>#NUM!</v>
      </c>
      <c r="JE231" s="284" t="e">
        <v>#NUM!</v>
      </c>
      <c r="JF231" s="284" t="e">
        <v>#NUM!</v>
      </c>
      <c r="JG231" s="284" t="e">
        <v>#NUM!</v>
      </c>
      <c r="JH231" s="284" t="e">
        <v>#NUM!</v>
      </c>
      <c r="JI231" s="284" t="e">
        <v>#NUM!</v>
      </c>
      <c r="JJ231" s="276" t="s">
        <v>560</v>
      </c>
    </row>
    <row r="232" spans="1:270" s="68" customFormat="1" ht="14.65" customHeight="1" x14ac:dyDescent="0.25">
      <c r="A232" s="68" t="s">
        <v>73</v>
      </c>
      <c r="B232" s="76" t="s">
        <v>508</v>
      </c>
      <c r="C232" s="76" t="s">
        <v>509</v>
      </c>
      <c r="D232" s="76" t="s">
        <v>510</v>
      </c>
      <c r="E232" s="76" t="s">
        <v>6</v>
      </c>
      <c r="F232" s="76" t="s">
        <v>511</v>
      </c>
      <c r="G232" s="76" t="s">
        <v>8</v>
      </c>
      <c r="H232" s="76" t="s">
        <v>8</v>
      </c>
      <c r="I232" s="76" t="s">
        <v>192</v>
      </c>
      <c r="J232" s="76" t="s">
        <v>18</v>
      </c>
      <c r="K232" s="86" t="s">
        <v>8</v>
      </c>
      <c r="L232" s="86" t="s">
        <v>8</v>
      </c>
      <c r="M232" s="86" t="s">
        <v>8</v>
      </c>
      <c r="N232" s="86" t="s">
        <v>8</v>
      </c>
      <c r="O232" s="86" t="s">
        <v>8</v>
      </c>
      <c r="P232" s="86" t="s">
        <v>8</v>
      </c>
      <c r="Q232" s="76" t="s">
        <v>884</v>
      </c>
      <c r="R232" s="76" t="s">
        <v>20</v>
      </c>
      <c r="S232" s="76" t="s">
        <v>885</v>
      </c>
      <c r="T232" s="76" t="s">
        <v>521</v>
      </c>
      <c r="U232" s="76" t="s">
        <v>530</v>
      </c>
      <c r="V232" s="76" t="s">
        <v>530</v>
      </c>
      <c r="W232" s="76" t="s">
        <v>530</v>
      </c>
      <c r="X232" s="71" t="s">
        <v>530</v>
      </c>
      <c r="Y232" s="76" t="s">
        <v>530</v>
      </c>
      <c r="Z232" s="76" t="s">
        <v>530</v>
      </c>
      <c r="AA232" s="91">
        <v>0.05</v>
      </c>
      <c r="AB232" s="76" t="s">
        <v>530</v>
      </c>
      <c r="AC232" s="76" t="s">
        <v>530</v>
      </c>
      <c r="AD232" s="76" t="s">
        <v>530</v>
      </c>
      <c r="AE232" s="76" t="s">
        <v>530</v>
      </c>
      <c r="AF232" s="92">
        <v>0.1052</v>
      </c>
      <c r="AG232" s="85" t="s">
        <v>886</v>
      </c>
      <c r="AH232" s="76" t="s">
        <v>208</v>
      </c>
      <c r="AI232" s="82" t="s">
        <v>303</v>
      </c>
      <c r="AJ232" s="83" t="s">
        <v>303</v>
      </c>
      <c r="AK232" s="84">
        <v>46357</v>
      </c>
      <c r="AL232" s="84">
        <v>46387</v>
      </c>
      <c r="AM232" s="83"/>
      <c r="AN232" s="83"/>
      <c r="AO232" s="83"/>
      <c r="AP232" s="85" t="s">
        <v>19</v>
      </c>
      <c r="AQ232" s="84" cm="1">
        <f t="array" ref="AQ232">IFERROR(DATE(2026, _xlfn.AGGREGATE(15, 6, (COLUMN(CC232:CN232)-COLUMN(CC232)+1)/(CC232:CN232&lt;&gt;0), 1), 1),"N/A")</f>
        <v>46082</v>
      </c>
      <c r="AR232" s="84" cm="1">
        <f t="array" ref="AR232">IFERROR(EOMONTH(DATE(2026, _xlfn.AGGREGATE(14, 6, (COLUMN(CC232:CN232)-COLUMN(CC232)+1)/(CC232:CN232&lt;&gt;0), 1), 1), 0),"N/A")</f>
        <v>46387</v>
      </c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 t="s">
        <v>887</v>
      </c>
      <c r="BG232" s="83"/>
      <c r="BH232" s="83"/>
      <c r="BI232" s="76" t="s">
        <v>8</v>
      </c>
      <c r="BJ232" s="82" t="s">
        <v>8</v>
      </c>
      <c r="BK232" s="86" t="s">
        <v>530</v>
      </c>
      <c r="BL232" s="87">
        <v>0</v>
      </c>
      <c r="BM232" s="88" t="s">
        <v>530</v>
      </c>
      <c r="BN232" s="88" t="s">
        <v>530</v>
      </c>
      <c r="BO232" s="88" t="s">
        <v>530</v>
      </c>
      <c r="BP232" s="72" t="s">
        <v>530</v>
      </c>
      <c r="BQ232" s="88" t="s">
        <v>530</v>
      </c>
      <c r="BR232" s="88" t="s">
        <v>530</v>
      </c>
      <c r="BS232" s="88" t="s">
        <v>530</v>
      </c>
      <c r="BT232" s="88" t="s">
        <v>530</v>
      </c>
      <c r="BU232" s="88" t="s">
        <v>530</v>
      </c>
      <c r="BV232" s="88" t="s">
        <v>530</v>
      </c>
      <c r="BW232" s="88" t="s">
        <v>530</v>
      </c>
      <c r="BX232" s="137" t="s">
        <v>530</v>
      </c>
      <c r="BY232" s="137"/>
      <c r="BZ232" s="137"/>
      <c r="CA232" s="137"/>
      <c r="CB232" s="138">
        <f t="shared" si="55"/>
        <v>0</v>
      </c>
      <c r="CC232" s="88"/>
      <c r="CD232" s="88"/>
      <c r="CE232" s="88" t="s">
        <v>530</v>
      </c>
      <c r="CF232" s="72" t="s">
        <v>530</v>
      </c>
      <c r="CG232" s="88" t="s">
        <v>530</v>
      </c>
      <c r="CH232" s="88" t="s">
        <v>530</v>
      </c>
      <c r="CI232" s="88" t="s">
        <v>530</v>
      </c>
      <c r="CJ232" s="88" t="s">
        <v>530</v>
      </c>
      <c r="CK232" s="88" t="s">
        <v>530</v>
      </c>
      <c r="CL232" s="88" t="s">
        <v>530</v>
      </c>
      <c r="CM232" s="88" t="s">
        <v>530</v>
      </c>
      <c r="CN232" s="137" t="s">
        <v>530</v>
      </c>
      <c r="CO232" s="137"/>
      <c r="CP232" s="137">
        <f t="shared" si="56"/>
        <v>0</v>
      </c>
      <c r="CQ232" s="137"/>
      <c r="CR232" s="137"/>
      <c r="CS232" s="157"/>
      <c r="CT232" s="157">
        <v>0</v>
      </c>
      <c r="CU232" s="157">
        <v>0</v>
      </c>
      <c r="CV232" s="157"/>
      <c r="CW232" s="157">
        <v>0</v>
      </c>
      <c r="CX232" s="73"/>
      <c r="CY232" s="73">
        <v>0</v>
      </c>
      <c r="CZ232" s="73"/>
      <c r="DA232" s="73">
        <v>0</v>
      </c>
      <c r="DB232" s="73">
        <v>0</v>
      </c>
      <c r="DC232" s="73">
        <v>0</v>
      </c>
      <c r="DD232" s="73">
        <v>0</v>
      </c>
      <c r="DE232" s="73">
        <v>0</v>
      </c>
      <c r="DF232" s="73">
        <v>0</v>
      </c>
      <c r="DG232" s="73">
        <v>0</v>
      </c>
      <c r="DH232" s="73">
        <v>0</v>
      </c>
      <c r="DI232" s="157">
        <f t="shared" si="59"/>
        <v>0</v>
      </c>
      <c r="DJ232" s="157">
        <f t="shared" si="60"/>
        <v>0</v>
      </c>
      <c r="DK232" s="191" t="str">
        <f t="shared" si="61"/>
        <v>NO</v>
      </c>
      <c r="DL232" s="191" t="str">
        <f t="shared" si="62"/>
        <v>NO</v>
      </c>
      <c r="DM232" s="144"/>
      <c r="DN232" s="144"/>
      <c r="DO232" s="144"/>
      <c r="DP232" s="125"/>
      <c r="DQ232" s="125"/>
      <c r="DR232" s="125"/>
      <c r="DS232" s="125"/>
      <c r="DT232" s="125"/>
      <c r="DU232" s="125"/>
      <c r="DV232" s="125"/>
      <c r="DW232" s="125"/>
      <c r="DX232" s="125"/>
      <c r="DY232" s="125"/>
      <c r="DZ232" s="125"/>
      <c r="EA232" s="125"/>
      <c r="EB232" s="125"/>
      <c r="EC232" s="125"/>
      <c r="ED232" s="125"/>
      <c r="EE232" s="125"/>
      <c r="EF232" s="125"/>
      <c r="EG232" s="125"/>
      <c r="EH232" s="125"/>
      <c r="EI232" s="125"/>
      <c r="EJ232" s="125"/>
      <c r="EK232" s="125"/>
      <c r="EL232" s="125"/>
      <c r="EM232" s="125"/>
      <c r="EN232" s="125"/>
      <c r="EO232" s="125"/>
      <c r="EP232" s="125"/>
      <c r="EQ232" s="125"/>
      <c r="ER232" s="125"/>
      <c r="ES232" s="125"/>
      <c r="ET232" s="125"/>
      <c r="EU232" s="125"/>
      <c r="EV232" s="125"/>
      <c r="EW232" s="125"/>
      <c r="EX232" s="125"/>
      <c r="EY232" s="125"/>
      <c r="EZ232" s="125"/>
      <c r="FA232" s="125"/>
      <c r="FB232" s="125"/>
      <c r="FC232" s="125"/>
      <c r="FD232" s="125"/>
      <c r="FE232" s="125"/>
      <c r="FF232" s="125"/>
      <c r="FG232" s="125"/>
      <c r="FH232" s="125"/>
      <c r="FI232" s="125"/>
      <c r="FJ232" s="125"/>
      <c r="FK232" s="125"/>
      <c r="FL232" s="125"/>
      <c r="FM232" s="125"/>
      <c r="FN232" s="125"/>
      <c r="FO232" s="125"/>
      <c r="FP232" s="125"/>
      <c r="FQ232" s="125"/>
      <c r="FR232" s="125"/>
      <c r="FS232" s="125"/>
      <c r="FT232" s="125"/>
      <c r="FU232" s="175"/>
      <c r="FV232" s="175"/>
      <c r="FW232" s="175"/>
      <c r="FX232" s="175"/>
      <c r="FY232" s="175"/>
      <c r="FZ232" s="175"/>
      <c r="GA232" s="175"/>
      <c r="GB232" s="175"/>
      <c r="GC232" s="175"/>
      <c r="GD232" s="175"/>
      <c r="GE232" s="175"/>
      <c r="GF232" s="175"/>
      <c r="GG232" s="175"/>
      <c r="GH232" s="175"/>
      <c r="GI232" s="175"/>
      <c r="GJ232" s="175"/>
      <c r="GK232" s="175"/>
      <c r="GL232" s="175"/>
      <c r="GM232" s="175"/>
      <c r="GN232" s="175"/>
      <c r="GO232" s="175"/>
      <c r="GP232" s="175"/>
      <c r="GQ232" s="175"/>
      <c r="GR232" s="175"/>
      <c r="GS232" s="175"/>
      <c r="GT232" s="175"/>
      <c r="GU232" s="175"/>
      <c r="GV232" s="175"/>
      <c r="GW232" s="175"/>
      <c r="GX232" s="175"/>
      <c r="GY232" s="175"/>
      <c r="GZ232" s="175"/>
      <c r="HA232" s="175"/>
      <c r="HB232" s="175"/>
      <c r="HC232" s="175"/>
      <c r="HD232" s="175"/>
      <c r="HE232" s="175"/>
      <c r="HF232" s="175"/>
      <c r="HG232" s="175"/>
      <c r="HH232" s="175"/>
      <c r="HI232" s="175"/>
      <c r="HJ232" s="175"/>
      <c r="HK232" s="76"/>
      <c r="HL232" s="76"/>
      <c r="HM232" s="76"/>
      <c r="HN232" s="76"/>
      <c r="HO232" s="271"/>
      <c r="HP232" s="284" t="e">
        <v>#NUM!</v>
      </c>
      <c r="HQ232" s="284" t="e">
        <v>#NUM!</v>
      </c>
      <c r="HR232" s="284" t="e">
        <v>#NUM!</v>
      </c>
      <c r="HS232" s="284" t="e">
        <v>#NUM!</v>
      </c>
      <c r="HT232" s="284" t="e">
        <v>#NUM!</v>
      </c>
      <c r="HU232" s="284" t="e">
        <v>#NUM!</v>
      </c>
      <c r="HV232" s="284" t="e">
        <v>#NUM!</v>
      </c>
      <c r="HW232" s="284" t="e">
        <v>#NUM!</v>
      </c>
      <c r="HX232" s="284" t="e">
        <v>#NUM!</v>
      </c>
      <c r="HY232" s="284" t="e">
        <v>#NUM!</v>
      </c>
      <c r="HZ232" s="284" t="e">
        <v>#NUM!</v>
      </c>
      <c r="IA232" s="284" t="e">
        <v>#NUM!</v>
      </c>
      <c r="IB232" s="284" t="e">
        <v>#NUM!</v>
      </c>
      <c r="IC232" s="284" t="e">
        <v>#NUM!</v>
      </c>
      <c r="ID232" s="284" t="e">
        <v>#NUM!</v>
      </c>
      <c r="IE232" s="284" t="e">
        <v>#NUM!</v>
      </c>
      <c r="IF232" s="284" t="e">
        <v>#NUM!</v>
      </c>
      <c r="IG232" s="284" t="e">
        <v>#NUM!</v>
      </c>
      <c r="IH232" s="284" t="e">
        <v>#NUM!</v>
      </c>
      <c r="II232" s="284" t="e">
        <v>#NUM!</v>
      </c>
      <c r="IJ232" s="284" t="e">
        <v>#NUM!</v>
      </c>
      <c r="IK232" s="284" t="e">
        <v>#NUM!</v>
      </c>
      <c r="IL232" s="284" t="e">
        <v>#NUM!</v>
      </c>
      <c r="IM232" s="284" t="e">
        <v>#NUM!</v>
      </c>
      <c r="IN232" s="284" t="e">
        <v>#NUM!</v>
      </c>
      <c r="IO232" s="284" t="e">
        <v>#NUM!</v>
      </c>
      <c r="IP232" s="284" t="e">
        <v>#NUM!</v>
      </c>
      <c r="IQ232" s="284" t="e">
        <v>#NUM!</v>
      </c>
      <c r="IR232" s="284" t="e">
        <v>#NUM!</v>
      </c>
      <c r="IS232" s="284" t="e">
        <v>#NUM!</v>
      </c>
      <c r="IT232" s="284" t="e">
        <v>#NUM!</v>
      </c>
      <c r="IU232" s="284" t="e">
        <v>#NUM!</v>
      </c>
      <c r="IV232" s="284" t="e">
        <v>#NUM!</v>
      </c>
      <c r="IW232" s="284" t="e">
        <v>#NUM!</v>
      </c>
      <c r="IX232" s="284" t="e">
        <v>#NUM!</v>
      </c>
      <c r="IY232" s="284" t="e">
        <v>#NUM!</v>
      </c>
      <c r="IZ232" s="284" t="e">
        <v>#NUM!</v>
      </c>
      <c r="JA232" s="284" t="e">
        <v>#NUM!</v>
      </c>
      <c r="JB232" s="284" t="e">
        <v>#NUM!</v>
      </c>
      <c r="JC232" s="284" t="e">
        <v>#NUM!</v>
      </c>
      <c r="JD232" s="284" t="e">
        <v>#NUM!</v>
      </c>
      <c r="JE232" s="284" t="e">
        <v>#NUM!</v>
      </c>
      <c r="JF232" s="284" t="e">
        <v>#NUM!</v>
      </c>
      <c r="JG232" s="284" t="e">
        <v>#NUM!</v>
      </c>
      <c r="JH232" s="284" t="e">
        <v>#NUM!</v>
      </c>
      <c r="JI232" s="284" t="e">
        <v>#NUM!</v>
      </c>
      <c r="JJ232" s="275"/>
    </row>
    <row r="233" spans="1:270" s="68" customFormat="1" ht="14.65" customHeight="1" x14ac:dyDescent="0.25">
      <c r="A233" s="68" t="s">
        <v>65</v>
      </c>
      <c r="B233" s="76" t="s">
        <v>508</v>
      </c>
      <c r="C233" s="76" t="s">
        <v>509</v>
      </c>
      <c r="D233" s="76" t="s">
        <v>510</v>
      </c>
      <c r="E233" s="76" t="s">
        <v>6</v>
      </c>
      <c r="F233" s="76" t="s">
        <v>511</v>
      </c>
      <c r="G233" s="76" t="s">
        <v>8</v>
      </c>
      <c r="H233" s="76" t="s">
        <v>8</v>
      </c>
      <c r="I233" s="76" t="s">
        <v>192</v>
      </c>
      <c r="J233" s="76" t="s">
        <v>18</v>
      </c>
      <c r="K233" s="86" t="s">
        <v>8</v>
      </c>
      <c r="L233" s="86" t="s">
        <v>8</v>
      </c>
      <c r="M233" s="86" t="s">
        <v>8</v>
      </c>
      <c r="N233" s="86" t="s">
        <v>8</v>
      </c>
      <c r="O233" s="86" t="s">
        <v>8</v>
      </c>
      <c r="P233" s="86" t="s">
        <v>8</v>
      </c>
      <c r="Q233" s="76" t="s">
        <v>884</v>
      </c>
      <c r="R233" s="76" t="s">
        <v>20</v>
      </c>
      <c r="S233" s="76" t="s">
        <v>885</v>
      </c>
      <c r="T233" s="76" t="s">
        <v>521</v>
      </c>
      <c r="U233" s="76" t="s">
        <v>530</v>
      </c>
      <c r="V233" s="76" t="s">
        <v>530</v>
      </c>
      <c r="W233" s="76" t="s">
        <v>530</v>
      </c>
      <c r="X233" s="71" t="s">
        <v>530</v>
      </c>
      <c r="Y233" s="76" t="s">
        <v>530</v>
      </c>
      <c r="Z233" s="76" t="s">
        <v>530</v>
      </c>
      <c r="AA233" s="91">
        <v>0.05</v>
      </c>
      <c r="AB233" s="76" t="s">
        <v>530</v>
      </c>
      <c r="AC233" s="76" t="s">
        <v>530</v>
      </c>
      <c r="AD233" s="76" t="s">
        <v>530</v>
      </c>
      <c r="AE233" s="76" t="s">
        <v>530</v>
      </c>
      <c r="AF233" s="92">
        <v>0.1052</v>
      </c>
      <c r="AG233" s="85" t="s">
        <v>888</v>
      </c>
      <c r="AH233" s="76" t="s">
        <v>208</v>
      </c>
      <c r="AI233" s="82" t="s">
        <v>303</v>
      </c>
      <c r="AJ233" s="83" t="s">
        <v>303</v>
      </c>
      <c r="AK233" s="84">
        <v>46023</v>
      </c>
      <c r="AL233" s="84">
        <v>46387</v>
      </c>
      <c r="AM233" s="83"/>
      <c r="AN233" s="83"/>
      <c r="AO233" s="83"/>
      <c r="AP233" s="85" t="s">
        <v>21</v>
      </c>
      <c r="AQ233" s="84" cm="1">
        <f t="array" ref="AQ233">IFERROR(DATE(2026, _xlfn.AGGREGATE(15, 6, (COLUMN(CC233:CN233)-COLUMN(CC233)+1)/(CC233:CN233&lt;&gt;0), 1), 1),"N/A")</f>
        <v>46082</v>
      </c>
      <c r="AR233" s="84" cm="1">
        <f t="array" ref="AR233">IFERROR(EOMONTH(DATE(2026, _xlfn.AGGREGATE(14, 6, (COLUMN(CC233:CN233)-COLUMN(CC233)+1)/(CC233:CN233&lt;&gt;0), 1), 1), 0),"N/A")</f>
        <v>46387</v>
      </c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 t="s">
        <v>887</v>
      </c>
      <c r="BG233" s="83"/>
      <c r="BH233" s="83"/>
      <c r="BI233" s="76" t="s">
        <v>8</v>
      </c>
      <c r="BJ233" s="82" t="s">
        <v>8</v>
      </c>
      <c r="BK233" s="86" t="s">
        <v>530</v>
      </c>
      <c r="BL233" s="87">
        <v>0</v>
      </c>
      <c r="BM233" s="88" t="s">
        <v>530</v>
      </c>
      <c r="BN233" s="88" t="s">
        <v>530</v>
      </c>
      <c r="BO233" s="88" t="s">
        <v>530</v>
      </c>
      <c r="BP233" s="72" t="s">
        <v>530</v>
      </c>
      <c r="BQ233" s="88" t="s">
        <v>530</v>
      </c>
      <c r="BR233" s="88" t="s">
        <v>530</v>
      </c>
      <c r="BS233" s="88" t="s">
        <v>530</v>
      </c>
      <c r="BT233" s="88" t="s">
        <v>530</v>
      </c>
      <c r="BU233" s="88" t="s">
        <v>530</v>
      </c>
      <c r="BV233" s="88" t="s">
        <v>530</v>
      </c>
      <c r="BW233" s="88" t="s">
        <v>530</v>
      </c>
      <c r="BX233" s="137" t="s">
        <v>530</v>
      </c>
      <c r="BY233" s="137"/>
      <c r="BZ233" s="137"/>
      <c r="CA233" s="137"/>
      <c r="CB233" s="138">
        <f t="shared" si="55"/>
        <v>0</v>
      </c>
      <c r="CC233" s="88"/>
      <c r="CD233" s="88"/>
      <c r="CE233" s="88" t="s">
        <v>530</v>
      </c>
      <c r="CF233" s="72" t="s">
        <v>530</v>
      </c>
      <c r="CG233" s="88" t="s">
        <v>530</v>
      </c>
      <c r="CH233" s="88" t="s">
        <v>530</v>
      </c>
      <c r="CI233" s="88" t="s">
        <v>530</v>
      </c>
      <c r="CJ233" s="88" t="s">
        <v>530</v>
      </c>
      <c r="CK233" s="88" t="s">
        <v>530</v>
      </c>
      <c r="CL233" s="88" t="s">
        <v>530</v>
      </c>
      <c r="CM233" s="88" t="s">
        <v>530</v>
      </c>
      <c r="CN233" s="137" t="s">
        <v>530</v>
      </c>
      <c r="CO233" s="137"/>
      <c r="CP233" s="137">
        <f t="shared" si="56"/>
        <v>0</v>
      </c>
      <c r="CQ233" s="137"/>
      <c r="CR233" s="137"/>
      <c r="CS233" s="157"/>
      <c r="CT233" s="157">
        <v>0</v>
      </c>
      <c r="CU233" s="157">
        <v>0</v>
      </c>
      <c r="CV233" s="157"/>
      <c r="CW233" s="157">
        <v>0</v>
      </c>
      <c r="CX233" s="73"/>
      <c r="CY233" s="73">
        <v>0</v>
      </c>
      <c r="CZ233" s="73"/>
      <c r="DA233" s="73">
        <v>0</v>
      </c>
      <c r="DB233" s="73">
        <v>0</v>
      </c>
      <c r="DC233" s="73">
        <v>0</v>
      </c>
      <c r="DD233" s="73">
        <v>0</v>
      </c>
      <c r="DE233" s="73">
        <v>0</v>
      </c>
      <c r="DF233" s="73">
        <v>0</v>
      </c>
      <c r="DG233" s="73">
        <v>0</v>
      </c>
      <c r="DH233" s="73">
        <v>0</v>
      </c>
      <c r="DI233" s="157">
        <f t="shared" si="59"/>
        <v>0</v>
      </c>
      <c r="DJ233" s="157">
        <f t="shared" si="60"/>
        <v>0</v>
      </c>
      <c r="DK233" s="191" t="str">
        <f t="shared" si="61"/>
        <v>NO</v>
      </c>
      <c r="DL233" s="191" t="str">
        <f t="shared" si="62"/>
        <v>NO</v>
      </c>
      <c r="DM233" s="144"/>
      <c r="DN233" s="144"/>
      <c r="DO233" s="144"/>
      <c r="DP233" s="125"/>
      <c r="DQ233" s="125"/>
      <c r="DR233" s="125"/>
      <c r="DS233" s="125"/>
      <c r="DT233" s="125"/>
      <c r="DU233" s="125"/>
      <c r="DV233" s="125"/>
      <c r="DW233" s="125"/>
      <c r="DX233" s="125"/>
      <c r="DY233" s="125"/>
      <c r="DZ233" s="125"/>
      <c r="EA233" s="125"/>
      <c r="EB233" s="125"/>
      <c r="EC233" s="125"/>
      <c r="ED233" s="125"/>
      <c r="EE233" s="125"/>
      <c r="EF233" s="125"/>
      <c r="EG233" s="125"/>
      <c r="EH233" s="125"/>
      <c r="EI233" s="125"/>
      <c r="EJ233" s="125"/>
      <c r="EK233" s="125"/>
      <c r="EL233" s="125"/>
      <c r="EM233" s="125"/>
      <c r="EN233" s="125"/>
      <c r="EO233" s="125"/>
      <c r="EP233" s="125"/>
      <c r="EQ233" s="125"/>
      <c r="ER233" s="125"/>
      <c r="ES233" s="125"/>
      <c r="ET233" s="125"/>
      <c r="EU233" s="125"/>
      <c r="EV233" s="125"/>
      <c r="EW233" s="125"/>
      <c r="EX233" s="125"/>
      <c r="EY233" s="125"/>
      <c r="EZ233" s="125"/>
      <c r="FA233" s="125"/>
      <c r="FB233" s="125"/>
      <c r="FC233" s="125"/>
      <c r="FD233" s="125"/>
      <c r="FE233" s="125"/>
      <c r="FF233" s="125"/>
      <c r="FG233" s="125"/>
      <c r="FH233" s="125"/>
      <c r="FI233" s="125"/>
      <c r="FJ233" s="125"/>
      <c r="FK233" s="125"/>
      <c r="FL233" s="125"/>
      <c r="FM233" s="125"/>
      <c r="FN233" s="125"/>
      <c r="FO233" s="125"/>
      <c r="FP233" s="125"/>
      <c r="FQ233" s="125"/>
      <c r="FR233" s="125"/>
      <c r="FS233" s="125"/>
      <c r="FT233" s="125"/>
      <c r="FU233" s="175"/>
      <c r="FV233" s="175"/>
      <c r="FW233" s="175"/>
      <c r="FX233" s="175"/>
      <c r="FY233" s="175"/>
      <c r="FZ233" s="175"/>
      <c r="GA233" s="175"/>
      <c r="GB233" s="175"/>
      <c r="GC233" s="175"/>
      <c r="GD233" s="175"/>
      <c r="GE233" s="175"/>
      <c r="GF233" s="175"/>
      <c r="GG233" s="175"/>
      <c r="GH233" s="175"/>
      <c r="GI233" s="175"/>
      <c r="GJ233" s="175"/>
      <c r="GK233" s="175"/>
      <c r="GL233" s="175"/>
      <c r="GM233" s="175"/>
      <c r="GN233" s="175"/>
      <c r="GO233" s="175"/>
      <c r="GP233" s="175"/>
      <c r="GQ233" s="175"/>
      <c r="GR233" s="175"/>
      <c r="GS233" s="175"/>
      <c r="GT233" s="175"/>
      <c r="GU233" s="175"/>
      <c r="GV233" s="175"/>
      <c r="GW233" s="175"/>
      <c r="GX233" s="175"/>
      <c r="GY233" s="175"/>
      <c r="GZ233" s="175"/>
      <c r="HA233" s="175"/>
      <c r="HB233" s="175"/>
      <c r="HC233" s="175"/>
      <c r="HD233" s="175"/>
      <c r="HE233" s="175"/>
      <c r="HF233" s="175"/>
      <c r="HG233" s="175"/>
      <c r="HH233" s="175"/>
      <c r="HI233" s="175"/>
      <c r="HJ233" s="175"/>
      <c r="HK233" s="76"/>
      <c r="HL233" s="76"/>
      <c r="HM233" s="76"/>
      <c r="HN233" s="76"/>
      <c r="HO233" s="271"/>
      <c r="HP233" s="284" t="e">
        <v>#NUM!</v>
      </c>
      <c r="HQ233" s="284" t="e">
        <v>#NUM!</v>
      </c>
      <c r="HR233" s="284" t="e">
        <v>#NUM!</v>
      </c>
      <c r="HS233" s="284" t="e">
        <v>#NUM!</v>
      </c>
      <c r="HT233" s="284" t="e">
        <v>#NUM!</v>
      </c>
      <c r="HU233" s="284" t="e">
        <v>#NUM!</v>
      </c>
      <c r="HV233" s="284" t="e">
        <v>#NUM!</v>
      </c>
      <c r="HW233" s="284" t="e">
        <v>#NUM!</v>
      </c>
      <c r="HX233" s="284" t="e">
        <v>#NUM!</v>
      </c>
      <c r="HY233" s="284" t="e">
        <v>#NUM!</v>
      </c>
      <c r="HZ233" s="284" t="e">
        <v>#NUM!</v>
      </c>
      <c r="IA233" s="284" t="e">
        <v>#NUM!</v>
      </c>
      <c r="IB233" s="284" t="e">
        <v>#NUM!</v>
      </c>
      <c r="IC233" s="284" t="e">
        <v>#NUM!</v>
      </c>
      <c r="ID233" s="284" t="e">
        <v>#NUM!</v>
      </c>
      <c r="IE233" s="284" t="e">
        <v>#NUM!</v>
      </c>
      <c r="IF233" s="284" t="e">
        <v>#NUM!</v>
      </c>
      <c r="IG233" s="284" t="e">
        <v>#NUM!</v>
      </c>
      <c r="IH233" s="284" t="e">
        <v>#NUM!</v>
      </c>
      <c r="II233" s="284" t="e">
        <v>#NUM!</v>
      </c>
      <c r="IJ233" s="284" t="e">
        <v>#NUM!</v>
      </c>
      <c r="IK233" s="284" t="e">
        <v>#NUM!</v>
      </c>
      <c r="IL233" s="284" t="e">
        <v>#NUM!</v>
      </c>
      <c r="IM233" s="284" t="e">
        <v>#NUM!</v>
      </c>
      <c r="IN233" s="284" t="e">
        <v>#NUM!</v>
      </c>
      <c r="IO233" s="284" t="e">
        <v>#NUM!</v>
      </c>
      <c r="IP233" s="284" t="e">
        <v>#NUM!</v>
      </c>
      <c r="IQ233" s="284" t="e">
        <v>#NUM!</v>
      </c>
      <c r="IR233" s="284" t="e">
        <v>#NUM!</v>
      </c>
      <c r="IS233" s="284" t="e">
        <v>#NUM!</v>
      </c>
      <c r="IT233" s="284" t="e">
        <v>#NUM!</v>
      </c>
      <c r="IU233" s="284" t="e">
        <v>#NUM!</v>
      </c>
      <c r="IV233" s="284" t="e">
        <v>#NUM!</v>
      </c>
      <c r="IW233" s="284" t="e">
        <v>#NUM!</v>
      </c>
      <c r="IX233" s="284" t="e">
        <v>#NUM!</v>
      </c>
      <c r="IY233" s="284" t="e">
        <v>#NUM!</v>
      </c>
      <c r="IZ233" s="284" t="e">
        <v>#NUM!</v>
      </c>
      <c r="JA233" s="284" t="e">
        <v>#NUM!</v>
      </c>
      <c r="JB233" s="284" t="e">
        <v>#NUM!</v>
      </c>
      <c r="JC233" s="284" t="e">
        <v>#NUM!</v>
      </c>
      <c r="JD233" s="284" t="e">
        <v>#NUM!</v>
      </c>
      <c r="JE233" s="284" t="e">
        <v>#NUM!</v>
      </c>
      <c r="JF233" s="284" t="e">
        <v>#NUM!</v>
      </c>
      <c r="JG233" s="284" t="e">
        <v>#NUM!</v>
      </c>
      <c r="JH233" s="284" t="e">
        <v>#NUM!</v>
      </c>
      <c r="JI233" s="284" t="e">
        <v>#NUM!</v>
      </c>
      <c r="JJ233" s="275"/>
    </row>
    <row r="234" spans="1:270" s="68" customFormat="1" ht="14.65" customHeight="1" x14ac:dyDescent="0.25">
      <c r="A234" s="68" t="s">
        <v>113</v>
      </c>
      <c r="B234" s="76" t="s">
        <v>508</v>
      </c>
      <c r="C234" s="76" t="s">
        <v>509</v>
      </c>
      <c r="D234" s="76" t="s">
        <v>510</v>
      </c>
      <c r="E234" s="76" t="s">
        <v>6</v>
      </c>
      <c r="F234" s="76" t="s">
        <v>511</v>
      </c>
      <c r="G234" s="76" t="s">
        <v>8</v>
      </c>
      <c r="H234" s="76" t="s">
        <v>8</v>
      </c>
      <c r="I234" s="76" t="s">
        <v>192</v>
      </c>
      <c r="J234" s="76" t="s">
        <v>18</v>
      </c>
      <c r="K234" s="86" t="s">
        <v>8</v>
      </c>
      <c r="L234" s="86" t="s">
        <v>8</v>
      </c>
      <c r="M234" s="86" t="s">
        <v>8</v>
      </c>
      <c r="N234" s="86" t="s">
        <v>8</v>
      </c>
      <c r="O234" s="86" t="s">
        <v>8</v>
      </c>
      <c r="P234" s="86" t="s">
        <v>8</v>
      </c>
      <c r="Q234" s="76" t="s">
        <v>884</v>
      </c>
      <c r="R234" s="76" t="s">
        <v>20</v>
      </c>
      <c r="S234" s="76" t="s">
        <v>885</v>
      </c>
      <c r="T234" s="76" t="s">
        <v>521</v>
      </c>
      <c r="U234" s="76" t="s">
        <v>530</v>
      </c>
      <c r="V234" s="76" t="s">
        <v>530</v>
      </c>
      <c r="W234" s="76" t="s">
        <v>530</v>
      </c>
      <c r="X234" s="71" t="s">
        <v>530</v>
      </c>
      <c r="Y234" s="76" t="s">
        <v>530</v>
      </c>
      <c r="Z234" s="76" t="s">
        <v>530</v>
      </c>
      <c r="AA234" s="91">
        <v>0.05</v>
      </c>
      <c r="AB234" s="76" t="s">
        <v>530</v>
      </c>
      <c r="AC234" s="76" t="s">
        <v>530</v>
      </c>
      <c r="AD234" s="76" t="s">
        <v>530</v>
      </c>
      <c r="AE234" s="76" t="s">
        <v>530</v>
      </c>
      <c r="AF234" s="92">
        <v>0.1052</v>
      </c>
      <c r="AG234" s="85" t="s">
        <v>889</v>
      </c>
      <c r="AH234" s="76" t="s">
        <v>208</v>
      </c>
      <c r="AI234" s="82" t="s">
        <v>303</v>
      </c>
      <c r="AJ234" s="83" t="s">
        <v>303</v>
      </c>
      <c r="AK234" s="84">
        <v>46023</v>
      </c>
      <c r="AL234" s="84">
        <v>46387</v>
      </c>
      <c r="AM234" s="83"/>
      <c r="AN234" s="83"/>
      <c r="AO234" s="83"/>
      <c r="AP234" s="85" t="s">
        <v>22</v>
      </c>
      <c r="AQ234" s="84" cm="1">
        <f t="array" ref="AQ234">IFERROR(DATE(2026, _xlfn.AGGREGATE(15, 6, (COLUMN(CC234:CN234)-COLUMN(CC234)+1)/(CC234:CN234&lt;&gt;0), 1), 1),"N/A")</f>
        <v>46082</v>
      </c>
      <c r="AR234" s="84" cm="1">
        <f t="array" ref="AR234">IFERROR(EOMONTH(DATE(2026, _xlfn.AGGREGATE(14, 6, (COLUMN(CC234:CN234)-COLUMN(CC234)+1)/(CC234:CN234&lt;&gt;0), 1), 1), 0),"N/A")</f>
        <v>46387</v>
      </c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 t="s">
        <v>887</v>
      </c>
      <c r="BG234" s="83"/>
      <c r="BH234" s="83"/>
      <c r="BI234" s="76" t="s">
        <v>8</v>
      </c>
      <c r="BJ234" s="82" t="s">
        <v>8</v>
      </c>
      <c r="BK234" s="86" t="s">
        <v>530</v>
      </c>
      <c r="BL234" s="87">
        <v>0</v>
      </c>
      <c r="BM234" s="88" t="s">
        <v>530</v>
      </c>
      <c r="BN234" s="88" t="s">
        <v>530</v>
      </c>
      <c r="BO234" s="88" t="s">
        <v>530</v>
      </c>
      <c r="BP234" s="72" t="s">
        <v>530</v>
      </c>
      <c r="BQ234" s="88" t="s">
        <v>530</v>
      </c>
      <c r="BR234" s="88" t="s">
        <v>530</v>
      </c>
      <c r="BS234" s="88" t="s">
        <v>530</v>
      </c>
      <c r="BT234" s="88" t="s">
        <v>530</v>
      </c>
      <c r="BU234" s="88" t="s">
        <v>530</v>
      </c>
      <c r="BV234" s="88" t="s">
        <v>530</v>
      </c>
      <c r="BW234" s="88" t="s">
        <v>530</v>
      </c>
      <c r="BX234" s="137" t="s">
        <v>530</v>
      </c>
      <c r="BY234" s="137"/>
      <c r="BZ234" s="137"/>
      <c r="CA234" s="137"/>
      <c r="CB234" s="138">
        <f t="shared" si="55"/>
        <v>0</v>
      </c>
      <c r="CC234" s="88"/>
      <c r="CD234" s="88"/>
      <c r="CE234" s="88" t="s">
        <v>530</v>
      </c>
      <c r="CF234" s="72" t="s">
        <v>530</v>
      </c>
      <c r="CG234" s="88" t="s">
        <v>530</v>
      </c>
      <c r="CH234" s="88" t="s">
        <v>530</v>
      </c>
      <c r="CI234" s="88" t="s">
        <v>530</v>
      </c>
      <c r="CJ234" s="88" t="s">
        <v>530</v>
      </c>
      <c r="CK234" s="88" t="s">
        <v>530</v>
      </c>
      <c r="CL234" s="88" t="s">
        <v>530</v>
      </c>
      <c r="CM234" s="88" t="s">
        <v>530</v>
      </c>
      <c r="CN234" s="137" t="s">
        <v>530</v>
      </c>
      <c r="CO234" s="137"/>
      <c r="CP234" s="137">
        <f t="shared" si="56"/>
        <v>0</v>
      </c>
      <c r="CQ234" s="137"/>
      <c r="CR234" s="137"/>
      <c r="CS234" s="157"/>
      <c r="CT234" s="157">
        <v>0</v>
      </c>
      <c r="CU234" s="157">
        <v>0</v>
      </c>
      <c r="CV234" s="157"/>
      <c r="CW234" s="157">
        <v>0</v>
      </c>
      <c r="CX234" s="73"/>
      <c r="CY234" s="73">
        <v>0</v>
      </c>
      <c r="CZ234" s="73"/>
      <c r="DA234" s="73">
        <v>0</v>
      </c>
      <c r="DB234" s="73">
        <v>0</v>
      </c>
      <c r="DC234" s="73">
        <v>0</v>
      </c>
      <c r="DD234" s="73">
        <v>0</v>
      </c>
      <c r="DE234" s="73">
        <v>0</v>
      </c>
      <c r="DF234" s="73">
        <v>0</v>
      </c>
      <c r="DG234" s="73">
        <v>0</v>
      </c>
      <c r="DH234" s="73">
        <v>0</v>
      </c>
      <c r="DI234" s="157">
        <f t="shared" si="59"/>
        <v>0</v>
      </c>
      <c r="DJ234" s="157">
        <f t="shared" si="60"/>
        <v>0</v>
      </c>
      <c r="DK234" s="191" t="str">
        <f t="shared" si="61"/>
        <v>NO</v>
      </c>
      <c r="DL234" s="191" t="str">
        <f t="shared" si="62"/>
        <v>NO</v>
      </c>
      <c r="DM234" s="144"/>
      <c r="DN234" s="125"/>
      <c r="DO234" s="125"/>
      <c r="DP234" s="125"/>
      <c r="DQ234" s="125"/>
      <c r="DR234" s="125"/>
      <c r="DS234" s="125"/>
      <c r="DT234" s="125"/>
      <c r="DU234" s="125"/>
      <c r="DV234" s="125"/>
      <c r="DW234" s="125"/>
      <c r="DX234" s="125"/>
      <c r="DY234" s="125"/>
      <c r="DZ234" s="125"/>
      <c r="EA234" s="125"/>
      <c r="EB234" s="125"/>
      <c r="EC234" s="125"/>
      <c r="ED234" s="125"/>
      <c r="EE234" s="125"/>
      <c r="EF234" s="125"/>
      <c r="EG234" s="125"/>
      <c r="EH234" s="125"/>
      <c r="EI234" s="125"/>
      <c r="EJ234" s="125"/>
      <c r="EK234" s="125"/>
      <c r="EL234" s="125"/>
      <c r="EM234" s="125"/>
      <c r="EN234" s="125"/>
      <c r="EO234" s="125"/>
      <c r="EP234" s="125"/>
      <c r="EQ234" s="125"/>
      <c r="ER234" s="125"/>
      <c r="ES234" s="125"/>
      <c r="ET234" s="125"/>
      <c r="EU234" s="125"/>
      <c r="EV234" s="125"/>
      <c r="EW234" s="125"/>
      <c r="EX234" s="125"/>
      <c r="EY234" s="125"/>
      <c r="EZ234" s="125"/>
      <c r="FA234" s="125"/>
      <c r="FB234" s="125"/>
      <c r="FC234" s="125"/>
      <c r="FD234" s="125"/>
      <c r="FE234" s="125"/>
      <c r="FF234" s="125"/>
      <c r="FG234" s="125"/>
      <c r="FH234" s="125"/>
      <c r="FI234" s="125"/>
      <c r="FJ234" s="125"/>
      <c r="FK234" s="125"/>
      <c r="FL234" s="125"/>
      <c r="FM234" s="125"/>
      <c r="FN234" s="125"/>
      <c r="FO234" s="125"/>
      <c r="FP234" s="125"/>
      <c r="FQ234" s="125"/>
      <c r="FR234" s="125"/>
      <c r="FS234" s="125"/>
      <c r="FT234" s="125"/>
      <c r="FU234" s="175"/>
      <c r="FV234" s="175"/>
      <c r="FW234" s="175"/>
      <c r="FX234" s="175"/>
      <c r="FY234" s="175"/>
      <c r="FZ234" s="175"/>
      <c r="GA234" s="175"/>
      <c r="GB234" s="175"/>
      <c r="GC234" s="175"/>
      <c r="GD234" s="175"/>
      <c r="GE234" s="175"/>
      <c r="GF234" s="175"/>
      <c r="GG234" s="175"/>
      <c r="GH234" s="175"/>
      <c r="GI234" s="175"/>
      <c r="GJ234" s="175"/>
      <c r="GK234" s="175"/>
      <c r="GL234" s="175"/>
      <c r="GM234" s="175"/>
      <c r="GN234" s="175"/>
      <c r="GO234" s="175"/>
      <c r="GP234" s="175"/>
      <c r="GQ234" s="175"/>
      <c r="GR234" s="175"/>
      <c r="GS234" s="175"/>
      <c r="GT234" s="175"/>
      <c r="GU234" s="175"/>
      <c r="GV234" s="175"/>
      <c r="GW234" s="175"/>
      <c r="GX234" s="175"/>
      <c r="GY234" s="175"/>
      <c r="GZ234" s="175"/>
      <c r="HA234" s="175"/>
      <c r="HB234" s="175"/>
      <c r="HC234" s="175"/>
      <c r="HD234" s="175"/>
      <c r="HE234" s="175"/>
      <c r="HF234" s="175"/>
      <c r="HG234" s="175"/>
      <c r="HH234" s="175"/>
      <c r="HI234" s="175"/>
      <c r="HJ234" s="175"/>
      <c r="HK234" s="76"/>
      <c r="HL234" s="76"/>
      <c r="HM234" s="76"/>
      <c r="HN234" s="76"/>
      <c r="HO234" s="271"/>
      <c r="HP234" s="284" t="e">
        <v>#NUM!</v>
      </c>
      <c r="HQ234" s="284" t="e">
        <v>#NUM!</v>
      </c>
      <c r="HR234" s="284" t="e">
        <v>#NUM!</v>
      </c>
      <c r="HS234" s="284" t="e">
        <v>#NUM!</v>
      </c>
      <c r="HT234" s="284" t="e">
        <v>#NUM!</v>
      </c>
      <c r="HU234" s="284" t="e">
        <v>#NUM!</v>
      </c>
      <c r="HV234" s="284" t="e">
        <v>#NUM!</v>
      </c>
      <c r="HW234" s="284" t="e">
        <v>#NUM!</v>
      </c>
      <c r="HX234" s="284" t="e">
        <v>#NUM!</v>
      </c>
      <c r="HY234" s="284" t="e">
        <v>#NUM!</v>
      </c>
      <c r="HZ234" s="284" t="e">
        <v>#NUM!</v>
      </c>
      <c r="IA234" s="284" t="e">
        <v>#NUM!</v>
      </c>
      <c r="IB234" s="284" t="e">
        <v>#NUM!</v>
      </c>
      <c r="IC234" s="284" t="e">
        <v>#NUM!</v>
      </c>
      <c r="ID234" s="284" t="e">
        <v>#NUM!</v>
      </c>
      <c r="IE234" s="284" t="e">
        <v>#NUM!</v>
      </c>
      <c r="IF234" s="284" t="e">
        <v>#NUM!</v>
      </c>
      <c r="IG234" s="284" t="e">
        <v>#NUM!</v>
      </c>
      <c r="IH234" s="284" t="e">
        <v>#NUM!</v>
      </c>
      <c r="II234" s="284" t="e">
        <v>#NUM!</v>
      </c>
      <c r="IJ234" s="284" t="e">
        <v>#NUM!</v>
      </c>
      <c r="IK234" s="284" t="e">
        <v>#NUM!</v>
      </c>
      <c r="IL234" s="284" t="e">
        <v>#NUM!</v>
      </c>
      <c r="IM234" s="284" t="e">
        <v>#NUM!</v>
      </c>
      <c r="IN234" s="284" t="e">
        <v>#NUM!</v>
      </c>
      <c r="IO234" s="284" t="e">
        <v>#NUM!</v>
      </c>
      <c r="IP234" s="284" t="e">
        <v>#NUM!</v>
      </c>
      <c r="IQ234" s="284" t="e">
        <v>#NUM!</v>
      </c>
      <c r="IR234" s="284" t="e">
        <v>#NUM!</v>
      </c>
      <c r="IS234" s="284" t="e">
        <v>#NUM!</v>
      </c>
      <c r="IT234" s="284" t="e">
        <v>#NUM!</v>
      </c>
      <c r="IU234" s="284" t="e">
        <v>#NUM!</v>
      </c>
      <c r="IV234" s="284" t="e">
        <v>#NUM!</v>
      </c>
      <c r="IW234" s="284" t="e">
        <v>#NUM!</v>
      </c>
      <c r="IX234" s="284" t="e">
        <v>#NUM!</v>
      </c>
      <c r="IY234" s="284" t="e">
        <v>#NUM!</v>
      </c>
      <c r="IZ234" s="284" t="e">
        <v>#NUM!</v>
      </c>
      <c r="JA234" s="284" t="e">
        <v>#NUM!</v>
      </c>
      <c r="JB234" s="284" t="e">
        <v>#NUM!</v>
      </c>
      <c r="JC234" s="284" t="e">
        <v>#NUM!</v>
      </c>
      <c r="JD234" s="284" t="e">
        <v>#NUM!</v>
      </c>
      <c r="JE234" s="284" t="e">
        <v>#NUM!</v>
      </c>
      <c r="JF234" s="284" t="e">
        <v>#NUM!</v>
      </c>
      <c r="JG234" s="284" t="e">
        <v>#NUM!</v>
      </c>
      <c r="JH234" s="284" t="e">
        <v>#NUM!</v>
      </c>
      <c r="JI234" s="284" t="e">
        <v>#NUM!</v>
      </c>
      <c r="JJ234" s="275"/>
    </row>
    <row r="235" spans="1:270" s="68" customFormat="1" ht="14.65" customHeight="1" x14ac:dyDescent="0.25">
      <c r="A235" s="68" t="s">
        <v>70</v>
      </c>
      <c r="B235" s="76" t="s">
        <v>508</v>
      </c>
      <c r="C235" s="76" t="s">
        <v>509</v>
      </c>
      <c r="D235" s="76" t="s">
        <v>510</v>
      </c>
      <c r="E235" s="76" t="s">
        <v>6</v>
      </c>
      <c r="F235" s="76" t="s">
        <v>511</v>
      </c>
      <c r="G235" s="76" t="s">
        <v>8</v>
      </c>
      <c r="H235" s="76" t="s">
        <v>8</v>
      </c>
      <c r="I235" s="76" t="s">
        <v>192</v>
      </c>
      <c r="J235" s="76" t="s">
        <v>18</v>
      </c>
      <c r="K235" s="86" t="s">
        <v>8</v>
      </c>
      <c r="L235" s="86" t="s">
        <v>8</v>
      </c>
      <c r="M235" s="86" t="s">
        <v>8</v>
      </c>
      <c r="N235" s="86" t="s">
        <v>8</v>
      </c>
      <c r="O235" s="86" t="s">
        <v>8</v>
      </c>
      <c r="P235" s="86" t="s">
        <v>8</v>
      </c>
      <c r="Q235" s="76" t="s">
        <v>884</v>
      </c>
      <c r="R235" s="76" t="s">
        <v>20</v>
      </c>
      <c r="S235" s="76" t="s">
        <v>885</v>
      </c>
      <c r="T235" s="76" t="s">
        <v>521</v>
      </c>
      <c r="U235" s="76" t="s">
        <v>530</v>
      </c>
      <c r="V235" s="76" t="s">
        <v>530</v>
      </c>
      <c r="W235" s="76" t="s">
        <v>530</v>
      </c>
      <c r="X235" s="71" t="s">
        <v>530</v>
      </c>
      <c r="Y235" s="76" t="s">
        <v>530</v>
      </c>
      <c r="Z235" s="76" t="s">
        <v>530</v>
      </c>
      <c r="AA235" s="91">
        <v>0.05</v>
      </c>
      <c r="AB235" s="76" t="s">
        <v>530</v>
      </c>
      <c r="AC235" s="76" t="s">
        <v>530</v>
      </c>
      <c r="AD235" s="76" t="s">
        <v>530</v>
      </c>
      <c r="AE235" s="76" t="s">
        <v>530</v>
      </c>
      <c r="AF235" s="92">
        <v>0.1052</v>
      </c>
      <c r="AG235" s="85" t="s">
        <v>890</v>
      </c>
      <c r="AH235" s="76" t="s">
        <v>208</v>
      </c>
      <c r="AI235" s="82" t="s">
        <v>303</v>
      </c>
      <c r="AJ235" s="83" t="s">
        <v>303</v>
      </c>
      <c r="AK235" s="84">
        <v>46023</v>
      </c>
      <c r="AL235" s="84">
        <v>46387</v>
      </c>
      <c r="AM235" s="83"/>
      <c r="AN235" s="83"/>
      <c r="AO235" s="83"/>
      <c r="AP235" s="85" t="s">
        <v>23</v>
      </c>
      <c r="AQ235" s="84" cm="1">
        <f t="array" ref="AQ235">IFERROR(DATE(2026, _xlfn.AGGREGATE(15, 6, (COLUMN(CC235:CN235)-COLUMN(CC235)+1)/(CC235:CN235&lt;&gt;0), 1), 1),"N/A")</f>
        <v>46082</v>
      </c>
      <c r="AR235" s="84" cm="1">
        <f t="array" ref="AR235">IFERROR(EOMONTH(DATE(2026, _xlfn.AGGREGATE(14, 6, (COLUMN(CC235:CN235)-COLUMN(CC235)+1)/(CC235:CN235&lt;&gt;0), 1), 1), 0),"N/A")</f>
        <v>46387</v>
      </c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 t="s">
        <v>887</v>
      </c>
      <c r="BG235" s="83"/>
      <c r="BH235" s="83"/>
      <c r="BI235" s="76" t="s">
        <v>8</v>
      </c>
      <c r="BJ235" s="82" t="s">
        <v>8</v>
      </c>
      <c r="BK235" s="86" t="s">
        <v>530</v>
      </c>
      <c r="BL235" s="87">
        <v>0</v>
      </c>
      <c r="BM235" s="88" t="s">
        <v>530</v>
      </c>
      <c r="BN235" s="88" t="s">
        <v>530</v>
      </c>
      <c r="BO235" s="88" t="s">
        <v>530</v>
      </c>
      <c r="BP235" s="72" t="s">
        <v>530</v>
      </c>
      <c r="BQ235" s="88" t="s">
        <v>530</v>
      </c>
      <c r="BR235" s="88" t="s">
        <v>530</v>
      </c>
      <c r="BS235" s="88" t="s">
        <v>530</v>
      </c>
      <c r="BT235" s="88" t="s">
        <v>530</v>
      </c>
      <c r="BU235" s="88" t="s">
        <v>530</v>
      </c>
      <c r="BV235" s="88" t="s">
        <v>530</v>
      </c>
      <c r="BW235" s="88" t="s">
        <v>530</v>
      </c>
      <c r="BX235" s="137" t="s">
        <v>530</v>
      </c>
      <c r="BY235" s="137"/>
      <c r="BZ235" s="137"/>
      <c r="CA235" s="137"/>
      <c r="CB235" s="138">
        <f t="shared" si="55"/>
        <v>0</v>
      </c>
      <c r="CC235" s="88"/>
      <c r="CD235" s="88"/>
      <c r="CE235" s="88" t="s">
        <v>530</v>
      </c>
      <c r="CF235" s="72" t="s">
        <v>530</v>
      </c>
      <c r="CG235" s="88" t="s">
        <v>530</v>
      </c>
      <c r="CH235" s="88" t="s">
        <v>530</v>
      </c>
      <c r="CI235" s="88" t="s">
        <v>530</v>
      </c>
      <c r="CJ235" s="88" t="s">
        <v>530</v>
      </c>
      <c r="CK235" s="88" t="s">
        <v>530</v>
      </c>
      <c r="CL235" s="88" t="s">
        <v>530</v>
      </c>
      <c r="CM235" s="88" t="s">
        <v>530</v>
      </c>
      <c r="CN235" s="137" t="s">
        <v>530</v>
      </c>
      <c r="CO235" s="137"/>
      <c r="CP235" s="137">
        <f t="shared" si="56"/>
        <v>0</v>
      </c>
      <c r="CQ235" s="137"/>
      <c r="CR235" s="137"/>
      <c r="CS235" s="157"/>
      <c r="CT235" s="157">
        <v>0</v>
      </c>
      <c r="CU235" s="157">
        <v>0</v>
      </c>
      <c r="CV235" s="157"/>
      <c r="CW235" s="157">
        <v>0</v>
      </c>
      <c r="CX235" s="73"/>
      <c r="CY235" s="73">
        <v>0</v>
      </c>
      <c r="CZ235" s="73"/>
      <c r="DA235" s="73">
        <v>0</v>
      </c>
      <c r="DB235" s="73">
        <v>0</v>
      </c>
      <c r="DC235" s="73">
        <v>0</v>
      </c>
      <c r="DD235" s="73">
        <v>0</v>
      </c>
      <c r="DE235" s="73">
        <v>0</v>
      </c>
      <c r="DF235" s="73">
        <v>0</v>
      </c>
      <c r="DG235" s="73">
        <v>0</v>
      </c>
      <c r="DH235" s="73">
        <v>0</v>
      </c>
      <c r="DI235" s="157">
        <f t="shared" si="59"/>
        <v>0</v>
      </c>
      <c r="DJ235" s="157">
        <f t="shared" si="60"/>
        <v>0</v>
      </c>
      <c r="DK235" s="191" t="str">
        <f t="shared" si="61"/>
        <v>NO</v>
      </c>
      <c r="DL235" s="191" t="str">
        <f t="shared" si="62"/>
        <v>NO</v>
      </c>
      <c r="DM235" s="144"/>
      <c r="DN235" s="144"/>
      <c r="DO235" s="144"/>
      <c r="DP235" s="125"/>
      <c r="DQ235" s="125"/>
      <c r="DR235" s="125"/>
      <c r="DS235" s="125"/>
      <c r="DT235" s="125"/>
      <c r="DU235" s="125"/>
      <c r="DV235" s="125"/>
      <c r="DW235" s="125"/>
      <c r="DX235" s="125"/>
      <c r="DY235" s="125"/>
      <c r="DZ235" s="125"/>
      <c r="EA235" s="125"/>
      <c r="EB235" s="125"/>
      <c r="EC235" s="125"/>
      <c r="ED235" s="125"/>
      <c r="EE235" s="125"/>
      <c r="EF235" s="125"/>
      <c r="EG235" s="125"/>
      <c r="EH235" s="125"/>
      <c r="EI235" s="125"/>
      <c r="EJ235" s="125"/>
      <c r="EK235" s="125"/>
      <c r="EL235" s="125"/>
      <c r="EM235" s="125"/>
      <c r="EN235" s="125"/>
      <c r="EO235" s="125"/>
      <c r="EP235" s="125"/>
      <c r="EQ235" s="125"/>
      <c r="ER235" s="125"/>
      <c r="ES235" s="125"/>
      <c r="ET235" s="125"/>
      <c r="EU235" s="125"/>
      <c r="EV235" s="125"/>
      <c r="EW235" s="125"/>
      <c r="EX235" s="125"/>
      <c r="EY235" s="125"/>
      <c r="EZ235" s="125"/>
      <c r="FA235" s="125"/>
      <c r="FB235" s="125"/>
      <c r="FC235" s="125"/>
      <c r="FD235" s="125"/>
      <c r="FE235" s="125"/>
      <c r="FF235" s="125"/>
      <c r="FG235" s="125"/>
      <c r="FH235" s="125"/>
      <c r="FI235" s="125"/>
      <c r="FJ235" s="125"/>
      <c r="FK235" s="125"/>
      <c r="FL235" s="125"/>
      <c r="FM235" s="125"/>
      <c r="FN235" s="125"/>
      <c r="FO235" s="125"/>
      <c r="FP235" s="125"/>
      <c r="FQ235" s="125"/>
      <c r="FR235" s="125"/>
      <c r="FS235" s="125"/>
      <c r="FT235" s="125"/>
      <c r="FU235" s="173"/>
      <c r="FV235" s="173"/>
      <c r="FW235" s="173"/>
      <c r="FX235" s="173"/>
      <c r="FY235" s="173"/>
      <c r="FZ235" s="173"/>
      <c r="GA235" s="173"/>
      <c r="GB235" s="173"/>
      <c r="GC235" s="173"/>
      <c r="GD235" s="173"/>
      <c r="GE235" s="173"/>
      <c r="GF235" s="173"/>
      <c r="GG235" s="173"/>
      <c r="GH235" s="173"/>
      <c r="GI235" s="173"/>
      <c r="GJ235" s="173"/>
      <c r="GK235" s="173"/>
      <c r="GL235" s="173"/>
      <c r="GM235" s="173"/>
      <c r="GN235" s="173"/>
      <c r="GO235" s="173"/>
      <c r="GP235" s="173"/>
      <c r="GQ235" s="173"/>
      <c r="GR235" s="173"/>
      <c r="GS235" s="173"/>
      <c r="GT235" s="173"/>
      <c r="GU235" s="173"/>
      <c r="GV235" s="173"/>
      <c r="GW235" s="173"/>
      <c r="GX235" s="173"/>
      <c r="GY235" s="173"/>
      <c r="GZ235" s="173"/>
      <c r="HA235" s="173"/>
      <c r="HB235" s="173"/>
      <c r="HC235" s="173"/>
      <c r="HD235" s="173"/>
      <c r="HE235" s="173"/>
      <c r="HF235" s="173"/>
      <c r="HG235" s="173"/>
      <c r="HH235" s="173"/>
      <c r="HI235" s="173"/>
      <c r="HJ235" s="173"/>
      <c r="HP235" s="284" t="e">
        <v>#NUM!</v>
      </c>
      <c r="HQ235" s="284" t="e">
        <v>#NUM!</v>
      </c>
      <c r="HR235" s="284" t="e">
        <v>#NUM!</v>
      </c>
      <c r="HS235" s="284" t="e">
        <v>#NUM!</v>
      </c>
      <c r="HT235" s="284" t="e">
        <v>#NUM!</v>
      </c>
      <c r="HU235" s="284" t="e">
        <v>#NUM!</v>
      </c>
      <c r="HV235" s="284" t="e">
        <v>#NUM!</v>
      </c>
      <c r="HW235" s="284" t="e">
        <v>#NUM!</v>
      </c>
      <c r="HX235" s="284" t="e">
        <v>#NUM!</v>
      </c>
      <c r="HY235" s="284" t="e">
        <v>#NUM!</v>
      </c>
      <c r="HZ235" s="284" t="e">
        <v>#NUM!</v>
      </c>
      <c r="IA235" s="284" t="e">
        <v>#NUM!</v>
      </c>
      <c r="IB235" s="284" t="e">
        <v>#NUM!</v>
      </c>
      <c r="IC235" s="284" t="e">
        <v>#NUM!</v>
      </c>
      <c r="ID235" s="284" t="e">
        <v>#NUM!</v>
      </c>
      <c r="IE235" s="284" t="e">
        <v>#NUM!</v>
      </c>
      <c r="IF235" s="284" t="e">
        <v>#NUM!</v>
      </c>
      <c r="IG235" s="284" t="e">
        <v>#NUM!</v>
      </c>
      <c r="IH235" s="284" t="e">
        <v>#NUM!</v>
      </c>
      <c r="II235" s="284" t="e">
        <v>#NUM!</v>
      </c>
      <c r="IJ235" s="284" t="e">
        <v>#NUM!</v>
      </c>
      <c r="IK235" s="284" t="e">
        <v>#NUM!</v>
      </c>
      <c r="IL235" s="284" t="e">
        <v>#NUM!</v>
      </c>
      <c r="IM235" s="284" t="e">
        <v>#NUM!</v>
      </c>
      <c r="IN235" s="284" t="e">
        <v>#NUM!</v>
      </c>
      <c r="IO235" s="284" t="e">
        <v>#NUM!</v>
      </c>
      <c r="IP235" s="284" t="e">
        <v>#NUM!</v>
      </c>
      <c r="IQ235" s="284" t="e">
        <v>#NUM!</v>
      </c>
      <c r="IR235" s="284" t="e">
        <v>#NUM!</v>
      </c>
      <c r="IS235" s="284" t="e">
        <v>#NUM!</v>
      </c>
      <c r="IT235" s="284" t="e">
        <v>#NUM!</v>
      </c>
      <c r="IU235" s="284" t="e">
        <v>#NUM!</v>
      </c>
      <c r="IV235" s="284" t="e">
        <v>#NUM!</v>
      </c>
      <c r="IW235" s="284" t="e">
        <v>#NUM!</v>
      </c>
      <c r="IX235" s="284" t="e">
        <v>#NUM!</v>
      </c>
      <c r="IY235" s="284" t="e">
        <v>#NUM!</v>
      </c>
      <c r="IZ235" s="284" t="e">
        <v>#NUM!</v>
      </c>
      <c r="JA235" s="284" t="e">
        <v>#NUM!</v>
      </c>
      <c r="JB235" s="284" t="e">
        <v>#NUM!</v>
      </c>
      <c r="JC235" s="284" t="e">
        <v>#NUM!</v>
      </c>
      <c r="JD235" s="284" t="e">
        <v>#NUM!</v>
      </c>
      <c r="JE235" s="284" t="e">
        <v>#NUM!</v>
      </c>
      <c r="JF235" s="284" t="e">
        <v>#NUM!</v>
      </c>
      <c r="JG235" s="284" t="e">
        <v>#NUM!</v>
      </c>
      <c r="JH235" s="284" t="e">
        <v>#NUM!</v>
      </c>
      <c r="JI235" s="284" t="e">
        <v>#NUM!</v>
      </c>
      <c r="JJ235" s="275"/>
    </row>
    <row r="236" spans="1:270" s="68" customFormat="1" ht="14.65" customHeight="1" x14ac:dyDescent="0.25">
      <c r="A236" s="68" t="s">
        <v>123</v>
      </c>
      <c r="B236" s="76" t="s">
        <v>508</v>
      </c>
      <c r="C236" s="76" t="s">
        <v>509</v>
      </c>
      <c r="D236" s="76" t="s">
        <v>510</v>
      </c>
      <c r="E236" s="76" t="s">
        <v>6</v>
      </c>
      <c r="F236" s="76" t="s">
        <v>511</v>
      </c>
      <c r="G236" s="76" t="s">
        <v>8</v>
      </c>
      <c r="H236" s="76" t="s">
        <v>8</v>
      </c>
      <c r="I236" s="76" t="s">
        <v>192</v>
      </c>
      <c r="J236" s="76" t="s">
        <v>18</v>
      </c>
      <c r="K236" s="86" t="s">
        <v>8</v>
      </c>
      <c r="L236" s="86" t="s">
        <v>8</v>
      </c>
      <c r="M236" s="86" t="s">
        <v>8</v>
      </c>
      <c r="N236" s="86" t="s">
        <v>8</v>
      </c>
      <c r="O236" s="86" t="s">
        <v>8</v>
      </c>
      <c r="P236" s="86" t="s">
        <v>8</v>
      </c>
      <c r="Q236" s="76" t="s">
        <v>884</v>
      </c>
      <c r="R236" s="76" t="s">
        <v>20</v>
      </c>
      <c r="S236" s="76" t="s">
        <v>885</v>
      </c>
      <c r="T236" s="76" t="s">
        <v>521</v>
      </c>
      <c r="U236" s="76" t="s">
        <v>530</v>
      </c>
      <c r="V236" s="76" t="s">
        <v>530</v>
      </c>
      <c r="W236" s="76" t="s">
        <v>530</v>
      </c>
      <c r="X236" s="71" t="s">
        <v>530</v>
      </c>
      <c r="Y236" s="76" t="s">
        <v>530</v>
      </c>
      <c r="Z236" s="76" t="s">
        <v>530</v>
      </c>
      <c r="AA236" s="91">
        <v>0.05</v>
      </c>
      <c r="AB236" s="76" t="s">
        <v>530</v>
      </c>
      <c r="AC236" s="76" t="s">
        <v>530</v>
      </c>
      <c r="AD236" s="76" t="s">
        <v>530</v>
      </c>
      <c r="AE236" s="76" t="s">
        <v>530</v>
      </c>
      <c r="AF236" s="92">
        <v>0.1052</v>
      </c>
      <c r="AG236" s="85" t="s">
        <v>891</v>
      </c>
      <c r="AH236" s="76" t="s">
        <v>208</v>
      </c>
      <c r="AI236" s="82" t="s">
        <v>303</v>
      </c>
      <c r="AJ236" s="83" t="s">
        <v>303</v>
      </c>
      <c r="AK236" s="84">
        <v>46023</v>
      </c>
      <c r="AL236" s="84">
        <v>46387</v>
      </c>
      <c r="AM236" s="83"/>
      <c r="AN236" s="83"/>
      <c r="AO236" s="83"/>
      <c r="AP236" s="85" t="s">
        <v>24</v>
      </c>
      <c r="AQ236" s="84" cm="1">
        <f t="array" ref="AQ236">IFERROR(DATE(2026, _xlfn.AGGREGATE(15, 6, (COLUMN(CC236:CN236)-COLUMN(CC236)+1)/(CC236:CN236&lt;&gt;0), 1), 1),"N/A")</f>
        <v>46082</v>
      </c>
      <c r="AR236" s="84" cm="1">
        <f t="array" ref="AR236">IFERROR(EOMONTH(DATE(2026, _xlfn.AGGREGATE(14, 6, (COLUMN(CC236:CN236)-COLUMN(CC236)+1)/(CC236:CN236&lt;&gt;0), 1), 1), 0),"N/A")</f>
        <v>46387</v>
      </c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 t="s">
        <v>887</v>
      </c>
      <c r="BG236" s="83"/>
      <c r="BH236" s="83"/>
      <c r="BI236" s="76" t="s">
        <v>8</v>
      </c>
      <c r="BJ236" s="82" t="s">
        <v>8</v>
      </c>
      <c r="BK236" s="86" t="s">
        <v>530</v>
      </c>
      <c r="BL236" s="87">
        <v>0</v>
      </c>
      <c r="BM236" s="88" t="s">
        <v>530</v>
      </c>
      <c r="BN236" s="88" t="s">
        <v>530</v>
      </c>
      <c r="BO236" s="88" t="s">
        <v>530</v>
      </c>
      <c r="BP236" s="72" t="s">
        <v>530</v>
      </c>
      <c r="BQ236" s="88" t="s">
        <v>530</v>
      </c>
      <c r="BR236" s="88" t="s">
        <v>530</v>
      </c>
      <c r="BS236" s="88" t="s">
        <v>530</v>
      </c>
      <c r="BT236" s="88" t="s">
        <v>530</v>
      </c>
      <c r="BU236" s="88" t="s">
        <v>530</v>
      </c>
      <c r="BV236" s="88" t="s">
        <v>530</v>
      </c>
      <c r="BW236" s="88" t="s">
        <v>530</v>
      </c>
      <c r="BX236" s="137" t="s">
        <v>530</v>
      </c>
      <c r="BY236" s="137"/>
      <c r="BZ236" s="137"/>
      <c r="CA236" s="137"/>
      <c r="CB236" s="138">
        <f t="shared" si="55"/>
        <v>0</v>
      </c>
      <c r="CC236" s="88"/>
      <c r="CD236" s="88"/>
      <c r="CE236" s="88" t="s">
        <v>530</v>
      </c>
      <c r="CF236" s="72" t="s">
        <v>530</v>
      </c>
      <c r="CG236" s="88" t="s">
        <v>530</v>
      </c>
      <c r="CH236" s="88" t="s">
        <v>530</v>
      </c>
      <c r="CI236" s="88" t="s">
        <v>530</v>
      </c>
      <c r="CJ236" s="88" t="s">
        <v>530</v>
      </c>
      <c r="CK236" s="88" t="s">
        <v>530</v>
      </c>
      <c r="CL236" s="88" t="s">
        <v>530</v>
      </c>
      <c r="CM236" s="88" t="s">
        <v>530</v>
      </c>
      <c r="CN236" s="137" t="s">
        <v>530</v>
      </c>
      <c r="CO236" s="137"/>
      <c r="CP236" s="137">
        <f t="shared" si="56"/>
        <v>0</v>
      </c>
      <c r="CQ236" s="137"/>
      <c r="CR236" s="137"/>
      <c r="CS236" s="157"/>
      <c r="CT236" s="157">
        <v>0</v>
      </c>
      <c r="CU236" s="157">
        <v>0</v>
      </c>
      <c r="CV236" s="157"/>
      <c r="CW236" s="157">
        <v>0</v>
      </c>
      <c r="CX236" s="73"/>
      <c r="CY236" s="73">
        <v>0</v>
      </c>
      <c r="CZ236" s="73"/>
      <c r="DA236" s="73">
        <v>0</v>
      </c>
      <c r="DB236" s="73">
        <v>0</v>
      </c>
      <c r="DC236" s="73">
        <v>0</v>
      </c>
      <c r="DD236" s="73">
        <v>0</v>
      </c>
      <c r="DE236" s="73">
        <v>0</v>
      </c>
      <c r="DF236" s="73">
        <v>0</v>
      </c>
      <c r="DG236" s="73">
        <v>0</v>
      </c>
      <c r="DH236" s="73">
        <v>0</v>
      </c>
      <c r="DI236" s="157">
        <f t="shared" si="59"/>
        <v>0</v>
      </c>
      <c r="DJ236" s="157">
        <f t="shared" si="60"/>
        <v>0</v>
      </c>
      <c r="DK236" s="191" t="str">
        <f t="shared" si="61"/>
        <v>NO</v>
      </c>
      <c r="DL236" s="191" t="str">
        <f t="shared" si="62"/>
        <v>NO</v>
      </c>
      <c r="DM236" s="144"/>
      <c r="DN236" s="144"/>
      <c r="DO236" s="144"/>
      <c r="DP236" s="125"/>
      <c r="DQ236" s="125"/>
      <c r="DR236" s="125"/>
      <c r="DS236" s="125"/>
      <c r="DT236" s="125"/>
      <c r="DU236" s="125"/>
      <c r="DV236" s="125"/>
      <c r="DW236" s="125"/>
      <c r="DX236" s="125"/>
      <c r="DY236" s="125"/>
      <c r="DZ236" s="125"/>
      <c r="EA236" s="125"/>
      <c r="EB236" s="125"/>
      <c r="EC236" s="125"/>
      <c r="ED236" s="125"/>
      <c r="EE236" s="125"/>
      <c r="EF236" s="125"/>
      <c r="EG236" s="125"/>
      <c r="EH236" s="125"/>
      <c r="EI236" s="125"/>
      <c r="EJ236" s="125"/>
      <c r="EK236" s="125"/>
      <c r="EL236" s="125"/>
      <c r="EM236" s="125"/>
      <c r="EN236" s="125"/>
      <c r="EO236" s="125"/>
      <c r="EP236" s="125"/>
      <c r="EQ236" s="125"/>
      <c r="ER236" s="125"/>
      <c r="ES236" s="125"/>
      <c r="ET236" s="125"/>
      <c r="EU236" s="125"/>
      <c r="EV236" s="125"/>
      <c r="EW236" s="125"/>
      <c r="EX236" s="125"/>
      <c r="EY236" s="125"/>
      <c r="EZ236" s="125"/>
      <c r="FA236" s="125"/>
      <c r="FB236" s="125"/>
      <c r="FC236" s="125"/>
      <c r="FD236" s="125"/>
      <c r="FE236" s="125"/>
      <c r="FF236" s="125"/>
      <c r="FG236" s="125"/>
      <c r="FH236" s="125"/>
      <c r="FI236" s="125"/>
      <c r="FJ236" s="125"/>
      <c r="FK236" s="125"/>
      <c r="FL236" s="125"/>
      <c r="FM236" s="125"/>
      <c r="FN236" s="125"/>
      <c r="FO236" s="125"/>
      <c r="FP236" s="125"/>
      <c r="FQ236" s="125"/>
      <c r="FR236" s="125"/>
      <c r="FS236" s="125"/>
      <c r="FT236" s="125"/>
      <c r="FU236" s="173"/>
      <c r="FV236" s="173"/>
      <c r="FW236" s="173"/>
      <c r="FX236" s="173"/>
      <c r="FY236" s="173"/>
      <c r="FZ236" s="173"/>
      <c r="GA236" s="173"/>
      <c r="GB236" s="173"/>
      <c r="GC236" s="173"/>
      <c r="GD236" s="173"/>
      <c r="GE236" s="173"/>
      <c r="GF236" s="173"/>
      <c r="GG236" s="173"/>
      <c r="GH236" s="173"/>
      <c r="GI236" s="173"/>
      <c r="GJ236" s="173"/>
      <c r="GK236" s="173"/>
      <c r="GL236" s="173"/>
      <c r="GM236" s="173"/>
      <c r="GN236" s="173"/>
      <c r="GO236" s="173"/>
      <c r="GP236" s="173"/>
      <c r="GQ236" s="173"/>
      <c r="GR236" s="173"/>
      <c r="GS236" s="173"/>
      <c r="GT236" s="173"/>
      <c r="GU236" s="173"/>
      <c r="GV236" s="173"/>
      <c r="GW236" s="173"/>
      <c r="GX236" s="173"/>
      <c r="GY236" s="173"/>
      <c r="GZ236" s="173"/>
      <c r="HA236" s="173"/>
      <c r="HB236" s="173"/>
      <c r="HC236" s="173"/>
      <c r="HD236" s="173"/>
      <c r="HE236" s="173"/>
      <c r="HF236" s="173"/>
      <c r="HG236" s="173"/>
      <c r="HH236" s="173"/>
      <c r="HI236" s="173"/>
      <c r="HJ236" s="173"/>
      <c r="HP236" s="284" t="e">
        <v>#NUM!</v>
      </c>
      <c r="HQ236" s="284" t="e">
        <v>#NUM!</v>
      </c>
      <c r="HR236" s="284" t="e">
        <v>#NUM!</v>
      </c>
      <c r="HS236" s="284" t="e">
        <v>#NUM!</v>
      </c>
      <c r="HT236" s="284" t="e">
        <v>#NUM!</v>
      </c>
      <c r="HU236" s="284" t="e">
        <v>#NUM!</v>
      </c>
      <c r="HV236" s="284" t="e">
        <v>#NUM!</v>
      </c>
      <c r="HW236" s="284" t="e">
        <v>#NUM!</v>
      </c>
      <c r="HX236" s="284" t="e">
        <v>#NUM!</v>
      </c>
      <c r="HY236" s="284" t="e">
        <v>#NUM!</v>
      </c>
      <c r="HZ236" s="284" t="e">
        <v>#NUM!</v>
      </c>
      <c r="IA236" s="284" t="e">
        <v>#NUM!</v>
      </c>
      <c r="IB236" s="284" t="e">
        <v>#NUM!</v>
      </c>
      <c r="IC236" s="284" t="e">
        <v>#NUM!</v>
      </c>
      <c r="ID236" s="284" t="e">
        <v>#NUM!</v>
      </c>
      <c r="IE236" s="284" t="e">
        <v>#NUM!</v>
      </c>
      <c r="IF236" s="284" t="e">
        <v>#NUM!</v>
      </c>
      <c r="IG236" s="284" t="e">
        <v>#NUM!</v>
      </c>
      <c r="IH236" s="284" t="e">
        <v>#NUM!</v>
      </c>
      <c r="II236" s="284" t="e">
        <v>#NUM!</v>
      </c>
      <c r="IJ236" s="284" t="e">
        <v>#NUM!</v>
      </c>
      <c r="IK236" s="284" t="e">
        <v>#NUM!</v>
      </c>
      <c r="IL236" s="284" t="e">
        <v>#NUM!</v>
      </c>
      <c r="IM236" s="284" t="e">
        <v>#NUM!</v>
      </c>
      <c r="IN236" s="284" t="e">
        <v>#NUM!</v>
      </c>
      <c r="IO236" s="284" t="e">
        <v>#NUM!</v>
      </c>
      <c r="IP236" s="284" t="e">
        <v>#NUM!</v>
      </c>
      <c r="IQ236" s="284" t="e">
        <v>#NUM!</v>
      </c>
      <c r="IR236" s="284" t="e">
        <v>#NUM!</v>
      </c>
      <c r="IS236" s="284" t="e">
        <v>#NUM!</v>
      </c>
      <c r="IT236" s="284" t="e">
        <v>#NUM!</v>
      </c>
      <c r="IU236" s="284" t="e">
        <v>#NUM!</v>
      </c>
      <c r="IV236" s="284" t="e">
        <v>#NUM!</v>
      </c>
      <c r="IW236" s="284" t="e">
        <v>#NUM!</v>
      </c>
      <c r="IX236" s="284" t="e">
        <v>#NUM!</v>
      </c>
      <c r="IY236" s="284" t="e">
        <v>#NUM!</v>
      </c>
      <c r="IZ236" s="284" t="e">
        <v>#NUM!</v>
      </c>
      <c r="JA236" s="284" t="e">
        <v>#NUM!</v>
      </c>
      <c r="JB236" s="284" t="e">
        <v>#NUM!</v>
      </c>
      <c r="JC236" s="284" t="e">
        <v>#NUM!</v>
      </c>
      <c r="JD236" s="284" t="e">
        <v>#NUM!</v>
      </c>
      <c r="JE236" s="284" t="e">
        <v>#NUM!</v>
      </c>
      <c r="JF236" s="284" t="e">
        <v>#NUM!</v>
      </c>
      <c r="JG236" s="284" t="e">
        <v>#NUM!</v>
      </c>
      <c r="JH236" s="284" t="e">
        <v>#NUM!</v>
      </c>
      <c r="JI236" s="284" t="e">
        <v>#NUM!</v>
      </c>
      <c r="JJ236" s="275"/>
    </row>
    <row r="237" spans="1:270" s="68" customFormat="1" ht="14.65" customHeight="1" x14ac:dyDescent="0.25">
      <c r="A237" s="68" t="s">
        <v>70</v>
      </c>
      <c r="B237" s="76" t="s">
        <v>508</v>
      </c>
      <c r="C237" s="76" t="s">
        <v>509</v>
      </c>
      <c r="D237" s="89" t="s">
        <v>510</v>
      </c>
      <c r="E237" s="76" t="s">
        <v>25</v>
      </c>
      <c r="F237" s="89" t="s">
        <v>892</v>
      </c>
      <c r="G237" s="76" t="s">
        <v>893</v>
      </c>
      <c r="H237" s="76" t="s">
        <v>894</v>
      </c>
      <c r="I237" s="76" t="s">
        <v>193</v>
      </c>
      <c r="J237" s="76" t="s">
        <v>26</v>
      </c>
      <c r="K237" s="86" t="s">
        <v>895</v>
      </c>
      <c r="L237" s="82" t="s">
        <v>896</v>
      </c>
      <c r="M237" s="82" t="s">
        <v>209</v>
      </c>
      <c r="N237" s="82" t="s">
        <v>897</v>
      </c>
      <c r="O237" s="113" t="s">
        <v>898</v>
      </c>
      <c r="P237" s="113" t="s">
        <v>33</v>
      </c>
      <c r="Q237" s="76" t="s">
        <v>899</v>
      </c>
      <c r="R237" s="76" t="s">
        <v>35</v>
      </c>
      <c r="S237" s="76" t="s">
        <v>900</v>
      </c>
      <c r="T237" s="76" t="s">
        <v>514</v>
      </c>
      <c r="U237" s="77"/>
      <c r="V237" s="77"/>
      <c r="W237" s="77">
        <v>0.05</v>
      </c>
      <c r="X237" s="77"/>
      <c r="Y237" s="77"/>
      <c r="Z237" s="77">
        <v>0.05</v>
      </c>
      <c r="AA237" s="77"/>
      <c r="AB237" s="77"/>
      <c r="AC237" s="77">
        <v>0.05</v>
      </c>
      <c r="AD237" s="77"/>
      <c r="AE237" s="77"/>
      <c r="AF237" s="77">
        <v>0.05</v>
      </c>
      <c r="AG237" s="76" t="s">
        <v>144</v>
      </c>
      <c r="AH237" s="76" t="s">
        <v>208</v>
      </c>
      <c r="AI237" s="82" t="s">
        <v>303</v>
      </c>
      <c r="AJ237" s="83" t="s">
        <v>303</v>
      </c>
      <c r="AK237" s="84">
        <v>46023</v>
      </c>
      <c r="AL237" s="84">
        <v>46387</v>
      </c>
      <c r="AM237" s="83"/>
      <c r="AN237" s="83"/>
      <c r="AO237" s="83"/>
      <c r="AP237" s="85" t="s">
        <v>34</v>
      </c>
      <c r="AQ237" s="84" t="str" cm="1">
        <f t="array" ref="AQ237">IFERROR(DATE(2026, _xlfn.AGGREGATE(15, 6, (COLUMN(CC237:CN237)-COLUMN(CC237)+1)/(CC237:CN237&lt;&gt;0), 1), 1),"N/A")</f>
        <v>N/A</v>
      </c>
      <c r="AR237" s="84" t="str" cm="1">
        <f t="array" ref="AR237">IFERROR(EOMONTH(DATE(2026, _xlfn.AGGREGATE(14, 6, (COLUMN(CC237:CN237)-COLUMN(CC237)+1)/(CC237:CN237&lt;&gt;0), 1), 1), 0),"N/A")</f>
        <v>N/A</v>
      </c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76" t="s">
        <v>901</v>
      </c>
      <c r="BG237" s="76"/>
      <c r="BH237" s="76" t="s">
        <v>902</v>
      </c>
      <c r="BI237" s="76" t="s">
        <v>516</v>
      </c>
      <c r="BJ237" s="82">
        <v>730207</v>
      </c>
      <c r="BK237" s="86" t="s">
        <v>190</v>
      </c>
      <c r="BL237" s="87">
        <v>100000</v>
      </c>
      <c r="BM237" s="73">
        <v>0</v>
      </c>
      <c r="BN237" s="73">
        <v>0</v>
      </c>
      <c r="BO237" s="73">
        <v>0</v>
      </c>
      <c r="BP237" s="73">
        <v>0</v>
      </c>
      <c r="BQ237" s="73">
        <v>0</v>
      </c>
      <c r="BR237" s="73">
        <v>0</v>
      </c>
      <c r="BS237" s="88">
        <v>12500</v>
      </c>
      <c r="BT237" s="88">
        <v>17500</v>
      </c>
      <c r="BU237" s="88">
        <v>17500</v>
      </c>
      <c r="BV237" s="88">
        <v>17500</v>
      </c>
      <c r="BW237" s="88">
        <v>17500</v>
      </c>
      <c r="BX237" s="137">
        <v>17500</v>
      </c>
      <c r="BY237" s="137">
        <v>-100000</v>
      </c>
      <c r="BZ237" s="137"/>
      <c r="CA237" s="137"/>
      <c r="CB237" s="138">
        <f t="shared" si="55"/>
        <v>0</v>
      </c>
      <c r="CC237" s="73"/>
      <c r="CD237" s="73"/>
      <c r="CE237" s="72"/>
      <c r="CF237" s="73"/>
      <c r="CG237" s="73"/>
      <c r="CH237" s="73"/>
      <c r="CI237" s="88"/>
      <c r="CJ237" s="88"/>
      <c r="CK237" s="88"/>
      <c r="CL237" s="88"/>
      <c r="CM237" s="88"/>
      <c r="CN237" s="137"/>
      <c r="CO237" s="137"/>
      <c r="CP237" s="137">
        <f t="shared" si="56"/>
        <v>0</v>
      </c>
      <c r="CQ237" s="137">
        <f t="shared" ref="CQ237:CQ276" si="63">+CC237+CD237+CE237+CF237</f>
        <v>0</v>
      </c>
      <c r="CR237" s="137">
        <f>+DI237-CQ237</f>
        <v>0</v>
      </c>
      <c r="CS237" s="157">
        <v>0</v>
      </c>
      <c r="CT237" s="157">
        <v>0</v>
      </c>
      <c r="CU237" s="157">
        <v>0</v>
      </c>
      <c r="CV237" s="157">
        <v>0</v>
      </c>
      <c r="CW237" s="157">
        <v>0</v>
      </c>
      <c r="CX237" s="73">
        <v>0</v>
      </c>
      <c r="CY237" s="73">
        <v>0</v>
      </c>
      <c r="CZ237" s="73">
        <v>0</v>
      </c>
      <c r="DA237" s="73">
        <v>0</v>
      </c>
      <c r="DB237" s="73">
        <v>0</v>
      </c>
      <c r="DC237" s="73">
        <v>0</v>
      </c>
      <c r="DD237" s="73">
        <v>0</v>
      </c>
      <c r="DE237" s="73">
        <v>0</v>
      </c>
      <c r="DF237" s="73">
        <v>0</v>
      </c>
      <c r="DG237" s="73">
        <v>0</v>
      </c>
      <c r="DH237" s="73">
        <v>0</v>
      </c>
      <c r="DI237" s="157">
        <f t="shared" si="59"/>
        <v>0</v>
      </c>
      <c r="DJ237" s="157">
        <f t="shared" si="60"/>
        <v>0</v>
      </c>
      <c r="DK237" s="191" t="str">
        <f t="shared" si="61"/>
        <v>NO</v>
      </c>
      <c r="DL237" s="191" t="str">
        <f t="shared" si="62"/>
        <v>NO</v>
      </c>
      <c r="DM237" s="145">
        <v>150000</v>
      </c>
      <c r="DN237" s="142">
        <v>0</v>
      </c>
      <c r="DO237" s="142"/>
      <c r="DP237" s="125">
        <v>1</v>
      </c>
      <c r="DQ237" s="125">
        <v>0</v>
      </c>
      <c r="DR237" s="125"/>
      <c r="DS237" s="125" t="s">
        <v>348</v>
      </c>
      <c r="DT237" s="125" t="s">
        <v>528</v>
      </c>
      <c r="DU237" s="125" t="s">
        <v>305</v>
      </c>
      <c r="DV237" s="125" t="s">
        <v>376</v>
      </c>
      <c r="DW237" s="125"/>
      <c r="DX237" s="126">
        <v>46087</v>
      </c>
      <c r="DY237" s="126">
        <v>46087</v>
      </c>
      <c r="DZ237" s="127">
        <v>1</v>
      </c>
      <c r="EA237" s="126">
        <v>46090</v>
      </c>
      <c r="EB237" s="126">
        <v>46090</v>
      </c>
      <c r="EC237" s="126">
        <v>46090</v>
      </c>
      <c r="ED237" s="126">
        <v>46091</v>
      </c>
      <c r="EE237" s="126">
        <v>46092</v>
      </c>
      <c r="EF237" s="126">
        <v>46093</v>
      </c>
      <c r="EG237" s="126">
        <v>46094</v>
      </c>
      <c r="EH237" s="126">
        <v>46097</v>
      </c>
      <c r="EI237" s="126">
        <v>46098</v>
      </c>
      <c r="EJ237" s="126">
        <v>46098</v>
      </c>
      <c r="EK237" s="127">
        <v>1</v>
      </c>
      <c r="EL237" s="126">
        <v>46099</v>
      </c>
      <c r="EM237" s="126">
        <v>46100</v>
      </c>
      <c r="EN237" s="126">
        <v>46101</v>
      </c>
      <c r="EO237" s="126">
        <v>46104</v>
      </c>
      <c r="EP237" s="126">
        <v>46104</v>
      </c>
      <c r="EQ237" s="126">
        <v>46105</v>
      </c>
      <c r="ER237" s="126">
        <v>46105</v>
      </c>
      <c r="ES237" s="127"/>
      <c r="ET237" s="127"/>
      <c r="EU237" s="127"/>
      <c r="EV237" s="127"/>
      <c r="EW237" s="126">
        <v>46106</v>
      </c>
      <c r="EX237" s="126">
        <v>46107</v>
      </c>
      <c r="EY237" s="126">
        <v>46107</v>
      </c>
      <c r="EZ237" s="126">
        <v>46108</v>
      </c>
      <c r="FA237" s="126">
        <v>46111</v>
      </c>
      <c r="FB237" s="126">
        <v>46112</v>
      </c>
      <c r="FC237" s="126">
        <v>46113</v>
      </c>
      <c r="FD237" s="126">
        <v>46113</v>
      </c>
      <c r="FE237" s="127">
        <v>18</v>
      </c>
      <c r="FF237" s="128">
        <v>46119</v>
      </c>
      <c r="FG237" s="126">
        <v>46121</v>
      </c>
      <c r="FH237" s="128">
        <v>46127</v>
      </c>
      <c r="FI237" s="128">
        <v>46128</v>
      </c>
      <c r="FJ237" s="128">
        <v>46129</v>
      </c>
      <c r="FK237" s="128">
        <v>46133</v>
      </c>
      <c r="FL237" s="128">
        <v>46134</v>
      </c>
      <c r="FM237" s="128">
        <v>46134</v>
      </c>
      <c r="FN237" s="128">
        <v>46139</v>
      </c>
      <c r="FO237" s="129">
        <v>1</v>
      </c>
      <c r="FP237" s="128">
        <v>46142</v>
      </c>
      <c r="FQ237" s="128"/>
      <c r="FR237" s="147" t="s">
        <v>528</v>
      </c>
      <c r="FS237" s="127" t="s">
        <v>408</v>
      </c>
      <c r="FT237" s="131" t="s">
        <v>903</v>
      </c>
      <c r="FU237" s="188" t="e">
        <v>#NUM!</v>
      </c>
      <c r="FV237" s="188" t="e">
        <v>#NUM!</v>
      </c>
      <c r="FW237" s="188" t="e">
        <v>#NUM!</v>
      </c>
      <c r="FX237" s="188" t="e">
        <v>#NUM!</v>
      </c>
      <c r="FY237" s="188" t="e">
        <v>#NUM!</v>
      </c>
      <c r="FZ237" s="188" t="e">
        <v>#NUM!</v>
      </c>
      <c r="GA237" s="188" t="e">
        <v>#NUM!</v>
      </c>
      <c r="GB237" s="188" t="e">
        <v>#NUM!</v>
      </c>
      <c r="GC237" s="188" t="e">
        <v>#NUM!</v>
      </c>
      <c r="GD237" s="188" t="e">
        <v>#NUM!</v>
      </c>
      <c r="GE237" s="188" t="e">
        <v>#NUM!</v>
      </c>
      <c r="GF237" s="188" t="e">
        <v>#NUM!</v>
      </c>
      <c r="GG237" s="188" t="e">
        <v>#NUM!</v>
      </c>
      <c r="GH237" s="188" t="e">
        <v>#NUM!</v>
      </c>
      <c r="GI237" s="188" t="e">
        <v>#NUM!</v>
      </c>
      <c r="GJ237" s="188" t="e">
        <v>#NUM!</v>
      </c>
      <c r="GK237" s="188" t="e">
        <v>#NUM!</v>
      </c>
      <c r="GL237" s="188" t="e">
        <v>#NUM!</v>
      </c>
      <c r="GM237" s="188" t="e">
        <v>#NUM!</v>
      </c>
      <c r="GN237" s="188"/>
      <c r="GO237" s="188"/>
      <c r="GP237" s="188"/>
      <c r="GQ237" s="188"/>
      <c r="GR237" s="188" t="e">
        <v>#NUM!</v>
      </c>
      <c r="GS237" s="188" t="e">
        <v>#NUM!</v>
      </c>
      <c r="GT237" s="188" t="e">
        <v>#NUM!</v>
      </c>
      <c r="GU237" s="188" t="e">
        <v>#NUM!</v>
      </c>
      <c r="GV237" s="188" t="e">
        <v>#NUM!</v>
      </c>
      <c r="GW237" s="188" t="e">
        <v>#NUM!</v>
      </c>
      <c r="GX237" s="188" t="e">
        <v>#NUM!</v>
      </c>
      <c r="GY237" s="188"/>
      <c r="GZ237" s="188">
        <v>18</v>
      </c>
      <c r="HA237" s="188">
        <v>5</v>
      </c>
      <c r="HB237" s="188">
        <v>9</v>
      </c>
      <c r="HC237" s="188">
        <v>13</v>
      </c>
      <c r="HD237" s="188">
        <v>16</v>
      </c>
      <c r="HE237" s="188">
        <v>17</v>
      </c>
      <c r="HF237" s="188">
        <v>19</v>
      </c>
      <c r="HG237" s="188">
        <v>20</v>
      </c>
      <c r="HH237" s="188">
        <v>20</v>
      </c>
      <c r="HI237" s="188">
        <v>25</v>
      </c>
      <c r="HJ237" s="188"/>
      <c r="HK237" s="189"/>
      <c r="HL237" s="189"/>
      <c r="HM237" s="189"/>
      <c r="HN237" s="189"/>
      <c r="HO237" s="189" t="s">
        <v>560</v>
      </c>
      <c r="HP237" s="284" t="e">
        <v>#NUM!</v>
      </c>
      <c r="HQ237" s="284" t="e">
        <v>#NUM!</v>
      </c>
      <c r="HR237" s="284" t="e">
        <v>#NUM!</v>
      </c>
      <c r="HS237" s="284" t="e">
        <v>#NUM!</v>
      </c>
      <c r="HT237" s="284" t="e">
        <v>#NUM!</v>
      </c>
      <c r="HU237" s="284" t="e">
        <v>#NUM!</v>
      </c>
      <c r="HV237" s="284" t="e">
        <v>#NUM!</v>
      </c>
      <c r="HW237" s="284" t="e">
        <v>#NUM!</v>
      </c>
      <c r="HX237" s="284" t="e">
        <v>#NUM!</v>
      </c>
      <c r="HY237" s="284" t="e">
        <v>#NUM!</v>
      </c>
      <c r="HZ237" s="284" t="e">
        <v>#NUM!</v>
      </c>
      <c r="IA237" s="284" t="e">
        <v>#NUM!</v>
      </c>
      <c r="IB237" s="284" t="e">
        <v>#NUM!</v>
      </c>
      <c r="IC237" s="284" t="e">
        <v>#NUM!</v>
      </c>
      <c r="ID237" s="284" t="e">
        <v>#NUM!</v>
      </c>
      <c r="IE237" s="284" t="e">
        <v>#NUM!</v>
      </c>
      <c r="IF237" s="284" t="e">
        <v>#NUM!</v>
      </c>
      <c r="IG237" s="284" t="e">
        <v>#NUM!</v>
      </c>
      <c r="IH237" s="284" t="e">
        <v>#NUM!</v>
      </c>
      <c r="II237" s="284"/>
      <c r="IJ237" s="284"/>
      <c r="IK237" s="284"/>
      <c r="IL237" s="284"/>
      <c r="IM237" s="284" t="e">
        <v>#NUM!</v>
      </c>
      <c r="IN237" s="284" t="e">
        <v>#NUM!</v>
      </c>
      <c r="IO237" s="284" t="e">
        <v>#NUM!</v>
      </c>
      <c r="IP237" s="284" t="e">
        <v>#NUM!</v>
      </c>
      <c r="IQ237" s="284" t="e">
        <v>#NUM!</v>
      </c>
      <c r="IR237" s="284" t="e">
        <v>#NUM!</v>
      </c>
      <c r="IS237" s="284" t="e">
        <v>#NUM!</v>
      </c>
      <c r="IT237" s="284"/>
      <c r="IU237" s="284">
        <v>18</v>
      </c>
      <c r="IV237" s="284">
        <v>5</v>
      </c>
      <c r="IW237" s="284">
        <v>9</v>
      </c>
      <c r="IX237" s="284">
        <v>13</v>
      </c>
      <c r="IY237" s="284">
        <v>16</v>
      </c>
      <c r="IZ237" s="284">
        <v>17</v>
      </c>
      <c r="JA237" s="284">
        <v>19</v>
      </c>
      <c r="JB237" s="284">
        <v>20</v>
      </c>
      <c r="JC237" s="284">
        <v>20</v>
      </c>
      <c r="JD237" s="284">
        <v>25</v>
      </c>
      <c r="JE237" s="284"/>
      <c r="JF237" s="286"/>
      <c r="JG237" s="286"/>
      <c r="JH237" s="276"/>
      <c r="JI237" s="276"/>
      <c r="JJ237" s="276" t="s">
        <v>560</v>
      </c>
    </row>
    <row r="238" spans="1:270" s="68" customFormat="1" ht="14.65" customHeight="1" x14ac:dyDescent="0.25">
      <c r="A238" s="68" t="s">
        <v>73</v>
      </c>
      <c r="B238" s="76" t="s">
        <v>508</v>
      </c>
      <c r="C238" s="76" t="s">
        <v>509</v>
      </c>
      <c r="D238" s="89" t="s">
        <v>510</v>
      </c>
      <c r="E238" s="76" t="s">
        <v>25</v>
      </c>
      <c r="F238" s="89" t="s">
        <v>892</v>
      </c>
      <c r="G238" s="76" t="s">
        <v>893</v>
      </c>
      <c r="H238" s="76" t="s">
        <v>894</v>
      </c>
      <c r="I238" s="76" t="s">
        <v>193</v>
      </c>
      <c r="J238" s="76" t="s">
        <v>26</v>
      </c>
      <c r="K238" s="86" t="s">
        <v>895</v>
      </c>
      <c r="L238" s="82" t="s">
        <v>896</v>
      </c>
      <c r="M238" s="82" t="s">
        <v>209</v>
      </c>
      <c r="N238" s="82" t="s">
        <v>897</v>
      </c>
      <c r="O238" s="113" t="s">
        <v>898</v>
      </c>
      <c r="P238" s="113" t="s">
        <v>33</v>
      </c>
      <c r="Q238" s="76" t="s">
        <v>899</v>
      </c>
      <c r="R238" s="76" t="s">
        <v>35</v>
      </c>
      <c r="S238" s="76" t="s">
        <v>900</v>
      </c>
      <c r="T238" s="76" t="s">
        <v>514</v>
      </c>
      <c r="U238" s="77"/>
      <c r="V238" s="77"/>
      <c r="W238" s="77">
        <v>0.05</v>
      </c>
      <c r="X238" s="77"/>
      <c r="Y238" s="77"/>
      <c r="Z238" s="77">
        <v>0.05</v>
      </c>
      <c r="AA238" s="77"/>
      <c r="AB238" s="77"/>
      <c r="AC238" s="77">
        <v>0.05</v>
      </c>
      <c r="AD238" s="77"/>
      <c r="AE238" s="77"/>
      <c r="AF238" s="77">
        <v>0.05</v>
      </c>
      <c r="AG238" s="76" t="s">
        <v>144</v>
      </c>
      <c r="AH238" s="76" t="s">
        <v>208</v>
      </c>
      <c r="AI238" s="82" t="s">
        <v>303</v>
      </c>
      <c r="AJ238" s="83" t="s">
        <v>303</v>
      </c>
      <c r="AK238" s="84">
        <v>46023</v>
      </c>
      <c r="AL238" s="84">
        <v>46387</v>
      </c>
      <c r="AM238" s="83"/>
      <c r="AN238" s="83"/>
      <c r="AO238" s="83"/>
      <c r="AP238" s="85" t="s">
        <v>34</v>
      </c>
      <c r="AQ238" s="84" t="str" cm="1">
        <f t="array" ref="AQ238">IFERROR(DATE(2026, _xlfn.AGGREGATE(15, 6, (COLUMN(CC238:CN238)-COLUMN(CC238)+1)/(CC238:CN238&lt;&gt;0), 1), 1),"N/A")</f>
        <v>N/A</v>
      </c>
      <c r="AR238" s="84" t="str" cm="1">
        <f t="array" ref="AR238">IFERROR(EOMONTH(DATE(2026, _xlfn.AGGREGATE(14, 6, (COLUMN(CC238:CN238)-COLUMN(CC238)+1)/(CC238:CN238&lt;&gt;0), 1), 1), 0),"N/A")</f>
        <v>N/A</v>
      </c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76" t="s">
        <v>901</v>
      </c>
      <c r="BG238" s="76"/>
      <c r="BH238" s="76" t="s">
        <v>904</v>
      </c>
      <c r="BI238" s="76" t="s">
        <v>516</v>
      </c>
      <c r="BJ238" s="82">
        <v>730207</v>
      </c>
      <c r="BK238" s="86" t="s">
        <v>190</v>
      </c>
      <c r="BL238" s="78">
        <v>50000</v>
      </c>
      <c r="BM238" s="73">
        <v>0</v>
      </c>
      <c r="BN238" s="73">
        <v>0</v>
      </c>
      <c r="BO238" s="73">
        <v>0</v>
      </c>
      <c r="BP238" s="73">
        <v>0</v>
      </c>
      <c r="BQ238" s="73">
        <v>0</v>
      </c>
      <c r="BR238" s="73">
        <v>0</v>
      </c>
      <c r="BS238" s="73">
        <v>0</v>
      </c>
      <c r="BT238" s="73">
        <v>0</v>
      </c>
      <c r="BU238" s="73">
        <v>0</v>
      </c>
      <c r="BV238" s="73">
        <v>0</v>
      </c>
      <c r="BW238" s="73">
        <v>0</v>
      </c>
      <c r="BX238" s="137">
        <v>50000</v>
      </c>
      <c r="BY238" s="137">
        <v>-50000</v>
      </c>
      <c r="BZ238" s="137"/>
      <c r="CA238" s="137"/>
      <c r="CB238" s="138">
        <f t="shared" si="55"/>
        <v>0</v>
      </c>
      <c r="CC238" s="73"/>
      <c r="CD238" s="73"/>
      <c r="CE238" s="72"/>
      <c r="CF238" s="73"/>
      <c r="CG238" s="73"/>
      <c r="CH238" s="73"/>
      <c r="CI238" s="73"/>
      <c r="CJ238" s="73"/>
      <c r="CK238" s="73"/>
      <c r="CL238" s="73"/>
      <c r="CM238" s="73"/>
      <c r="CN238" s="137"/>
      <c r="CO238" s="137"/>
      <c r="CP238" s="137">
        <f t="shared" si="56"/>
        <v>0</v>
      </c>
      <c r="CQ238" s="137">
        <f t="shared" si="63"/>
        <v>0</v>
      </c>
      <c r="CR238" s="137">
        <f>+DI238-CQ238</f>
        <v>0</v>
      </c>
      <c r="CS238" s="157">
        <v>0</v>
      </c>
      <c r="CT238" s="157">
        <v>0</v>
      </c>
      <c r="CU238" s="157">
        <v>0</v>
      </c>
      <c r="CV238" s="157">
        <v>0</v>
      </c>
      <c r="CW238" s="157">
        <v>0</v>
      </c>
      <c r="CX238" s="73">
        <v>0</v>
      </c>
      <c r="CY238" s="73">
        <v>0</v>
      </c>
      <c r="CZ238" s="73">
        <v>0</v>
      </c>
      <c r="DA238" s="73">
        <v>0</v>
      </c>
      <c r="DB238" s="73">
        <v>0</v>
      </c>
      <c r="DC238" s="73">
        <v>0</v>
      </c>
      <c r="DD238" s="73">
        <v>0</v>
      </c>
      <c r="DE238" s="73">
        <v>0</v>
      </c>
      <c r="DF238" s="73">
        <v>0</v>
      </c>
      <c r="DG238" s="73">
        <v>0</v>
      </c>
      <c r="DH238" s="73">
        <v>0</v>
      </c>
      <c r="DI238" s="157">
        <f t="shared" si="59"/>
        <v>0</v>
      </c>
      <c r="DJ238" s="157">
        <f t="shared" si="60"/>
        <v>0</v>
      </c>
      <c r="DK238" s="191" t="str">
        <f t="shared" si="61"/>
        <v>NO</v>
      </c>
      <c r="DL238" s="191" t="str">
        <f t="shared" si="62"/>
        <v>NO</v>
      </c>
      <c r="DM238" s="142"/>
      <c r="DN238" s="142"/>
      <c r="DO238" s="142"/>
      <c r="DP238" s="125"/>
      <c r="DQ238" s="125"/>
      <c r="DR238" s="125"/>
      <c r="DS238" s="125"/>
      <c r="DT238" s="125"/>
      <c r="DU238" s="125"/>
      <c r="DV238" s="125"/>
      <c r="DW238" s="125"/>
      <c r="DX238" s="125"/>
      <c r="DY238" s="125"/>
      <c r="DZ238" s="125"/>
      <c r="EA238" s="125"/>
      <c r="EB238" s="125"/>
      <c r="EC238" s="125"/>
      <c r="ED238" s="125"/>
      <c r="EE238" s="125"/>
      <c r="EF238" s="125"/>
      <c r="EG238" s="125"/>
      <c r="EH238" s="125"/>
      <c r="EI238" s="125"/>
      <c r="EJ238" s="125"/>
      <c r="EK238" s="125"/>
      <c r="EL238" s="125"/>
      <c r="EM238" s="125"/>
      <c r="EN238" s="125"/>
      <c r="EO238" s="125"/>
      <c r="EP238" s="125"/>
      <c r="EQ238" s="125"/>
      <c r="ER238" s="125"/>
      <c r="ES238" s="125"/>
      <c r="ET238" s="125"/>
      <c r="EU238" s="125"/>
      <c r="EV238" s="125"/>
      <c r="EW238" s="125"/>
      <c r="EX238" s="125"/>
      <c r="EY238" s="125"/>
      <c r="EZ238" s="125"/>
      <c r="FA238" s="125"/>
      <c r="FB238" s="125"/>
      <c r="FC238" s="125"/>
      <c r="FD238" s="125"/>
      <c r="FE238" s="125"/>
      <c r="FF238" s="125"/>
      <c r="FG238" s="125"/>
      <c r="FH238" s="125"/>
      <c r="FI238" s="125"/>
      <c r="FJ238" s="125"/>
      <c r="FK238" s="125"/>
      <c r="FL238" s="125"/>
      <c r="FM238" s="125"/>
      <c r="FN238" s="125"/>
      <c r="FO238" s="125"/>
      <c r="FP238" s="125"/>
      <c r="FQ238" s="125"/>
      <c r="FR238" s="125"/>
      <c r="FS238" s="125"/>
      <c r="FT238" s="125"/>
      <c r="FU238" s="173"/>
      <c r="FV238" s="173"/>
      <c r="FW238" s="173"/>
      <c r="FX238" s="173"/>
      <c r="FY238" s="173"/>
      <c r="FZ238" s="173"/>
      <c r="GA238" s="173"/>
      <c r="GB238" s="173"/>
      <c r="GC238" s="173"/>
      <c r="GD238" s="173"/>
      <c r="GE238" s="173"/>
      <c r="GF238" s="173"/>
      <c r="GG238" s="173"/>
      <c r="GH238" s="173"/>
      <c r="GI238" s="173"/>
      <c r="GJ238" s="173"/>
      <c r="GK238" s="173"/>
      <c r="GL238" s="173"/>
      <c r="GM238" s="173"/>
      <c r="GN238" s="173"/>
      <c r="GO238" s="173"/>
      <c r="GP238" s="173"/>
      <c r="GQ238" s="173"/>
      <c r="GR238" s="173"/>
      <c r="GS238" s="173"/>
      <c r="GT238" s="173"/>
      <c r="GU238" s="173"/>
      <c r="GV238" s="173"/>
      <c r="GW238" s="173"/>
      <c r="GX238" s="173"/>
      <c r="GY238" s="173"/>
      <c r="GZ238" s="173"/>
      <c r="HA238" s="173"/>
      <c r="HB238" s="173"/>
      <c r="HC238" s="173"/>
      <c r="HD238" s="173"/>
      <c r="HE238" s="173"/>
      <c r="HF238" s="173"/>
      <c r="HG238" s="173"/>
      <c r="HH238" s="173"/>
      <c r="HI238" s="173"/>
      <c r="HJ238" s="173"/>
      <c r="HP238" s="284" t="e">
        <v>#NUM!</v>
      </c>
      <c r="HQ238" s="284" t="e">
        <v>#NUM!</v>
      </c>
      <c r="HR238" s="284" t="e">
        <v>#NUM!</v>
      </c>
      <c r="HS238" s="284" t="e">
        <v>#NUM!</v>
      </c>
      <c r="HT238" s="284" t="e">
        <v>#NUM!</v>
      </c>
      <c r="HU238" s="284" t="e">
        <v>#NUM!</v>
      </c>
      <c r="HV238" s="284" t="e">
        <v>#NUM!</v>
      </c>
      <c r="HW238" s="284" t="e">
        <v>#NUM!</v>
      </c>
      <c r="HX238" s="284" t="e">
        <v>#NUM!</v>
      </c>
      <c r="HY238" s="284" t="e">
        <v>#NUM!</v>
      </c>
      <c r="HZ238" s="284" t="e">
        <v>#NUM!</v>
      </c>
      <c r="IA238" s="284" t="e">
        <v>#NUM!</v>
      </c>
      <c r="IB238" s="284" t="e">
        <v>#NUM!</v>
      </c>
      <c r="IC238" s="284" t="e">
        <v>#NUM!</v>
      </c>
      <c r="ID238" s="284" t="e">
        <v>#NUM!</v>
      </c>
      <c r="IE238" s="284" t="e">
        <v>#NUM!</v>
      </c>
      <c r="IF238" s="284" t="e">
        <v>#NUM!</v>
      </c>
      <c r="IG238" s="284" t="e">
        <v>#NUM!</v>
      </c>
      <c r="IH238" s="284" t="e">
        <v>#NUM!</v>
      </c>
      <c r="II238" s="284"/>
      <c r="IJ238" s="284"/>
      <c r="IK238" s="284"/>
      <c r="IL238" s="284"/>
      <c r="IM238" s="284" t="e">
        <v>#NUM!</v>
      </c>
      <c r="IN238" s="284" t="e">
        <v>#NUM!</v>
      </c>
      <c r="IO238" s="284" t="e">
        <v>#NUM!</v>
      </c>
      <c r="IP238" s="284" t="e">
        <v>#NUM!</v>
      </c>
      <c r="IQ238" s="284" t="e">
        <v>#NUM!</v>
      </c>
      <c r="IR238" s="284" t="e">
        <v>#NUM!</v>
      </c>
      <c r="IS238" s="284" t="e">
        <v>#NUM!</v>
      </c>
      <c r="IT238" s="284"/>
      <c r="IU238" s="284">
        <v>18</v>
      </c>
      <c r="IV238" s="284">
        <v>5</v>
      </c>
      <c r="IW238" s="284">
        <v>9</v>
      </c>
      <c r="IX238" s="284">
        <v>13</v>
      </c>
      <c r="IY238" s="284">
        <v>16</v>
      </c>
      <c r="IZ238" s="284">
        <v>17</v>
      </c>
      <c r="JA238" s="284">
        <v>19</v>
      </c>
      <c r="JB238" s="284">
        <v>20</v>
      </c>
      <c r="JC238" s="284">
        <v>20</v>
      </c>
      <c r="JD238" s="284">
        <v>25</v>
      </c>
      <c r="JE238" s="284"/>
      <c r="JF238" s="286"/>
      <c r="JG238" s="286"/>
      <c r="JH238" s="276"/>
      <c r="JI238" s="276"/>
      <c r="JJ238" s="276" t="s">
        <v>560</v>
      </c>
    </row>
    <row r="239" spans="1:270" s="68" customFormat="1" ht="14.65" customHeight="1" x14ac:dyDescent="0.25">
      <c r="A239" s="68" t="s">
        <v>70</v>
      </c>
      <c r="B239" s="76" t="s">
        <v>508</v>
      </c>
      <c r="C239" s="76" t="s">
        <v>509</v>
      </c>
      <c r="D239" s="89" t="s">
        <v>510</v>
      </c>
      <c r="E239" s="76" t="s">
        <v>25</v>
      </c>
      <c r="F239" s="89" t="s">
        <v>892</v>
      </c>
      <c r="G239" s="76" t="s">
        <v>893</v>
      </c>
      <c r="H239" s="76" t="s">
        <v>894</v>
      </c>
      <c r="I239" s="76" t="s">
        <v>193</v>
      </c>
      <c r="J239" s="76" t="s">
        <v>26</v>
      </c>
      <c r="K239" s="86" t="s">
        <v>895</v>
      </c>
      <c r="L239" s="82" t="s">
        <v>896</v>
      </c>
      <c r="M239" s="82" t="s">
        <v>209</v>
      </c>
      <c r="N239" s="82" t="s">
        <v>897</v>
      </c>
      <c r="O239" s="113" t="s">
        <v>898</v>
      </c>
      <c r="P239" s="113" t="s">
        <v>33</v>
      </c>
      <c r="Q239" s="76" t="s">
        <v>899</v>
      </c>
      <c r="R239" s="76" t="s">
        <v>35</v>
      </c>
      <c r="S239" s="76" t="s">
        <v>900</v>
      </c>
      <c r="T239" s="76" t="s">
        <v>514</v>
      </c>
      <c r="U239" s="77"/>
      <c r="V239" s="77"/>
      <c r="W239" s="77">
        <v>0.05</v>
      </c>
      <c r="X239" s="77"/>
      <c r="Y239" s="77"/>
      <c r="Z239" s="77">
        <v>0.05</v>
      </c>
      <c r="AA239" s="77"/>
      <c r="AB239" s="77"/>
      <c r="AC239" s="77">
        <v>0.05</v>
      </c>
      <c r="AD239" s="77"/>
      <c r="AE239" s="77"/>
      <c r="AF239" s="77">
        <v>0.05</v>
      </c>
      <c r="AG239" s="76" t="s">
        <v>144</v>
      </c>
      <c r="AH239" s="76" t="s">
        <v>208</v>
      </c>
      <c r="AI239" s="82" t="s">
        <v>303</v>
      </c>
      <c r="AJ239" s="83" t="s">
        <v>303</v>
      </c>
      <c r="AK239" s="84">
        <v>46023</v>
      </c>
      <c r="AL239" s="84">
        <v>46387</v>
      </c>
      <c r="AM239" s="83"/>
      <c r="AN239" s="83"/>
      <c r="AO239" s="83"/>
      <c r="AP239" s="170" t="s">
        <v>34</v>
      </c>
      <c r="AQ239" s="84" t="str" cm="1">
        <f t="array" ref="AQ239">IFERROR(DATE(2026, _xlfn.AGGREGATE(15, 6, (COLUMN(CC239:CN239)-COLUMN(CC239)+1)/(CC239:CN239&lt;&gt;0), 1), 1),"N/A")</f>
        <v>N/A</v>
      </c>
      <c r="AR239" s="84" t="str" cm="1">
        <f t="array" ref="AR239">IFERROR(EOMONTH(DATE(2026, _xlfn.AGGREGATE(14, 6, (COLUMN(CC239:CN239)-COLUMN(CC239)+1)/(CC239:CN239&lt;&gt;0), 1), 1), 0),"N/A")</f>
        <v>N/A</v>
      </c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76" t="s">
        <v>905</v>
      </c>
      <c r="BG239" s="76"/>
      <c r="BH239" s="76" t="s">
        <v>906</v>
      </c>
      <c r="BI239" s="76" t="s">
        <v>516</v>
      </c>
      <c r="BJ239" s="82">
        <v>730207</v>
      </c>
      <c r="BK239" s="86" t="s">
        <v>190</v>
      </c>
      <c r="BL239" s="87">
        <v>380000</v>
      </c>
      <c r="BM239" s="73">
        <v>0</v>
      </c>
      <c r="BN239" s="73">
        <v>0</v>
      </c>
      <c r="BO239" s="73">
        <v>0</v>
      </c>
      <c r="BP239" s="73">
        <v>0</v>
      </c>
      <c r="BQ239" s="73">
        <v>0</v>
      </c>
      <c r="BR239" s="73">
        <v>0</v>
      </c>
      <c r="BS239" s="88">
        <v>125000</v>
      </c>
      <c r="BT239" s="88">
        <v>125000</v>
      </c>
      <c r="BU239" s="88">
        <v>30000</v>
      </c>
      <c r="BV239" s="88">
        <v>20000</v>
      </c>
      <c r="BW239" s="88">
        <v>40000</v>
      </c>
      <c r="BX239" s="137">
        <v>40000</v>
      </c>
      <c r="BY239" s="137">
        <v>-291500</v>
      </c>
      <c r="BZ239" s="137"/>
      <c r="CA239" s="137">
        <v>-88500</v>
      </c>
      <c r="CB239" s="138">
        <f t="shared" si="55"/>
        <v>0</v>
      </c>
      <c r="CC239" s="73"/>
      <c r="CD239" s="73"/>
      <c r="CE239" s="72">
        <v>0</v>
      </c>
      <c r="CF239" s="73">
        <v>0</v>
      </c>
      <c r="CG239" s="73">
        <v>0</v>
      </c>
      <c r="CH239" s="73"/>
      <c r="CI239" s="88"/>
      <c r="CJ239" s="88"/>
      <c r="CK239" s="88"/>
      <c r="CL239" s="88"/>
      <c r="CM239" s="88"/>
      <c r="CN239" s="137"/>
      <c r="CO239" s="137"/>
      <c r="CP239" s="137">
        <f t="shared" si="56"/>
        <v>0</v>
      </c>
      <c r="CQ239" s="137">
        <f t="shared" si="63"/>
        <v>0</v>
      </c>
      <c r="CR239" s="137">
        <f>+DI239-CQ239</f>
        <v>0</v>
      </c>
      <c r="CS239" s="157">
        <v>0</v>
      </c>
      <c r="CT239" s="157">
        <v>0</v>
      </c>
      <c r="CU239" s="157">
        <v>0</v>
      </c>
      <c r="CV239" s="157">
        <v>0</v>
      </c>
      <c r="CW239" s="157">
        <v>0</v>
      </c>
      <c r="CX239" s="73">
        <v>0</v>
      </c>
      <c r="CY239" s="73">
        <v>0</v>
      </c>
      <c r="CZ239" s="73">
        <v>0</v>
      </c>
      <c r="DA239" s="73">
        <v>0</v>
      </c>
      <c r="DB239" s="73">
        <v>0</v>
      </c>
      <c r="DC239" s="73">
        <v>0</v>
      </c>
      <c r="DD239" s="73">
        <v>0</v>
      </c>
      <c r="DE239" s="73">
        <v>0</v>
      </c>
      <c r="DF239" s="73">
        <v>0</v>
      </c>
      <c r="DG239" s="73">
        <v>0</v>
      </c>
      <c r="DH239" s="73">
        <v>0</v>
      </c>
      <c r="DI239" s="157">
        <f t="shared" si="59"/>
        <v>0</v>
      </c>
      <c r="DJ239" s="157">
        <f t="shared" si="60"/>
        <v>0</v>
      </c>
      <c r="DK239" s="191" t="str">
        <f t="shared" si="61"/>
        <v>NO</v>
      </c>
      <c r="DL239" s="191" t="str">
        <f t="shared" si="62"/>
        <v>NO</v>
      </c>
      <c r="DM239" s="142"/>
      <c r="DN239" s="142"/>
      <c r="DO239" s="142"/>
      <c r="DP239" s="125"/>
      <c r="DQ239" s="125"/>
      <c r="DR239" s="125"/>
      <c r="DS239" s="125"/>
      <c r="DT239" s="125"/>
      <c r="DU239" s="125"/>
      <c r="DV239" s="125"/>
      <c r="DW239" s="125"/>
      <c r="DX239" s="126">
        <v>46099</v>
      </c>
      <c r="DY239" s="126">
        <v>46099</v>
      </c>
      <c r="DZ239" s="127">
        <v>1</v>
      </c>
      <c r="EA239" s="126">
        <v>46100</v>
      </c>
      <c r="EB239" s="126">
        <v>46100</v>
      </c>
      <c r="EC239" s="126">
        <v>46100</v>
      </c>
      <c r="ED239" s="126">
        <v>46101</v>
      </c>
      <c r="EE239" s="126">
        <v>46104</v>
      </c>
      <c r="EF239" s="126">
        <v>46105</v>
      </c>
      <c r="EG239" s="126">
        <v>46106</v>
      </c>
      <c r="EH239" s="126">
        <v>46107</v>
      </c>
      <c r="EI239" s="126">
        <v>46108</v>
      </c>
      <c r="EJ239" s="126">
        <v>46108</v>
      </c>
      <c r="EK239" s="127">
        <v>1</v>
      </c>
      <c r="EL239" s="126">
        <v>46111</v>
      </c>
      <c r="EM239" s="126">
        <v>46112</v>
      </c>
      <c r="EN239" s="126">
        <v>46113</v>
      </c>
      <c r="EO239" s="126">
        <v>46114</v>
      </c>
      <c r="EP239" s="126">
        <v>46114</v>
      </c>
      <c r="EQ239" s="126">
        <v>46115</v>
      </c>
      <c r="ER239" s="126">
        <v>46115</v>
      </c>
      <c r="ES239" s="127"/>
      <c r="ET239" s="127"/>
      <c r="EU239" s="127"/>
      <c r="EV239" s="127"/>
      <c r="EW239" s="126">
        <v>46118</v>
      </c>
      <c r="EX239" s="126">
        <v>46119</v>
      </c>
      <c r="EY239" s="126">
        <v>46119</v>
      </c>
      <c r="EZ239" s="126">
        <v>46120</v>
      </c>
      <c r="FA239" s="126">
        <v>46121</v>
      </c>
      <c r="FB239" s="126">
        <v>46122</v>
      </c>
      <c r="FC239" s="126">
        <v>46125</v>
      </c>
      <c r="FD239" s="126">
        <v>46125</v>
      </c>
      <c r="FE239" s="127">
        <v>18</v>
      </c>
      <c r="FF239" s="128">
        <v>46129</v>
      </c>
      <c r="FG239" s="126">
        <v>46133</v>
      </c>
      <c r="FH239" s="128">
        <v>46139</v>
      </c>
      <c r="FI239" s="128">
        <v>46140</v>
      </c>
      <c r="FJ239" s="128">
        <v>46141</v>
      </c>
      <c r="FK239" s="128">
        <v>46143</v>
      </c>
      <c r="FL239" s="128">
        <v>46146</v>
      </c>
      <c r="FM239" s="128">
        <v>46146</v>
      </c>
      <c r="FN239" s="128">
        <v>46149</v>
      </c>
      <c r="FO239" s="129">
        <v>2</v>
      </c>
      <c r="FP239" s="128">
        <v>46154</v>
      </c>
      <c r="FQ239" s="128"/>
      <c r="FR239" s="147" t="s">
        <v>528</v>
      </c>
      <c r="FS239" s="127" t="s">
        <v>408</v>
      </c>
      <c r="FT239" s="125"/>
      <c r="FU239" s="173">
        <v>46099</v>
      </c>
      <c r="FV239" s="173">
        <v>46099</v>
      </c>
      <c r="FW239" s="173">
        <v>46100</v>
      </c>
      <c r="FX239" s="173">
        <v>46100</v>
      </c>
      <c r="FY239" s="173">
        <v>46100</v>
      </c>
      <c r="FZ239" s="173">
        <v>46101</v>
      </c>
      <c r="GA239" s="173">
        <v>46104</v>
      </c>
      <c r="GB239" s="173">
        <v>46105</v>
      </c>
      <c r="GC239" s="173">
        <v>46106</v>
      </c>
      <c r="GD239" s="173">
        <v>46107</v>
      </c>
      <c r="GE239" s="173">
        <v>46108</v>
      </c>
      <c r="GF239" s="173">
        <v>46108</v>
      </c>
      <c r="GG239" s="173">
        <v>46111</v>
      </c>
      <c r="GH239" s="173">
        <v>46112</v>
      </c>
      <c r="GI239" s="173">
        <v>46113</v>
      </c>
      <c r="GJ239" s="173">
        <v>46114</v>
      </c>
      <c r="GK239" s="173">
        <v>46114</v>
      </c>
      <c r="GL239" s="173">
        <v>46115</v>
      </c>
      <c r="GM239" s="173">
        <v>46115</v>
      </c>
      <c r="GN239" s="173"/>
      <c r="GO239" s="173"/>
      <c r="GP239" s="173"/>
      <c r="GQ239" s="173"/>
      <c r="GR239" s="173">
        <v>46118</v>
      </c>
      <c r="GS239" s="173">
        <v>46119</v>
      </c>
      <c r="GT239" s="173">
        <v>46119</v>
      </c>
      <c r="GU239" s="173">
        <v>46120</v>
      </c>
      <c r="GV239" s="173">
        <v>46121</v>
      </c>
      <c r="GW239" s="173">
        <v>46122</v>
      </c>
      <c r="GX239" s="173">
        <v>46125</v>
      </c>
      <c r="GY239" s="173">
        <v>46125</v>
      </c>
      <c r="GZ239" s="173">
        <v>18</v>
      </c>
      <c r="HA239" s="173">
        <v>46129</v>
      </c>
      <c r="HB239" s="173">
        <v>46133</v>
      </c>
      <c r="HC239" s="173">
        <v>46139</v>
      </c>
      <c r="HD239" s="173">
        <v>46140</v>
      </c>
      <c r="HE239" s="173">
        <v>46141</v>
      </c>
      <c r="HF239" s="173">
        <v>46143</v>
      </c>
      <c r="HG239" s="173">
        <v>46146</v>
      </c>
      <c r="HH239" s="173">
        <v>46146</v>
      </c>
      <c r="HI239" s="173">
        <v>46149</v>
      </c>
      <c r="HJ239" s="173">
        <v>46154</v>
      </c>
      <c r="HK239" s="169"/>
      <c r="HL239" s="169" t="s">
        <v>95</v>
      </c>
      <c r="HM239" s="169" t="s">
        <v>528</v>
      </c>
      <c r="HN239" s="169" t="s">
        <v>408</v>
      </c>
      <c r="HO239" s="169" t="s">
        <v>524</v>
      </c>
      <c r="HP239" s="284" t="e">
        <v>#NUM!</v>
      </c>
      <c r="HQ239" s="284" t="e">
        <v>#NUM!</v>
      </c>
      <c r="HR239" s="284" t="e">
        <v>#NUM!</v>
      </c>
      <c r="HS239" s="284" t="e">
        <v>#NUM!</v>
      </c>
      <c r="HT239" s="284" t="e">
        <v>#NUM!</v>
      </c>
      <c r="HU239" s="284" t="e">
        <v>#NUM!</v>
      </c>
      <c r="HV239" s="284" t="e">
        <v>#NUM!</v>
      </c>
      <c r="HW239" s="284" t="e">
        <v>#NUM!</v>
      </c>
      <c r="HX239" s="284" t="e">
        <v>#NUM!</v>
      </c>
      <c r="HY239" s="284" t="e">
        <v>#NUM!</v>
      </c>
      <c r="HZ239" s="284" t="e">
        <v>#NUM!</v>
      </c>
      <c r="IA239" s="284" t="e">
        <v>#NUM!</v>
      </c>
      <c r="IB239" s="284" t="e">
        <v>#NUM!</v>
      </c>
      <c r="IC239" s="284" t="e">
        <v>#NUM!</v>
      </c>
      <c r="ID239" s="284" t="e">
        <v>#NUM!</v>
      </c>
      <c r="IE239" s="284" t="e">
        <v>#NUM!</v>
      </c>
      <c r="IF239" s="284" t="e">
        <v>#NUM!</v>
      </c>
      <c r="IG239" s="284" t="e">
        <v>#NUM!</v>
      </c>
      <c r="IH239" s="284" t="e">
        <v>#NUM!</v>
      </c>
      <c r="II239" s="284" t="e">
        <v>#NUM!</v>
      </c>
      <c r="IJ239" s="284" t="e">
        <v>#NUM!</v>
      </c>
      <c r="IK239" s="284" t="e">
        <v>#NUM!</v>
      </c>
      <c r="IL239" s="284" t="e">
        <v>#NUM!</v>
      </c>
      <c r="IM239" s="284" t="e">
        <v>#NUM!</v>
      </c>
      <c r="IN239" s="284" t="e">
        <v>#NUM!</v>
      </c>
      <c r="IO239" s="284" t="e">
        <v>#NUM!</v>
      </c>
      <c r="IP239" s="284" t="e">
        <v>#NUM!</v>
      </c>
      <c r="IQ239" s="284" t="e">
        <v>#NUM!</v>
      </c>
      <c r="IR239" s="284" t="e">
        <v>#NUM!</v>
      </c>
      <c r="IS239" s="284" t="e">
        <v>#NUM!</v>
      </c>
      <c r="IT239" s="284" t="e">
        <v>#NUM!</v>
      </c>
      <c r="IU239" s="284" t="e">
        <v>#NUM!</v>
      </c>
      <c r="IV239" s="284" t="e">
        <v>#NUM!</v>
      </c>
      <c r="IW239" s="284" t="e">
        <v>#NUM!</v>
      </c>
      <c r="IX239" s="284" t="e">
        <v>#NUM!</v>
      </c>
      <c r="IY239" s="284" t="e">
        <v>#NUM!</v>
      </c>
      <c r="IZ239" s="284" t="e">
        <v>#NUM!</v>
      </c>
      <c r="JA239" s="284" t="e">
        <v>#NUM!</v>
      </c>
      <c r="JB239" s="284" t="e">
        <v>#NUM!</v>
      </c>
      <c r="JC239" s="284" t="e">
        <v>#NUM!</v>
      </c>
      <c r="JD239" s="284" t="e">
        <v>#NUM!</v>
      </c>
      <c r="JE239" s="284" t="e">
        <v>#NUM!</v>
      </c>
      <c r="JF239" s="284" t="e">
        <v>#NUM!</v>
      </c>
      <c r="JG239" s="284" t="e">
        <v>#NUM!</v>
      </c>
      <c r="JH239" s="284" t="e">
        <v>#NUM!</v>
      </c>
      <c r="JI239" s="284" t="e">
        <v>#NUM!</v>
      </c>
      <c r="JJ239" s="276" t="s">
        <v>907</v>
      </c>
    </row>
    <row r="240" spans="1:270" s="68" customFormat="1" ht="14.65" customHeight="1" x14ac:dyDescent="0.25">
      <c r="A240" s="68" t="s">
        <v>123</v>
      </c>
      <c r="B240" s="76" t="s">
        <v>508</v>
      </c>
      <c r="C240" s="76" t="s">
        <v>509</v>
      </c>
      <c r="D240" s="89" t="s">
        <v>510</v>
      </c>
      <c r="E240" s="76" t="s">
        <v>25</v>
      </c>
      <c r="F240" s="89" t="s">
        <v>892</v>
      </c>
      <c r="G240" s="76" t="s">
        <v>893</v>
      </c>
      <c r="H240" s="76" t="s">
        <v>894</v>
      </c>
      <c r="I240" s="76" t="s">
        <v>193</v>
      </c>
      <c r="J240" s="76" t="s">
        <v>26</v>
      </c>
      <c r="K240" s="86" t="s">
        <v>895</v>
      </c>
      <c r="L240" s="82" t="s">
        <v>896</v>
      </c>
      <c r="M240" s="82" t="s">
        <v>209</v>
      </c>
      <c r="N240" s="82" t="s">
        <v>897</v>
      </c>
      <c r="O240" s="113" t="s">
        <v>898</v>
      </c>
      <c r="P240" s="113" t="s">
        <v>33</v>
      </c>
      <c r="Q240" s="76" t="s">
        <v>899</v>
      </c>
      <c r="R240" s="76" t="s">
        <v>35</v>
      </c>
      <c r="S240" s="76" t="s">
        <v>900</v>
      </c>
      <c r="T240" s="76" t="s">
        <v>514</v>
      </c>
      <c r="U240" s="77"/>
      <c r="V240" s="77"/>
      <c r="W240" s="77">
        <v>0.05</v>
      </c>
      <c r="X240" s="77"/>
      <c r="Y240" s="77"/>
      <c r="Z240" s="77">
        <v>0.05</v>
      </c>
      <c r="AA240" s="77"/>
      <c r="AB240" s="77"/>
      <c r="AC240" s="77">
        <v>0.05</v>
      </c>
      <c r="AD240" s="77"/>
      <c r="AE240" s="77"/>
      <c r="AF240" s="77">
        <v>0.05</v>
      </c>
      <c r="AG240" s="76" t="s">
        <v>144</v>
      </c>
      <c r="AH240" s="76" t="s">
        <v>208</v>
      </c>
      <c r="AI240" s="82" t="s">
        <v>303</v>
      </c>
      <c r="AJ240" s="83" t="s">
        <v>303</v>
      </c>
      <c r="AK240" s="84">
        <v>46023</v>
      </c>
      <c r="AL240" s="84">
        <v>46387</v>
      </c>
      <c r="AM240" s="83"/>
      <c r="AN240" s="83"/>
      <c r="AO240" s="83"/>
      <c r="AP240" s="170" t="s">
        <v>34</v>
      </c>
      <c r="AQ240" s="84" t="str" cm="1">
        <f t="array" ref="AQ240">IFERROR(DATE(2026, _xlfn.AGGREGATE(15, 6, (COLUMN(CC240:CN240)-COLUMN(CC240)+1)/(CC240:CN240&lt;&gt;0), 1), 1),"N/A")</f>
        <v>N/A</v>
      </c>
      <c r="AR240" s="84" t="str" cm="1">
        <f t="array" ref="AR240">IFERROR(EOMONTH(DATE(2026, _xlfn.AGGREGATE(14, 6, (COLUMN(CC240:CN240)-COLUMN(CC240)+1)/(CC240:CN240&lt;&gt;0), 1), 1), 0),"N/A")</f>
        <v>N/A</v>
      </c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9" t="s">
        <v>908</v>
      </c>
      <c r="BG240" s="89"/>
      <c r="BH240" s="76" t="s">
        <v>909</v>
      </c>
      <c r="BI240" s="76" t="s">
        <v>538</v>
      </c>
      <c r="BJ240" s="82">
        <v>730606</v>
      </c>
      <c r="BK240" s="86" t="s">
        <v>190</v>
      </c>
      <c r="BL240" s="87">
        <v>0</v>
      </c>
      <c r="BM240" s="73"/>
      <c r="BN240" s="73"/>
      <c r="BO240" s="88"/>
      <c r="BP240" s="72"/>
      <c r="BQ240" s="88"/>
      <c r="BR240" s="88"/>
      <c r="BS240" s="88"/>
      <c r="BT240" s="88"/>
      <c r="BU240" s="88"/>
      <c r="BV240" s="88"/>
      <c r="BW240" s="88"/>
      <c r="BX240" s="138"/>
      <c r="BY240" s="138">
        <v>30800</v>
      </c>
      <c r="BZ240" s="138"/>
      <c r="CA240" s="138">
        <v>-30800</v>
      </c>
      <c r="CB240" s="138">
        <f t="shared" si="55"/>
        <v>0</v>
      </c>
      <c r="CC240" s="73"/>
      <c r="CD240" s="73"/>
      <c r="CE240" s="216"/>
      <c r="CF240" s="73"/>
      <c r="CG240" s="157"/>
      <c r="CH240" s="157"/>
      <c r="CI240" s="157"/>
      <c r="CJ240" s="157"/>
      <c r="CK240" s="157"/>
      <c r="CL240" s="157"/>
      <c r="CM240" s="157"/>
      <c r="CN240" s="159"/>
      <c r="CO240" s="159"/>
      <c r="CP240" s="137">
        <f t="shared" si="56"/>
        <v>0</v>
      </c>
      <c r="CQ240" s="137">
        <f t="shared" si="63"/>
        <v>0</v>
      </c>
      <c r="CR240" s="137">
        <f>+DI240-CQ240</f>
        <v>0</v>
      </c>
      <c r="CS240" s="157">
        <v>0</v>
      </c>
      <c r="CT240" s="157">
        <v>0</v>
      </c>
      <c r="CU240" s="157">
        <v>0</v>
      </c>
      <c r="CV240" s="157">
        <v>0</v>
      </c>
      <c r="CW240" s="157">
        <v>0</v>
      </c>
      <c r="CX240" s="73">
        <v>0</v>
      </c>
      <c r="CY240" s="73">
        <v>0</v>
      </c>
      <c r="CZ240" s="73">
        <v>28000</v>
      </c>
      <c r="DA240" s="73">
        <v>0</v>
      </c>
      <c r="DB240" s="73">
        <v>0</v>
      </c>
      <c r="DC240" s="73">
        <v>0</v>
      </c>
      <c r="DD240" s="73">
        <v>28000</v>
      </c>
      <c r="DE240" s="73">
        <v>0</v>
      </c>
      <c r="DF240" s="73">
        <v>0</v>
      </c>
      <c r="DG240" s="73">
        <v>0</v>
      </c>
      <c r="DH240" s="73">
        <v>0</v>
      </c>
      <c r="DI240" s="157">
        <f t="shared" si="59"/>
        <v>0</v>
      </c>
      <c r="DJ240" s="157">
        <f t="shared" si="60"/>
        <v>0</v>
      </c>
      <c r="DK240" s="191" t="str">
        <f t="shared" si="61"/>
        <v>SI</v>
      </c>
      <c r="DL240" s="191" t="str">
        <f t="shared" si="62"/>
        <v>NO</v>
      </c>
      <c r="DM240" s="142"/>
      <c r="DN240" s="142"/>
      <c r="DO240" s="142"/>
      <c r="DP240" s="125"/>
      <c r="DQ240" s="125"/>
      <c r="DR240" s="125"/>
      <c r="DS240" s="125"/>
      <c r="DT240" s="125"/>
      <c r="DU240" s="125"/>
      <c r="DV240" s="125"/>
      <c r="DW240" s="125"/>
      <c r="DX240" s="125"/>
      <c r="DY240" s="125"/>
      <c r="DZ240" s="125"/>
      <c r="EA240" s="125"/>
      <c r="EB240" s="125"/>
      <c r="EC240" s="125"/>
      <c r="ED240" s="125"/>
      <c r="EE240" s="125"/>
      <c r="EF240" s="125"/>
      <c r="EG240" s="125"/>
      <c r="EH240" s="125"/>
      <c r="EI240" s="125"/>
      <c r="EJ240" s="125"/>
      <c r="EK240" s="125"/>
      <c r="EL240" s="125"/>
      <c r="EM240" s="125"/>
      <c r="EN240" s="125"/>
      <c r="EO240" s="125"/>
      <c r="EP240" s="125"/>
      <c r="EQ240" s="125"/>
      <c r="ER240" s="125"/>
      <c r="ES240" s="125"/>
      <c r="ET240" s="125"/>
      <c r="EU240" s="125"/>
      <c r="EV240" s="125"/>
      <c r="EW240" s="125"/>
      <c r="EX240" s="125"/>
      <c r="EY240" s="125"/>
      <c r="EZ240" s="125"/>
      <c r="FA240" s="125"/>
      <c r="FB240" s="125"/>
      <c r="FC240" s="125"/>
      <c r="FD240" s="125"/>
      <c r="FE240" s="125"/>
      <c r="FF240" s="125"/>
      <c r="FG240" s="125"/>
      <c r="FH240" s="125"/>
      <c r="FI240" s="125"/>
      <c r="FJ240" s="125"/>
      <c r="FK240" s="125"/>
      <c r="FL240" s="125"/>
      <c r="FM240" s="125"/>
      <c r="FN240" s="158">
        <v>46023</v>
      </c>
      <c r="FO240" s="125"/>
      <c r="FP240" s="125"/>
      <c r="FQ240" s="125"/>
      <c r="FR240" s="125"/>
      <c r="FS240" s="125"/>
      <c r="FT240" s="125"/>
      <c r="FU240" s="173"/>
      <c r="FV240" s="173"/>
      <c r="FW240" s="173"/>
      <c r="FX240" s="173"/>
      <c r="FY240" s="173"/>
      <c r="FZ240" s="173"/>
      <c r="GA240" s="173"/>
      <c r="GB240" s="173"/>
      <c r="GC240" s="173"/>
      <c r="GD240" s="173"/>
      <c r="GE240" s="173"/>
      <c r="GF240" s="173"/>
      <c r="GG240" s="173"/>
      <c r="GH240" s="173"/>
      <c r="GI240" s="173"/>
      <c r="GJ240" s="173"/>
      <c r="GK240" s="173"/>
      <c r="GL240" s="173"/>
      <c r="GM240" s="173"/>
      <c r="GN240" s="173"/>
      <c r="GO240" s="173"/>
      <c r="GP240" s="173"/>
      <c r="GQ240" s="173"/>
      <c r="GR240" s="173"/>
      <c r="GS240" s="173"/>
      <c r="GT240" s="173"/>
      <c r="GU240" s="173"/>
      <c r="GV240" s="173"/>
      <c r="GW240" s="173"/>
      <c r="GX240" s="173"/>
      <c r="GY240" s="173"/>
      <c r="GZ240" s="173"/>
      <c r="HA240" s="173"/>
      <c r="HB240" s="173"/>
      <c r="HC240" s="173"/>
      <c r="HD240" s="173"/>
      <c r="HE240" s="173"/>
      <c r="HF240" s="173"/>
      <c r="HG240" s="173"/>
      <c r="HH240" s="173"/>
      <c r="HI240" s="173"/>
      <c r="HJ240" s="173"/>
      <c r="HP240" s="284" t="e">
        <v>#NUM!</v>
      </c>
      <c r="HQ240" s="284" t="e">
        <v>#NUM!</v>
      </c>
      <c r="HR240" s="284" t="e">
        <v>#NUM!</v>
      </c>
      <c r="HS240" s="284" t="e">
        <v>#NUM!</v>
      </c>
      <c r="HT240" s="284" t="e">
        <v>#NUM!</v>
      </c>
      <c r="HU240" s="284" t="e">
        <v>#NUM!</v>
      </c>
      <c r="HV240" s="284" t="e">
        <v>#NUM!</v>
      </c>
      <c r="HW240" s="284" t="e">
        <v>#NUM!</v>
      </c>
      <c r="HX240" s="284" t="e">
        <v>#NUM!</v>
      </c>
      <c r="HY240" s="284" t="e">
        <v>#NUM!</v>
      </c>
      <c r="HZ240" s="284" t="e">
        <v>#NUM!</v>
      </c>
      <c r="IA240" s="284" t="e">
        <v>#NUM!</v>
      </c>
      <c r="IB240" s="284" t="e">
        <v>#NUM!</v>
      </c>
      <c r="IC240" s="284" t="e">
        <v>#NUM!</v>
      </c>
      <c r="ID240" s="284" t="e">
        <v>#NUM!</v>
      </c>
      <c r="IE240" s="284" t="e">
        <v>#NUM!</v>
      </c>
      <c r="IF240" s="284" t="e">
        <v>#NUM!</v>
      </c>
      <c r="IG240" s="284" t="e">
        <v>#NUM!</v>
      </c>
      <c r="IH240" s="284" t="e">
        <v>#NUM!</v>
      </c>
      <c r="II240" s="284"/>
      <c r="IJ240" s="284"/>
      <c r="IK240" s="284"/>
      <c r="IL240" s="284"/>
      <c r="IM240" s="284" t="e">
        <v>#NUM!</v>
      </c>
      <c r="IN240" s="284" t="e">
        <v>#NUM!</v>
      </c>
      <c r="IO240" s="284" t="e">
        <v>#NUM!</v>
      </c>
      <c r="IP240" s="284" t="e">
        <v>#NUM!</v>
      </c>
      <c r="IQ240" s="284" t="e">
        <v>#NUM!</v>
      </c>
      <c r="IR240" s="284" t="e">
        <v>#NUM!</v>
      </c>
      <c r="IS240" s="284" t="e">
        <v>#NUM!</v>
      </c>
      <c r="IT240" s="284"/>
      <c r="IU240" s="284">
        <v>18</v>
      </c>
      <c r="IV240" s="284">
        <v>5</v>
      </c>
      <c r="IW240" s="284">
        <v>9</v>
      </c>
      <c r="IX240" s="284">
        <v>13</v>
      </c>
      <c r="IY240" s="284">
        <v>16</v>
      </c>
      <c r="IZ240" s="284">
        <v>17</v>
      </c>
      <c r="JA240" s="284">
        <v>19</v>
      </c>
      <c r="JB240" s="284">
        <v>20</v>
      </c>
      <c r="JC240" s="284">
        <v>20</v>
      </c>
      <c r="JD240" s="284">
        <v>25</v>
      </c>
      <c r="JE240" s="284"/>
      <c r="JF240" s="286"/>
      <c r="JG240" s="286"/>
      <c r="JH240" s="276"/>
      <c r="JI240" s="276"/>
      <c r="JJ240" s="276" t="s">
        <v>907</v>
      </c>
    </row>
    <row r="241" spans="1:318" s="68" customFormat="1" ht="14.65" customHeight="1" x14ac:dyDescent="0.25">
      <c r="A241" s="68" t="s">
        <v>54</v>
      </c>
      <c r="B241" s="76" t="s">
        <v>508</v>
      </c>
      <c r="C241" s="76" t="s">
        <v>509</v>
      </c>
      <c r="D241" s="76" t="s">
        <v>510</v>
      </c>
      <c r="E241" s="76" t="s">
        <v>25</v>
      </c>
      <c r="F241" s="89" t="s">
        <v>892</v>
      </c>
      <c r="G241" s="76" t="s">
        <v>893</v>
      </c>
      <c r="H241" s="76" t="s">
        <v>894</v>
      </c>
      <c r="I241" s="76" t="s">
        <v>193</v>
      </c>
      <c r="J241" s="76" t="s">
        <v>26</v>
      </c>
      <c r="K241" s="86" t="s">
        <v>895</v>
      </c>
      <c r="L241" s="82" t="s">
        <v>896</v>
      </c>
      <c r="M241" s="82" t="s">
        <v>209</v>
      </c>
      <c r="N241" s="82" t="s">
        <v>897</v>
      </c>
      <c r="O241" s="113" t="s">
        <v>898</v>
      </c>
      <c r="P241" s="113" t="s">
        <v>33</v>
      </c>
      <c r="Q241" s="76" t="s">
        <v>899</v>
      </c>
      <c r="R241" s="76" t="s">
        <v>35</v>
      </c>
      <c r="S241" s="76" t="s">
        <v>900</v>
      </c>
      <c r="T241" s="76" t="s">
        <v>514</v>
      </c>
      <c r="U241" s="77"/>
      <c r="V241" s="77"/>
      <c r="W241" s="77">
        <v>0.05</v>
      </c>
      <c r="X241" s="77"/>
      <c r="Y241" s="77"/>
      <c r="Z241" s="77">
        <v>0.05</v>
      </c>
      <c r="AA241" s="77"/>
      <c r="AB241" s="77"/>
      <c r="AC241" s="77">
        <v>0.05</v>
      </c>
      <c r="AD241" s="77"/>
      <c r="AE241" s="77"/>
      <c r="AF241" s="77">
        <v>0.05</v>
      </c>
      <c r="AG241" s="76" t="s">
        <v>143</v>
      </c>
      <c r="AH241" s="76" t="s">
        <v>209</v>
      </c>
      <c r="AI241" s="82" t="s">
        <v>303</v>
      </c>
      <c r="AJ241" s="83" t="s">
        <v>303</v>
      </c>
      <c r="AK241" s="84">
        <v>46023</v>
      </c>
      <c r="AL241" s="84">
        <v>46387</v>
      </c>
      <c r="AM241" s="83"/>
      <c r="AN241" s="83"/>
      <c r="AO241" s="83"/>
      <c r="AP241" s="76" t="s">
        <v>36</v>
      </c>
      <c r="AQ241" s="84" cm="1">
        <f t="array" ref="AQ241">IFERROR(DATE(2026, _xlfn.AGGREGATE(15, 6, (COLUMN(CC241:CN241)-COLUMN(CC241)+1)/(CC241:CN241&lt;&gt;0), 1), 1),"N/A")</f>
        <v>46113</v>
      </c>
      <c r="AR241" s="84" cm="1">
        <f t="array" ref="AR241">IFERROR(EOMONTH(DATE(2026, _xlfn.AGGREGATE(14, 6, (COLUMN(CC241:CN241)-COLUMN(CC241)+1)/(CC241:CN241&lt;&gt;0), 1), 1), 0),"N/A")</f>
        <v>46142</v>
      </c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76" t="s">
        <v>147</v>
      </c>
      <c r="BG241" s="76"/>
      <c r="BH241" s="76" t="s">
        <v>910</v>
      </c>
      <c r="BI241" s="76" t="s">
        <v>525</v>
      </c>
      <c r="BJ241" s="82">
        <v>730605</v>
      </c>
      <c r="BK241" s="86" t="s">
        <v>190</v>
      </c>
      <c r="BL241" s="87">
        <v>200000</v>
      </c>
      <c r="BM241" s="73">
        <v>0</v>
      </c>
      <c r="BN241" s="73">
        <v>0</v>
      </c>
      <c r="BO241" s="88">
        <v>200000</v>
      </c>
      <c r="BP241" s="73">
        <v>0</v>
      </c>
      <c r="BQ241" s="73">
        <v>0</v>
      </c>
      <c r="BR241" s="73">
        <v>0</v>
      </c>
      <c r="BS241" s="73">
        <v>0</v>
      </c>
      <c r="BT241" s="73">
        <v>0</v>
      </c>
      <c r="BU241" s="73">
        <v>0</v>
      </c>
      <c r="BV241" s="73">
        <v>0</v>
      </c>
      <c r="BW241" s="73">
        <v>0</v>
      </c>
      <c r="BX241" s="138">
        <v>0</v>
      </c>
      <c r="BY241" s="138">
        <v>42000</v>
      </c>
      <c r="BZ241" s="138"/>
      <c r="CA241" s="138"/>
      <c r="CB241" s="138">
        <f t="shared" si="55"/>
        <v>242000</v>
      </c>
      <c r="CC241" s="73"/>
      <c r="CD241" s="73"/>
      <c r="CE241" s="88"/>
      <c r="CF241" s="73">
        <v>242000</v>
      </c>
      <c r="CG241" s="73">
        <v>0</v>
      </c>
      <c r="CH241" s="73">
        <v>0</v>
      </c>
      <c r="CI241" s="73">
        <v>0</v>
      </c>
      <c r="CJ241" s="73">
        <v>0</v>
      </c>
      <c r="CK241" s="73">
        <v>0</v>
      </c>
      <c r="CL241" s="73">
        <v>0</v>
      </c>
      <c r="CM241" s="73">
        <v>0</v>
      </c>
      <c r="CN241" s="138">
        <v>0</v>
      </c>
      <c r="CO241" s="138"/>
      <c r="CP241" s="137">
        <f t="shared" si="56"/>
        <v>0</v>
      </c>
      <c r="CQ241" s="137">
        <f t="shared" si="63"/>
        <v>242000</v>
      </c>
      <c r="CR241" s="137">
        <f>+DI241-CQ241</f>
        <v>-169400</v>
      </c>
      <c r="CS241" s="157">
        <v>0</v>
      </c>
      <c r="CT241" s="157">
        <v>0</v>
      </c>
      <c r="CU241" s="157">
        <v>0</v>
      </c>
      <c r="CV241" s="157">
        <v>169400</v>
      </c>
      <c r="CW241" s="157">
        <v>0</v>
      </c>
      <c r="CX241" s="73">
        <v>72600</v>
      </c>
      <c r="CY241" s="73">
        <v>72600</v>
      </c>
      <c r="CZ241" s="73">
        <v>0</v>
      </c>
      <c r="DA241" s="73">
        <v>242000</v>
      </c>
      <c r="DB241" s="73">
        <v>0</v>
      </c>
      <c r="DC241" s="73">
        <v>0</v>
      </c>
      <c r="DD241" s="73">
        <v>0</v>
      </c>
      <c r="DE241" s="73">
        <v>0</v>
      </c>
      <c r="DF241" s="73">
        <v>0</v>
      </c>
      <c r="DG241" s="73">
        <v>0</v>
      </c>
      <c r="DH241" s="73">
        <v>0</v>
      </c>
      <c r="DI241" s="157">
        <f t="shared" si="59"/>
        <v>72600</v>
      </c>
      <c r="DJ241" s="157">
        <f t="shared" si="60"/>
        <v>242000</v>
      </c>
      <c r="DK241" s="191" t="str">
        <f t="shared" si="61"/>
        <v>NO</v>
      </c>
      <c r="DL241" s="191" t="str">
        <f t="shared" si="62"/>
        <v>SI</v>
      </c>
      <c r="DM241" s="142"/>
      <c r="DN241" s="142"/>
      <c r="DO241" s="142"/>
      <c r="DP241" s="125"/>
      <c r="DQ241" s="125"/>
      <c r="DR241" s="125"/>
      <c r="DS241" s="125"/>
      <c r="DT241" s="125"/>
      <c r="DU241" s="125"/>
      <c r="DV241" s="125"/>
      <c r="DW241" s="125" t="s">
        <v>556</v>
      </c>
      <c r="DX241" s="125"/>
      <c r="DY241" s="125"/>
      <c r="DZ241" s="125"/>
      <c r="EA241" s="125"/>
      <c r="EB241" s="125"/>
      <c r="EC241" s="125"/>
      <c r="ED241" s="125"/>
      <c r="EE241" s="125"/>
      <c r="EF241" s="125"/>
      <c r="EG241" s="125"/>
      <c r="EH241" s="125"/>
      <c r="EI241" s="125"/>
      <c r="EJ241" s="125"/>
      <c r="EK241" s="125"/>
      <c r="EL241" s="125"/>
      <c r="EM241" s="125"/>
      <c r="EN241" s="125"/>
      <c r="EO241" s="125"/>
      <c r="EP241" s="125"/>
      <c r="EQ241" s="125"/>
      <c r="ER241" s="125"/>
      <c r="ES241" s="125"/>
      <c r="ET241" s="125"/>
      <c r="EU241" s="125"/>
      <c r="EV241" s="125"/>
      <c r="EW241" s="125"/>
      <c r="EX241" s="125"/>
      <c r="EY241" s="125"/>
      <c r="EZ241" s="125"/>
      <c r="FA241" s="125"/>
      <c r="FB241" s="125"/>
      <c r="FC241" s="125"/>
      <c r="FD241" s="125"/>
      <c r="FE241" s="125"/>
      <c r="FF241" s="125"/>
      <c r="FG241" s="125"/>
      <c r="FH241" s="125"/>
      <c r="FI241" s="125"/>
      <c r="FJ241" s="125"/>
      <c r="FK241" s="125"/>
      <c r="FL241" s="125"/>
      <c r="FM241" s="125"/>
      <c r="FN241" s="158">
        <v>46082</v>
      </c>
      <c r="FO241" s="125"/>
      <c r="FP241" s="125"/>
      <c r="FQ241" s="125"/>
      <c r="FR241" s="125"/>
      <c r="FS241" s="125"/>
      <c r="FT241" s="125"/>
      <c r="FU241" s="173"/>
      <c r="FV241" s="173"/>
      <c r="FW241" s="173"/>
      <c r="FX241" s="173"/>
      <c r="FY241" s="173"/>
      <c r="FZ241" s="173"/>
      <c r="GA241" s="173"/>
      <c r="GB241" s="173"/>
      <c r="GC241" s="173"/>
      <c r="GD241" s="173"/>
      <c r="GE241" s="173"/>
      <c r="GF241" s="173"/>
      <c r="GG241" s="173"/>
      <c r="GH241" s="173"/>
      <c r="GI241" s="173"/>
      <c r="GJ241" s="173"/>
      <c r="GK241" s="173"/>
      <c r="GL241" s="173"/>
      <c r="GM241" s="173"/>
      <c r="GN241" s="173"/>
      <c r="GO241" s="173"/>
      <c r="GP241" s="173"/>
      <c r="GQ241" s="173"/>
      <c r="GR241" s="173"/>
      <c r="GS241" s="173"/>
      <c r="GT241" s="173"/>
      <c r="GU241" s="173"/>
      <c r="GV241" s="173"/>
      <c r="GW241" s="173"/>
      <c r="GX241" s="173"/>
      <c r="GY241" s="173"/>
      <c r="GZ241" s="173"/>
      <c r="HA241" s="173"/>
      <c r="HB241" s="173"/>
      <c r="HC241" s="173"/>
      <c r="HD241" s="173"/>
      <c r="HE241" s="173"/>
      <c r="HF241" s="173"/>
      <c r="HG241" s="173"/>
      <c r="HH241" s="173"/>
      <c r="HI241" s="173"/>
      <c r="HJ241" s="173"/>
      <c r="HP241" s="284" t="e">
        <v>#NUM!</v>
      </c>
      <c r="HQ241" s="279"/>
      <c r="HR241" s="281"/>
      <c r="HS241" s="281"/>
      <c r="HT241" s="281"/>
      <c r="HU241" s="281"/>
      <c r="HV241" s="281"/>
      <c r="HW241" s="281"/>
      <c r="HX241" s="281"/>
      <c r="HY241" s="281"/>
      <c r="HZ241" s="281"/>
      <c r="IA241" s="281"/>
      <c r="IB241" s="281"/>
      <c r="IC241" s="281"/>
      <c r="ID241" s="281"/>
      <c r="IE241" s="281"/>
      <c r="IF241" s="281"/>
      <c r="IG241" s="281"/>
      <c r="IH241" s="281"/>
      <c r="II241" s="281"/>
      <c r="IJ241" s="281"/>
      <c r="IK241" s="281"/>
      <c r="IL241" s="281"/>
      <c r="IM241" s="281"/>
      <c r="IN241" s="281"/>
      <c r="IO241" s="281"/>
      <c r="IP241" s="281"/>
      <c r="IQ241" s="281"/>
      <c r="IR241" s="281"/>
      <c r="IS241" s="281"/>
      <c r="IT241" s="281"/>
      <c r="IU241" s="281"/>
      <c r="IV241" s="281"/>
      <c r="IW241" s="281"/>
      <c r="IX241" s="281"/>
      <c r="IY241" s="281"/>
      <c r="IZ241" s="281"/>
      <c r="JA241" s="281"/>
      <c r="JB241" s="281"/>
      <c r="JC241" s="281"/>
      <c r="JD241" s="281"/>
      <c r="JE241" s="281"/>
      <c r="JF241" s="285"/>
      <c r="JG241" s="285"/>
      <c r="JH241" s="275"/>
      <c r="JI241" s="275"/>
      <c r="JJ241" s="275"/>
    </row>
    <row r="242" spans="1:318" s="68" customFormat="1" ht="14.65" customHeight="1" x14ac:dyDescent="0.25">
      <c r="A242" s="68" t="s">
        <v>76</v>
      </c>
      <c r="B242" s="76" t="s">
        <v>508</v>
      </c>
      <c r="C242" s="76" t="s">
        <v>509</v>
      </c>
      <c r="D242" s="89" t="s">
        <v>510</v>
      </c>
      <c r="E242" s="76" t="s">
        <v>25</v>
      </c>
      <c r="F242" s="89" t="s">
        <v>892</v>
      </c>
      <c r="G242" s="76" t="s">
        <v>893</v>
      </c>
      <c r="H242" s="76" t="s">
        <v>894</v>
      </c>
      <c r="I242" s="76" t="s">
        <v>193</v>
      </c>
      <c r="J242" s="76" t="s">
        <v>26</v>
      </c>
      <c r="K242" s="86" t="s">
        <v>895</v>
      </c>
      <c r="L242" s="82" t="s">
        <v>896</v>
      </c>
      <c r="M242" s="82" t="s">
        <v>209</v>
      </c>
      <c r="N242" s="82" t="s">
        <v>897</v>
      </c>
      <c r="O242" s="113" t="s">
        <v>898</v>
      </c>
      <c r="P242" s="113" t="s">
        <v>27</v>
      </c>
      <c r="Q242" s="76" t="s">
        <v>911</v>
      </c>
      <c r="R242" s="76" t="s">
        <v>29</v>
      </c>
      <c r="S242" s="76" t="s">
        <v>912</v>
      </c>
      <c r="T242" s="76" t="s">
        <v>521</v>
      </c>
      <c r="U242" s="77">
        <v>0</v>
      </c>
      <c r="V242" s="77">
        <v>0</v>
      </c>
      <c r="W242" s="77">
        <v>0.85</v>
      </c>
      <c r="X242" s="77">
        <v>0.85</v>
      </c>
      <c r="Y242" s="77">
        <v>0.85</v>
      </c>
      <c r="Z242" s="77">
        <v>0.85</v>
      </c>
      <c r="AA242" s="77">
        <v>0.85</v>
      </c>
      <c r="AB242" s="77">
        <v>0.85</v>
      </c>
      <c r="AC242" s="77">
        <v>0.85</v>
      </c>
      <c r="AD242" s="77">
        <v>0.85</v>
      </c>
      <c r="AE242" s="77">
        <v>0.85</v>
      </c>
      <c r="AF242" s="77">
        <v>0.85</v>
      </c>
      <c r="AG242" s="76" t="s">
        <v>141</v>
      </c>
      <c r="AH242" s="76" t="s">
        <v>208</v>
      </c>
      <c r="AI242" s="82" t="s">
        <v>303</v>
      </c>
      <c r="AJ242" s="83" t="s">
        <v>303</v>
      </c>
      <c r="AK242" s="84">
        <v>46296</v>
      </c>
      <c r="AL242" s="84">
        <v>46356</v>
      </c>
      <c r="AM242" s="83"/>
      <c r="AN242" s="83"/>
      <c r="AO242" s="83"/>
      <c r="AP242" s="170" t="s">
        <v>28</v>
      </c>
      <c r="AQ242" s="84" cm="1">
        <f t="array" ref="AQ242">IFERROR(DATE(2026, _xlfn.AGGREGATE(15, 6, (COLUMN(CC242:CN242)-COLUMN(CC242)+1)/(CC242:CN242&lt;&gt;0), 1), 1),"N/A")</f>
        <v>46174</v>
      </c>
      <c r="AR242" s="84" cm="1">
        <f t="array" ref="AR242">IFERROR(EOMONTH(DATE(2026, _xlfn.AGGREGATE(14, 6, (COLUMN(CC242:CN242)-COLUMN(CC242)+1)/(CC242:CN242&lt;&gt;0), 1), 1), 0),"N/A")</f>
        <v>46203</v>
      </c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76" t="s">
        <v>77</v>
      </c>
      <c r="BG242" s="76"/>
      <c r="BH242" s="76" t="s">
        <v>913</v>
      </c>
      <c r="BI242" s="76" t="s">
        <v>8</v>
      </c>
      <c r="BJ242" s="82">
        <v>840107</v>
      </c>
      <c r="BK242" s="86" t="s">
        <v>190</v>
      </c>
      <c r="BL242" s="87">
        <v>0</v>
      </c>
      <c r="BM242" s="73"/>
      <c r="BN242" s="73"/>
      <c r="BO242" s="73"/>
      <c r="BP242" s="73"/>
      <c r="BQ242" s="73"/>
      <c r="BR242" s="73"/>
      <c r="BS242" s="73"/>
      <c r="BT242" s="73"/>
      <c r="BU242" s="73"/>
      <c r="BV242" s="88"/>
      <c r="BW242" s="73"/>
      <c r="BX242" s="138"/>
      <c r="BY242" s="138"/>
      <c r="BZ242" s="138"/>
      <c r="CA242" s="138">
        <v>3000</v>
      </c>
      <c r="CB242" s="138">
        <f t="shared" si="55"/>
        <v>3000</v>
      </c>
      <c r="CC242" s="73"/>
      <c r="CD242" s="73"/>
      <c r="CE242" s="72"/>
      <c r="CF242" s="73"/>
      <c r="CG242" s="73"/>
      <c r="CH242" s="73">
        <v>3000</v>
      </c>
      <c r="CI242" s="73"/>
      <c r="CJ242" s="73"/>
      <c r="CK242" s="73"/>
      <c r="CL242" s="88"/>
      <c r="CM242" s="73"/>
      <c r="CN242" s="138"/>
      <c r="CO242" s="138"/>
      <c r="CP242" s="137">
        <f t="shared" si="56"/>
        <v>0</v>
      </c>
      <c r="CQ242" s="137">
        <f t="shared" si="63"/>
        <v>0</v>
      </c>
      <c r="CR242" s="137"/>
      <c r="CS242" s="157"/>
      <c r="CT242" s="157"/>
      <c r="CU242" s="157">
        <v>0</v>
      </c>
      <c r="CV242" s="157"/>
      <c r="CW242" s="157"/>
      <c r="CX242" s="73"/>
      <c r="CY242" s="73"/>
      <c r="CZ242" s="73"/>
      <c r="DA242" s="73"/>
      <c r="DB242" s="73"/>
      <c r="DC242" s="73">
        <v>0</v>
      </c>
      <c r="DD242" s="73"/>
      <c r="DE242" s="73"/>
      <c r="DF242" s="73">
        <v>0</v>
      </c>
      <c r="DG242" s="73">
        <v>0</v>
      </c>
      <c r="DH242" s="73">
        <v>0</v>
      </c>
      <c r="DI242" s="157">
        <f t="shared" si="59"/>
        <v>0</v>
      </c>
      <c r="DJ242" s="157">
        <f t="shared" si="60"/>
        <v>0</v>
      </c>
      <c r="DK242" s="191"/>
      <c r="DL242" s="191"/>
      <c r="DM242" s="145"/>
      <c r="DN242" s="185"/>
      <c r="DO242" s="255"/>
      <c r="DP242" s="125"/>
      <c r="DQ242" s="125"/>
      <c r="DR242" s="125"/>
      <c r="DS242" s="125"/>
      <c r="DT242" s="125"/>
      <c r="DU242" s="125"/>
      <c r="DV242" s="125"/>
      <c r="DW242" s="125"/>
      <c r="DX242" s="126"/>
      <c r="DY242" s="126"/>
      <c r="DZ242" s="127"/>
      <c r="EA242" s="126"/>
      <c r="EB242" s="126"/>
      <c r="EC242" s="126"/>
      <c r="ED242" s="126"/>
      <c r="EE242" s="126"/>
      <c r="EF242" s="126"/>
      <c r="EG242" s="126"/>
      <c r="EH242" s="126"/>
      <c r="EI242" s="126"/>
      <c r="EJ242" s="126"/>
      <c r="EK242" s="127"/>
      <c r="EL242" s="126"/>
      <c r="EM242" s="126"/>
      <c r="EN242" s="126"/>
      <c r="EO242" s="126"/>
      <c r="EP242" s="126"/>
      <c r="EQ242" s="126"/>
      <c r="ER242" s="126"/>
      <c r="ES242" s="127"/>
      <c r="ET242" s="127"/>
      <c r="EU242" s="127"/>
      <c r="EV242" s="127"/>
      <c r="EW242" s="126"/>
      <c r="EX242" s="126"/>
      <c r="EY242" s="126"/>
      <c r="EZ242" s="126"/>
      <c r="FA242" s="126"/>
      <c r="FB242" s="126"/>
      <c r="FC242" s="126"/>
      <c r="FD242" s="126"/>
      <c r="FE242" s="127"/>
      <c r="FF242" s="128"/>
      <c r="FG242" s="126"/>
      <c r="FH242" s="128"/>
      <c r="FI242" s="128"/>
      <c r="FJ242" s="128"/>
      <c r="FK242" s="128"/>
      <c r="FL242" s="128"/>
      <c r="FM242" s="128"/>
      <c r="FN242" s="128"/>
      <c r="FO242" s="129"/>
      <c r="FP242" s="128"/>
      <c r="FQ242" s="128"/>
      <c r="FR242" s="147"/>
      <c r="FS242" s="127"/>
      <c r="FT242" s="125"/>
      <c r="FU242" s="173"/>
      <c r="FV242" s="173"/>
      <c r="FW242" s="173"/>
      <c r="FX242" s="173"/>
      <c r="FY242" s="173"/>
      <c r="FZ242" s="173"/>
      <c r="GA242" s="173"/>
      <c r="GB242" s="173"/>
      <c r="GC242" s="173"/>
      <c r="GD242" s="173"/>
      <c r="GE242" s="173"/>
      <c r="GF242" s="173"/>
      <c r="GG242" s="173"/>
      <c r="GH242" s="173"/>
      <c r="GI242" s="173"/>
      <c r="GJ242" s="173"/>
      <c r="GK242" s="173"/>
      <c r="GL242" s="173"/>
      <c r="GM242" s="173"/>
      <c r="GN242" s="173"/>
      <c r="GO242" s="173"/>
      <c r="GP242" s="173"/>
      <c r="GQ242" s="173"/>
      <c r="GR242" s="173"/>
      <c r="GS242" s="173"/>
      <c r="GT242" s="173"/>
      <c r="GU242" s="173"/>
      <c r="GV242" s="173"/>
      <c r="GW242" s="173"/>
      <c r="GX242" s="173"/>
      <c r="GY242" s="173"/>
      <c r="GZ242" s="173"/>
      <c r="HA242" s="173"/>
      <c r="HB242" s="173"/>
      <c r="HC242" s="173"/>
      <c r="HD242" s="173"/>
      <c r="HE242" s="173"/>
      <c r="HF242" s="173"/>
      <c r="HG242" s="173"/>
      <c r="HH242" s="173"/>
      <c r="HI242" s="173"/>
      <c r="HJ242" s="173"/>
      <c r="HK242" s="169"/>
      <c r="HL242" s="169"/>
      <c r="HM242" s="169"/>
      <c r="HN242" s="169"/>
      <c r="HO242" s="169"/>
      <c r="HP242" s="281">
        <v>46127</v>
      </c>
      <c r="HQ242" s="281"/>
      <c r="HR242" s="281"/>
      <c r="HS242" s="281"/>
      <c r="HT242" s="281"/>
      <c r="HU242" s="281"/>
      <c r="HV242" s="281"/>
      <c r="HW242" s="281"/>
      <c r="HX242" s="281"/>
      <c r="HY242" s="281"/>
      <c r="HZ242" s="281"/>
      <c r="IA242" s="281"/>
      <c r="IB242" s="281"/>
      <c r="IC242" s="281"/>
      <c r="ID242" s="281"/>
      <c r="IE242" s="281"/>
      <c r="IF242" s="281"/>
      <c r="IG242" s="281"/>
      <c r="IH242" s="281"/>
      <c r="II242" s="281"/>
      <c r="IJ242" s="281"/>
      <c r="IK242" s="281"/>
      <c r="IL242" s="281"/>
      <c r="IM242" s="281"/>
      <c r="IN242" s="281"/>
      <c r="IO242" s="281"/>
      <c r="IP242" s="281"/>
      <c r="IQ242" s="281"/>
      <c r="IR242" s="281"/>
      <c r="IS242" s="281"/>
      <c r="IT242" s="281"/>
      <c r="IU242" s="281"/>
      <c r="IV242" s="281"/>
      <c r="IW242" s="281"/>
      <c r="IX242" s="281"/>
      <c r="IY242" s="281"/>
      <c r="IZ242" s="281"/>
      <c r="JA242" s="281"/>
      <c r="JB242" s="281"/>
      <c r="JC242" s="281"/>
      <c r="JD242" s="281"/>
      <c r="JE242" s="281"/>
      <c r="JF242" s="282"/>
      <c r="JG242" s="282"/>
      <c r="JH242" s="277"/>
      <c r="JI242" s="277"/>
      <c r="JJ242" s="277"/>
    </row>
    <row r="243" spans="1:318" s="68" customFormat="1" ht="14.65" customHeight="1" x14ac:dyDescent="0.25">
      <c r="A243" s="68" t="s">
        <v>76</v>
      </c>
      <c r="B243" s="76" t="s">
        <v>508</v>
      </c>
      <c r="C243" s="76" t="s">
        <v>509</v>
      </c>
      <c r="D243" s="89" t="s">
        <v>510</v>
      </c>
      <c r="E243" s="76" t="s">
        <v>25</v>
      </c>
      <c r="F243" s="89" t="s">
        <v>892</v>
      </c>
      <c r="G243" s="76" t="s">
        <v>893</v>
      </c>
      <c r="H243" s="76" t="s">
        <v>894</v>
      </c>
      <c r="I243" s="76" t="s">
        <v>193</v>
      </c>
      <c r="J243" s="76" t="s">
        <v>26</v>
      </c>
      <c r="K243" s="86" t="s">
        <v>895</v>
      </c>
      <c r="L243" s="82" t="s">
        <v>896</v>
      </c>
      <c r="M243" s="82" t="s">
        <v>209</v>
      </c>
      <c r="N243" s="82" t="s">
        <v>897</v>
      </c>
      <c r="O243" s="113" t="s">
        <v>898</v>
      </c>
      <c r="P243" s="113" t="s">
        <v>27</v>
      </c>
      <c r="Q243" s="76" t="s">
        <v>911</v>
      </c>
      <c r="R243" s="76" t="s">
        <v>29</v>
      </c>
      <c r="S243" s="76" t="s">
        <v>912</v>
      </c>
      <c r="T243" s="76" t="s">
        <v>521</v>
      </c>
      <c r="U243" s="77">
        <v>0</v>
      </c>
      <c r="V243" s="77">
        <v>0</v>
      </c>
      <c r="W243" s="77">
        <v>0.85</v>
      </c>
      <c r="X243" s="77">
        <v>0.85</v>
      </c>
      <c r="Y243" s="77">
        <v>0.85</v>
      </c>
      <c r="Z243" s="77">
        <v>0.85</v>
      </c>
      <c r="AA243" s="77">
        <v>0.85</v>
      </c>
      <c r="AB243" s="77">
        <v>0.85</v>
      </c>
      <c r="AC243" s="77">
        <v>0.85</v>
      </c>
      <c r="AD243" s="77">
        <v>0.85</v>
      </c>
      <c r="AE243" s="77">
        <v>0.85</v>
      </c>
      <c r="AF243" s="77">
        <v>0.85</v>
      </c>
      <c r="AG243" s="76" t="s">
        <v>141</v>
      </c>
      <c r="AH243" s="76" t="s">
        <v>208</v>
      </c>
      <c r="AI243" s="82" t="s">
        <v>303</v>
      </c>
      <c r="AJ243" s="83" t="s">
        <v>303</v>
      </c>
      <c r="AK243" s="84">
        <v>46296</v>
      </c>
      <c r="AL243" s="84">
        <v>46356</v>
      </c>
      <c r="AM243" s="83"/>
      <c r="AN243" s="83"/>
      <c r="AO243" s="83"/>
      <c r="AP243" s="170" t="s">
        <v>28</v>
      </c>
      <c r="AQ243" s="84" cm="1">
        <f t="array" ref="AQ243">IFERROR(DATE(2026, _xlfn.AGGREGATE(15, 6, (COLUMN(CC243:CN243)-COLUMN(CC243)+1)/(CC243:CN243&lt;&gt;0), 1), 1),"N/A")</f>
        <v>46266</v>
      </c>
      <c r="AR243" s="84" cm="1">
        <f t="array" ref="AR243">IFERROR(EOMONTH(DATE(2026, _xlfn.AGGREGATE(14, 6, (COLUMN(CC243:CN243)-COLUMN(CC243)+1)/(CC243:CN243&lt;&gt;0), 1), 1), 0),"N/A")</f>
        <v>46295</v>
      </c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275" t="s">
        <v>115</v>
      </c>
      <c r="BG243" s="76"/>
      <c r="BH243" s="76" t="s">
        <v>914</v>
      </c>
      <c r="BI243" s="76" t="s">
        <v>8</v>
      </c>
      <c r="BJ243" s="82">
        <v>840107</v>
      </c>
      <c r="BK243" s="86" t="s">
        <v>190</v>
      </c>
      <c r="BL243" s="87">
        <v>0</v>
      </c>
      <c r="BM243" s="73"/>
      <c r="BN243" s="73"/>
      <c r="BO243" s="73"/>
      <c r="BP243" s="73"/>
      <c r="BQ243" s="73"/>
      <c r="BR243" s="73"/>
      <c r="BS243" s="73"/>
      <c r="BT243" s="73"/>
      <c r="BU243" s="73"/>
      <c r="BV243" s="88"/>
      <c r="BW243" s="73"/>
      <c r="BX243" s="138"/>
      <c r="BY243" s="138"/>
      <c r="BZ243" s="138"/>
      <c r="CA243" s="138">
        <v>106000</v>
      </c>
      <c r="CB243" s="138">
        <f t="shared" si="55"/>
        <v>106000</v>
      </c>
      <c r="CC243" s="73"/>
      <c r="CD243" s="73"/>
      <c r="CE243" s="72"/>
      <c r="CF243" s="73"/>
      <c r="CG243" s="73"/>
      <c r="CH243" s="73"/>
      <c r="CI243" s="73"/>
      <c r="CJ243" s="73"/>
      <c r="CK243" s="73">
        <v>106000</v>
      </c>
      <c r="CL243" s="88"/>
      <c r="CM243" s="73"/>
      <c r="CN243" s="138"/>
      <c r="CO243" s="138"/>
      <c r="CP243" s="137">
        <f t="shared" si="56"/>
        <v>0</v>
      </c>
      <c r="CQ243" s="137">
        <f t="shared" si="63"/>
        <v>0</v>
      </c>
      <c r="CR243" s="137"/>
      <c r="CS243" s="157"/>
      <c r="CT243" s="157"/>
      <c r="CU243" s="157">
        <v>0</v>
      </c>
      <c r="CV243" s="157"/>
      <c r="CW243" s="157"/>
      <c r="CX243" s="73"/>
      <c r="CY243" s="73"/>
      <c r="CZ243" s="73"/>
      <c r="DA243" s="73"/>
      <c r="DB243" s="73"/>
      <c r="DC243" s="73">
        <v>0</v>
      </c>
      <c r="DD243" s="73"/>
      <c r="DE243" s="73"/>
      <c r="DF243" s="73">
        <v>0</v>
      </c>
      <c r="DG243" s="73">
        <v>0</v>
      </c>
      <c r="DH243" s="73">
        <v>0</v>
      </c>
      <c r="DI243" s="157">
        <f t="shared" si="59"/>
        <v>0</v>
      </c>
      <c r="DJ243" s="157">
        <f t="shared" si="60"/>
        <v>0</v>
      </c>
      <c r="DK243" s="191"/>
      <c r="DL243" s="191"/>
      <c r="DM243" s="145"/>
      <c r="DN243" s="185"/>
      <c r="DO243" s="255"/>
      <c r="DP243" s="125"/>
      <c r="DQ243" s="125"/>
      <c r="DR243" s="125"/>
      <c r="DS243" s="125"/>
      <c r="DT243" s="125"/>
      <c r="DU243" s="125"/>
      <c r="DV243" s="125"/>
      <c r="DW243" s="125"/>
      <c r="DX243" s="126"/>
      <c r="DY243" s="126"/>
      <c r="DZ243" s="127"/>
      <c r="EA243" s="126"/>
      <c r="EB243" s="126"/>
      <c r="EC243" s="126"/>
      <c r="ED243" s="126"/>
      <c r="EE243" s="126"/>
      <c r="EF243" s="126"/>
      <c r="EG243" s="126"/>
      <c r="EH243" s="126"/>
      <c r="EI243" s="126"/>
      <c r="EJ243" s="126"/>
      <c r="EK243" s="127"/>
      <c r="EL243" s="126"/>
      <c r="EM243" s="126"/>
      <c r="EN243" s="126"/>
      <c r="EO243" s="126"/>
      <c r="EP243" s="126"/>
      <c r="EQ243" s="126"/>
      <c r="ER243" s="126"/>
      <c r="ES243" s="127"/>
      <c r="ET243" s="127"/>
      <c r="EU243" s="127"/>
      <c r="EV243" s="127"/>
      <c r="EW243" s="126"/>
      <c r="EX243" s="126"/>
      <c r="EY243" s="126"/>
      <c r="EZ243" s="126"/>
      <c r="FA243" s="126"/>
      <c r="FB243" s="126"/>
      <c r="FC243" s="126"/>
      <c r="FD243" s="126"/>
      <c r="FE243" s="127"/>
      <c r="FF243" s="128"/>
      <c r="FG243" s="126"/>
      <c r="FH243" s="128"/>
      <c r="FI243" s="128"/>
      <c r="FJ243" s="128"/>
      <c r="FK243" s="128"/>
      <c r="FL243" s="128"/>
      <c r="FM243" s="128"/>
      <c r="FN243" s="128"/>
      <c r="FO243" s="129"/>
      <c r="FP243" s="128"/>
      <c r="FQ243" s="128"/>
      <c r="FR243" s="147"/>
      <c r="FS243" s="127"/>
      <c r="FT243" s="125"/>
      <c r="FU243" s="173"/>
      <c r="FV243" s="173"/>
      <c r="FW243" s="173"/>
      <c r="FX243" s="173"/>
      <c r="FY243" s="173"/>
      <c r="FZ243" s="173"/>
      <c r="GA243" s="173"/>
      <c r="GB243" s="173"/>
      <c r="GC243" s="173"/>
      <c r="GD243" s="173"/>
      <c r="GE243" s="173"/>
      <c r="GF243" s="173"/>
      <c r="GG243" s="173"/>
      <c r="GH243" s="173"/>
      <c r="GI243" s="173"/>
      <c r="GJ243" s="173"/>
      <c r="GK243" s="173"/>
      <c r="GL243" s="173"/>
      <c r="GM243" s="173"/>
      <c r="GN243" s="173"/>
      <c r="GO243" s="173"/>
      <c r="GP243" s="173"/>
      <c r="GQ243" s="173"/>
      <c r="GR243" s="173"/>
      <c r="GS243" s="173"/>
      <c r="GT243" s="173"/>
      <c r="GU243" s="173"/>
      <c r="GV243" s="173"/>
      <c r="GW243" s="173"/>
      <c r="GX243" s="173"/>
      <c r="GY243" s="173"/>
      <c r="GZ243" s="173"/>
      <c r="HA243" s="173"/>
      <c r="HB243" s="173"/>
      <c r="HC243" s="173"/>
      <c r="HD243" s="173"/>
      <c r="HE243" s="173"/>
      <c r="HF243" s="173"/>
      <c r="HG243" s="173"/>
      <c r="HH243" s="173"/>
      <c r="HI243" s="173"/>
      <c r="HJ243" s="173"/>
      <c r="HK243" s="169"/>
      <c r="HL243" s="170"/>
      <c r="HM243" s="169"/>
      <c r="HN243" s="169"/>
      <c r="HO243" s="169"/>
      <c r="HP243" s="288">
        <v>46174</v>
      </c>
      <c r="HQ243" s="281">
        <v>46174</v>
      </c>
      <c r="HR243" s="281">
        <v>46175</v>
      </c>
      <c r="HS243" s="281">
        <v>46175</v>
      </c>
      <c r="HT243" s="281">
        <v>46175</v>
      </c>
      <c r="HU243" s="281">
        <v>46176</v>
      </c>
      <c r="HV243" s="281">
        <v>46177</v>
      </c>
      <c r="HW243" s="281">
        <v>46178</v>
      </c>
      <c r="HX243" s="281">
        <v>46181</v>
      </c>
      <c r="HY243" s="281">
        <v>46182</v>
      </c>
      <c r="HZ243" s="281">
        <v>46183</v>
      </c>
      <c r="IA243" s="281">
        <v>46183</v>
      </c>
      <c r="IB243" s="281">
        <v>46184</v>
      </c>
      <c r="IC243" s="281">
        <v>46185</v>
      </c>
      <c r="ID243" s="281">
        <v>46188</v>
      </c>
      <c r="IE243" s="281">
        <v>46189</v>
      </c>
      <c r="IF243" s="281">
        <v>46189</v>
      </c>
      <c r="IG243" s="281">
        <v>46190</v>
      </c>
      <c r="IH243" s="281">
        <v>46190</v>
      </c>
      <c r="II243" s="281"/>
      <c r="IJ243" s="281"/>
      <c r="IK243" s="281"/>
      <c r="IL243" s="281"/>
      <c r="IM243" s="281">
        <v>46191</v>
      </c>
      <c r="IN243" s="281">
        <v>46192</v>
      </c>
      <c r="IO243" s="281">
        <v>46192</v>
      </c>
      <c r="IP243" s="281">
        <v>46195</v>
      </c>
      <c r="IQ243" s="281">
        <v>46196</v>
      </c>
      <c r="IR243" s="281">
        <v>46197</v>
      </c>
      <c r="IS243" s="281">
        <v>46198</v>
      </c>
      <c r="IT243" s="281">
        <v>46198</v>
      </c>
      <c r="IU243" s="281">
        <v>18</v>
      </c>
      <c r="IV243" s="281">
        <v>46204</v>
      </c>
      <c r="IW243" s="281">
        <v>46206</v>
      </c>
      <c r="IX243" s="281">
        <v>46212</v>
      </c>
      <c r="IY243" s="281">
        <v>46213</v>
      </c>
      <c r="IZ243" s="281">
        <v>46216</v>
      </c>
      <c r="JA243" s="281">
        <v>46218</v>
      </c>
      <c r="JB243" s="281">
        <v>46219</v>
      </c>
      <c r="JC243" s="281">
        <v>46219</v>
      </c>
      <c r="JD243" s="281">
        <v>46224</v>
      </c>
      <c r="JE243" s="281">
        <v>46227</v>
      </c>
      <c r="JF243" s="282"/>
      <c r="JG243" s="282" t="s">
        <v>95</v>
      </c>
      <c r="JH243" s="277" t="s">
        <v>304</v>
      </c>
      <c r="JI243" s="277" t="s">
        <v>413</v>
      </c>
      <c r="JJ243" s="277"/>
    </row>
    <row r="244" spans="1:318" s="68" customFormat="1" ht="14.65" customHeight="1" x14ac:dyDescent="0.25">
      <c r="A244" s="68" t="s">
        <v>76</v>
      </c>
      <c r="B244" s="76" t="s">
        <v>508</v>
      </c>
      <c r="C244" s="76" t="s">
        <v>509</v>
      </c>
      <c r="D244" s="89" t="s">
        <v>510</v>
      </c>
      <c r="E244" s="76" t="s">
        <v>25</v>
      </c>
      <c r="F244" s="89" t="s">
        <v>892</v>
      </c>
      <c r="G244" s="76" t="s">
        <v>893</v>
      </c>
      <c r="H244" s="76" t="s">
        <v>894</v>
      </c>
      <c r="I244" s="76" t="s">
        <v>193</v>
      </c>
      <c r="J244" s="76" t="s">
        <v>26</v>
      </c>
      <c r="K244" s="86" t="s">
        <v>895</v>
      </c>
      <c r="L244" s="82" t="s">
        <v>896</v>
      </c>
      <c r="M244" s="82" t="s">
        <v>209</v>
      </c>
      <c r="N244" s="82" t="s">
        <v>897</v>
      </c>
      <c r="O244" s="113" t="s">
        <v>898</v>
      </c>
      <c r="P244" s="113" t="s">
        <v>27</v>
      </c>
      <c r="Q244" s="76" t="s">
        <v>911</v>
      </c>
      <c r="R244" s="76" t="s">
        <v>29</v>
      </c>
      <c r="S244" s="76" t="s">
        <v>912</v>
      </c>
      <c r="T244" s="76" t="s">
        <v>521</v>
      </c>
      <c r="U244" s="77">
        <v>0</v>
      </c>
      <c r="V244" s="77">
        <v>0</v>
      </c>
      <c r="W244" s="77">
        <v>0.85</v>
      </c>
      <c r="X244" s="77">
        <v>0.85</v>
      </c>
      <c r="Y244" s="77">
        <v>0.85</v>
      </c>
      <c r="Z244" s="77">
        <v>0.85</v>
      </c>
      <c r="AA244" s="77">
        <v>0.85</v>
      </c>
      <c r="AB244" s="77">
        <v>0.85</v>
      </c>
      <c r="AC244" s="77">
        <v>0.85</v>
      </c>
      <c r="AD244" s="77">
        <v>0.85</v>
      </c>
      <c r="AE244" s="77">
        <v>0.85</v>
      </c>
      <c r="AF244" s="77">
        <v>0.85</v>
      </c>
      <c r="AG244" s="76" t="s">
        <v>141</v>
      </c>
      <c r="AH244" s="76" t="s">
        <v>208</v>
      </c>
      <c r="AI244" s="82" t="s">
        <v>303</v>
      </c>
      <c r="AJ244" s="83" t="s">
        <v>303</v>
      </c>
      <c r="AK244" s="84">
        <v>46296</v>
      </c>
      <c r="AL244" s="84">
        <v>46356</v>
      </c>
      <c r="AM244" s="83"/>
      <c r="AN244" s="83"/>
      <c r="AO244" s="83"/>
      <c r="AP244" s="170" t="s">
        <v>28</v>
      </c>
      <c r="AQ244" s="84" cm="1">
        <f t="array" ref="AQ244">IFERROR(DATE(2026, _xlfn.AGGREGATE(15, 6, (COLUMN(CC244:CN244)-COLUMN(CC244)+1)/(CC244:CN244&lt;&gt;0), 1), 1),"N/A")</f>
        <v>46204</v>
      </c>
      <c r="AR244" s="84" cm="1">
        <f t="array" ref="AR244">IFERROR(EOMONTH(DATE(2026, _xlfn.AGGREGATE(14, 6, (COLUMN(CC244:CN244)-COLUMN(CC244)+1)/(CC244:CN244&lt;&gt;0), 1), 1), 0),"N/A")</f>
        <v>46234</v>
      </c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76" t="s">
        <v>915</v>
      </c>
      <c r="BG244" s="76"/>
      <c r="BH244" s="76" t="s">
        <v>916</v>
      </c>
      <c r="BI244" s="76" t="s">
        <v>8</v>
      </c>
      <c r="BJ244" s="82">
        <v>840107</v>
      </c>
      <c r="BK244" s="86" t="s">
        <v>190</v>
      </c>
      <c r="BL244" s="87">
        <v>0</v>
      </c>
      <c r="BM244" s="73"/>
      <c r="BN244" s="73"/>
      <c r="BO244" s="73"/>
      <c r="BP244" s="73"/>
      <c r="BQ244" s="73"/>
      <c r="BR244" s="73"/>
      <c r="BS244" s="73"/>
      <c r="BT244" s="73"/>
      <c r="BU244" s="73"/>
      <c r="BV244" s="88"/>
      <c r="BW244" s="73"/>
      <c r="BX244" s="138"/>
      <c r="BY244" s="138"/>
      <c r="BZ244" s="138"/>
      <c r="CA244" s="138">
        <v>17000</v>
      </c>
      <c r="CB244" s="138">
        <f t="shared" si="55"/>
        <v>17000</v>
      </c>
      <c r="CC244" s="73"/>
      <c r="CD244" s="73"/>
      <c r="CE244" s="72"/>
      <c r="CF244" s="73"/>
      <c r="CG244" s="73"/>
      <c r="CH244" s="73"/>
      <c r="CI244" s="73">
        <v>17000</v>
      </c>
      <c r="CJ244" s="73"/>
      <c r="CK244" s="73"/>
      <c r="CL244" s="88"/>
      <c r="CM244" s="73"/>
      <c r="CN244" s="138"/>
      <c r="CO244" s="138"/>
      <c r="CP244" s="137">
        <f t="shared" si="56"/>
        <v>0</v>
      </c>
      <c r="CQ244" s="137">
        <f t="shared" si="63"/>
        <v>0</v>
      </c>
      <c r="CR244" s="137"/>
      <c r="CS244" s="157"/>
      <c r="CT244" s="157"/>
      <c r="CU244" s="157">
        <v>0</v>
      </c>
      <c r="CV244" s="157"/>
      <c r="CW244" s="157"/>
      <c r="CX244" s="73"/>
      <c r="CY244" s="73"/>
      <c r="CZ244" s="73"/>
      <c r="DA244" s="73"/>
      <c r="DB244" s="73"/>
      <c r="DC244" s="73">
        <v>0</v>
      </c>
      <c r="DD244" s="73"/>
      <c r="DE244" s="73"/>
      <c r="DF244" s="73">
        <v>0</v>
      </c>
      <c r="DG244" s="73">
        <v>0</v>
      </c>
      <c r="DH244" s="73">
        <v>0</v>
      </c>
      <c r="DI244" s="157">
        <f t="shared" si="59"/>
        <v>0</v>
      </c>
      <c r="DJ244" s="157">
        <f t="shared" si="60"/>
        <v>0</v>
      </c>
      <c r="DK244" s="191"/>
      <c r="DL244" s="191"/>
      <c r="DM244" s="145"/>
      <c r="DN244" s="185"/>
      <c r="DO244" s="255"/>
      <c r="DP244" s="125"/>
      <c r="DQ244" s="125"/>
      <c r="DR244" s="125"/>
      <c r="DS244" s="125"/>
      <c r="DT244" s="125"/>
      <c r="DU244" s="125"/>
      <c r="DV244" s="125"/>
      <c r="DW244" s="125"/>
      <c r="DX244" s="126"/>
      <c r="DY244" s="126"/>
      <c r="DZ244" s="127"/>
      <c r="EA244" s="126"/>
      <c r="EB244" s="126"/>
      <c r="EC244" s="126"/>
      <c r="ED244" s="126"/>
      <c r="EE244" s="126"/>
      <c r="EF244" s="126"/>
      <c r="EG244" s="126"/>
      <c r="EH244" s="126"/>
      <c r="EI244" s="126"/>
      <c r="EJ244" s="126"/>
      <c r="EK244" s="127"/>
      <c r="EL244" s="126"/>
      <c r="EM244" s="126"/>
      <c r="EN244" s="126"/>
      <c r="EO244" s="126"/>
      <c r="EP244" s="126"/>
      <c r="EQ244" s="126"/>
      <c r="ER244" s="126"/>
      <c r="ES244" s="127"/>
      <c r="ET244" s="127"/>
      <c r="EU244" s="127"/>
      <c r="EV244" s="127"/>
      <c r="EW244" s="126"/>
      <c r="EX244" s="126"/>
      <c r="EY244" s="126"/>
      <c r="EZ244" s="126"/>
      <c r="FA244" s="126"/>
      <c r="FB244" s="126"/>
      <c r="FC244" s="126"/>
      <c r="FD244" s="126"/>
      <c r="FE244" s="127"/>
      <c r="FF244" s="128"/>
      <c r="FG244" s="126"/>
      <c r="FH244" s="128"/>
      <c r="FI244" s="128"/>
      <c r="FJ244" s="128"/>
      <c r="FK244" s="128"/>
      <c r="FL244" s="128"/>
      <c r="FM244" s="128"/>
      <c r="FN244" s="128"/>
      <c r="FO244" s="129"/>
      <c r="FP244" s="128"/>
      <c r="FQ244" s="128"/>
      <c r="FR244" s="147"/>
      <c r="FS244" s="127"/>
      <c r="FT244" s="172"/>
      <c r="FU244" s="175"/>
      <c r="FV244" s="175"/>
      <c r="FW244" s="175"/>
      <c r="FX244" s="175"/>
      <c r="FY244" s="175"/>
      <c r="FZ244" s="175"/>
      <c r="GA244" s="175"/>
      <c r="GB244" s="175"/>
      <c r="GC244" s="175"/>
      <c r="GD244" s="175"/>
      <c r="GE244" s="175"/>
      <c r="GF244" s="175"/>
      <c r="GG244" s="175"/>
      <c r="GH244" s="175"/>
      <c r="GI244" s="175"/>
      <c r="GJ244" s="175"/>
      <c r="GK244" s="175"/>
      <c r="GL244" s="175"/>
      <c r="GM244" s="175"/>
      <c r="GN244" s="175"/>
      <c r="GO244" s="175"/>
      <c r="GP244" s="175"/>
      <c r="GQ244" s="175"/>
      <c r="GR244" s="175"/>
      <c r="GS244" s="175"/>
      <c r="GT244" s="175"/>
      <c r="GU244" s="175"/>
      <c r="GV244" s="175"/>
      <c r="GW244" s="175"/>
      <c r="GX244" s="175"/>
      <c r="GY244" s="175"/>
      <c r="GZ244" s="175"/>
      <c r="HA244" s="175"/>
      <c r="HB244" s="175"/>
      <c r="HC244" s="175"/>
      <c r="HD244" s="175"/>
      <c r="HE244" s="175"/>
      <c r="HF244" s="175"/>
      <c r="HG244" s="175"/>
      <c r="HH244" s="175"/>
      <c r="HI244" s="175"/>
      <c r="HJ244" s="175"/>
      <c r="HK244" s="170"/>
      <c r="HL244" s="170"/>
      <c r="HM244" s="170"/>
      <c r="HN244" s="170"/>
      <c r="HO244" s="270"/>
      <c r="HP244" s="281">
        <v>46091</v>
      </c>
      <c r="HQ244" s="281">
        <v>46091</v>
      </c>
      <c r="HR244" s="281">
        <v>46092</v>
      </c>
      <c r="HS244" s="281">
        <v>46092</v>
      </c>
      <c r="HT244" s="281">
        <v>46092</v>
      </c>
      <c r="HU244" s="281">
        <v>46093</v>
      </c>
      <c r="HV244" s="281">
        <v>46094</v>
      </c>
      <c r="HW244" s="281">
        <v>46097</v>
      </c>
      <c r="HX244" s="281">
        <v>46098</v>
      </c>
      <c r="HY244" s="281">
        <v>46099</v>
      </c>
      <c r="HZ244" s="281">
        <v>46100</v>
      </c>
      <c r="IA244" s="281">
        <v>46100</v>
      </c>
      <c r="IB244" s="281">
        <v>46101</v>
      </c>
      <c r="IC244" s="281">
        <v>46104</v>
      </c>
      <c r="ID244" s="281">
        <v>46105</v>
      </c>
      <c r="IE244" s="281">
        <v>46106</v>
      </c>
      <c r="IF244" s="281">
        <v>46106</v>
      </c>
      <c r="IG244" s="281">
        <v>46107</v>
      </c>
      <c r="IH244" s="281">
        <v>46107</v>
      </c>
      <c r="II244" s="281"/>
      <c r="IJ244" s="281"/>
      <c r="IK244" s="281"/>
      <c r="IL244" s="281"/>
      <c r="IM244" s="281">
        <v>46108</v>
      </c>
      <c r="IN244" s="281">
        <v>46111</v>
      </c>
      <c r="IO244" s="281">
        <v>46111</v>
      </c>
      <c r="IP244" s="281">
        <v>46112</v>
      </c>
      <c r="IQ244" s="281">
        <v>46113</v>
      </c>
      <c r="IR244" s="281">
        <v>46114</v>
      </c>
      <c r="IS244" s="281">
        <v>46115</v>
      </c>
      <c r="IT244" s="281">
        <v>46115</v>
      </c>
      <c r="IU244" s="281">
        <v>18</v>
      </c>
      <c r="IV244" s="281">
        <v>46119</v>
      </c>
      <c r="IW244" s="281">
        <v>46121</v>
      </c>
      <c r="IX244" s="281">
        <v>46125</v>
      </c>
      <c r="IY244" s="281">
        <v>46126</v>
      </c>
      <c r="IZ244" s="281">
        <v>46127</v>
      </c>
      <c r="JA244" s="281">
        <v>46129</v>
      </c>
      <c r="JB244" s="281">
        <v>46132</v>
      </c>
      <c r="JC244" s="281">
        <v>46134</v>
      </c>
      <c r="JD244" s="281">
        <v>46139</v>
      </c>
      <c r="JE244" s="281">
        <v>46142</v>
      </c>
      <c r="JF244" s="282"/>
      <c r="JG244" s="282" t="s">
        <v>95</v>
      </c>
      <c r="JH244" s="282" t="s">
        <v>418</v>
      </c>
      <c r="JI244" s="282" t="s">
        <v>655</v>
      </c>
      <c r="JJ244" s="282" t="s">
        <v>917</v>
      </c>
    </row>
    <row r="245" spans="1:318" s="68" customFormat="1" ht="14.65" customHeight="1" x14ac:dyDescent="0.25">
      <c r="A245" s="68" t="s">
        <v>65</v>
      </c>
      <c r="B245" s="76" t="s">
        <v>508</v>
      </c>
      <c r="C245" s="76" t="s">
        <v>509</v>
      </c>
      <c r="D245" s="89" t="s">
        <v>510</v>
      </c>
      <c r="E245" s="76" t="s">
        <v>25</v>
      </c>
      <c r="F245" s="89" t="s">
        <v>892</v>
      </c>
      <c r="G245" s="76" t="s">
        <v>893</v>
      </c>
      <c r="H245" s="76" t="s">
        <v>894</v>
      </c>
      <c r="I245" s="76" t="s">
        <v>193</v>
      </c>
      <c r="J245" s="76" t="s">
        <v>26</v>
      </c>
      <c r="K245" s="86" t="s">
        <v>895</v>
      </c>
      <c r="L245" s="82" t="s">
        <v>896</v>
      </c>
      <c r="M245" s="82" t="s">
        <v>209</v>
      </c>
      <c r="N245" s="82" t="s">
        <v>897</v>
      </c>
      <c r="O245" s="113" t="s">
        <v>898</v>
      </c>
      <c r="P245" s="113" t="s">
        <v>27</v>
      </c>
      <c r="Q245" s="76" t="s">
        <v>911</v>
      </c>
      <c r="R245" s="76" t="s">
        <v>29</v>
      </c>
      <c r="S245" s="76" t="s">
        <v>912</v>
      </c>
      <c r="T245" s="76" t="s">
        <v>521</v>
      </c>
      <c r="U245" s="77">
        <v>0</v>
      </c>
      <c r="V245" s="77">
        <v>0</v>
      </c>
      <c r="W245" s="77">
        <v>0.85</v>
      </c>
      <c r="X245" s="77">
        <v>0.85</v>
      </c>
      <c r="Y245" s="77">
        <v>0.85</v>
      </c>
      <c r="Z245" s="77">
        <v>0.85</v>
      </c>
      <c r="AA245" s="77">
        <v>0.85</v>
      </c>
      <c r="AB245" s="77">
        <v>0.85</v>
      </c>
      <c r="AC245" s="77">
        <v>0.85</v>
      </c>
      <c r="AD245" s="77">
        <v>0.85</v>
      </c>
      <c r="AE245" s="77">
        <v>0.85</v>
      </c>
      <c r="AF245" s="77">
        <v>0.85</v>
      </c>
      <c r="AG245" s="76" t="s">
        <v>141</v>
      </c>
      <c r="AH245" s="76" t="s">
        <v>208</v>
      </c>
      <c r="AI245" s="82" t="s">
        <v>303</v>
      </c>
      <c r="AJ245" s="83" t="s">
        <v>303</v>
      </c>
      <c r="AK245" s="84">
        <v>46296</v>
      </c>
      <c r="AL245" s="84">
        <v>46356</v>
      </c>
      <c r="AM245" s="83"/>
      <c r="AN245" s="83"/>
      <c r="AO245" s="83"/>
      <c r="AP245" s="170" t="s">
        <v>28</v>
      </c>
      <c r="AQ245" s="84" cm="1">
        <f t="array" ref="AQ245">IFERROR(DATE(2026, _xlfn.AGGREGATE(15, 6, (COLUMN(CC245:CN245)-COLUMN(CC245)+1)/(CC245:CN245&lt;&gt;0), 1), 1),"N/A")</f>
        <v>46266</v>
      </c>
      <c r="AR245" s="84" cm="1">
        <f t="array" ref="AR245">IFERROR(EOMONTH(DATE(2026, _xlfn.AGGREGATE(14, 6, (COLUMN(CC245:CN245)-COLUMN(CC245)+1)/(CC245:CN245&lt;&gt;0), 1), 1), 0),"N/A")</f>
        <v>46387</v>
      </c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245" t="s">
        <v>338</v>
      </c>
      <c r="BG245" s="76"/>
      <c r="BH245" s="76" t="s">
        <v>339</v>
      </c>
      <c r="BI245" s="76" t="s">
        <v>538</v>
      </c>
      <c r="BJ245" s="82">
        <v>730402</v>
      </c>
      <c r="BK245" s="86" t="s">
        <v>190</v>
      </c>
      <c r="BL245" s="87">
        <v>0</v>
      </c>
      <c r="BM245" s="73"/>
      <c r="BN245" s="73"/>
      <c r="BO245" s="73"/>
      <c r="BP245" s="73"/>
      <c r="BQ245" s="73"/>
      <c r="BR245" s="73"/>
      <c r="BS245" s="73"/>
      <c r="BT245" s="73"/>
      <c r="BU245" s="73"/>
      <c r="BV245" s="88"/>
      <c r="BW245" s="73"/>
      <c r="BX245" s="138"/>
      <c r="BY245" s="138"/>
      <c r="BZ245" s="138"/>
      <c r="CA245" s="138">
        <v>873356.17</v>
      </c>
      <c r="CB245" s="138">
        <f t="shared" si="55"/>
        <v>873356.17</v>
      </c>
      <c r="CC245" s="73"/>
      <c r="CD245" s="73"/>
      <c r="CE245" s="72"/>
      <c r="CF245" s="73"/>
      <c r="CG245" s="73"/>
      <c r="CH245" s="73"/>
      <c r="CI245" s="73"/>
      <c r="CJ245" s="73"/>
      <c r="CK245" s="73">
        <v>57269.26</v>
      </c>
      <c r="CL245" s="88">
        <v>71856.570000000007</v>
      </c>
      <c r="CM245" s="73">
        <v>372250.17</v>
      </c>
      <c r="CN245" s="138">
        <v>371980.17</v>
      </c>
      <c r="CO245" s="138"/>
      <c r="CP245" s="137">
        <f t="shared" si="56"/>
        <v>0</v>
      </c>
      <c r="CQ245" s="137">
        <f t="shared" si="63"/>
        <v>0</v>
      </c>
      <c r="CR245" s="137"/>
      <c r="CS245" s="157"/>
      <c r="CT245" s="157"/>
      <c r="CU245" s="157">
        <v>0</v>
      </c>
      <c r="CV245" s="157"/>
      <c r="CW245" s="157"/>
      <c r="CX245" s="73"/>
      <c r="CY245" s="73"/>
      <c r="CZ245" s="73"/>
      <c r="DA245" s="73"/>
      <c r="DB245" s="73"/>
      <c r="DC245" s="73">
        <v>0</v>
      </c>
      <c r="DD245" s="73"/>
      <c r="DE245" s="73"/>
      <c r="DF245" s="73">
        <v>0</v>
      </c>
      <c r="DG245" s="73">
        <v>0</v>
      </c>
      <c r="DH245" s="73">
        <v>0</v>
      </c>
      <c r="DI245" s="157">
        <f t="shared" si="59"/>
        <v>0</v>
      </c>
      <c r="DJ245" s="157">
        <f t="shared" si="60"/>
        <v>0</v>
      </c>
      <c r="DK245" s="191"/>
      <c r="DL245" s="191"/>
      <c r="DM245" s="185"/>
      <c r="DN245" s="185"/>
      <c r="DO245" s="363">
        <v>873356.17</v>
      </c>
      <c r="DP245" s="125"/>
      <c r="DQ245" s="125"/>
      <c r="DR245" s="364">
        <v>2</v>
      </c>
      <c r="DS245" s="373" t="s">
        <v>303</v>
      </c>
      <c r="DT245" s="365" t="s">
        <v>336</v>
      </c>
      <c r="DU245" s="365" t="s">
        <v>305</v>
      </c>
      <c r="DV245" s="375" t="s">
        <v>312</v>
      </c>
      <c r="DW245" s="125"/>
      <c r="DX245" s="126"/>
      <c r="DY245" s="126"/>
      <c r="DZ245" s="127"/>
      <c r="EA245" s="126"/>
      <c r="EB245" s="126"/>
      <c r="EC245" s="126"/>
      <c r="ED245" s="126"/>
      <c r="EE245" s="126"/>
      <c r="EF245" s="126"/>
      <c r="EG245" s="126"/>
      <c r="EH245" s="126"/>
      <c r="EI245" s="126"/>
      <c r="EJ245" s="126"/>
      <c r="EK245" s="127"/>
      <c r="EL245" s="126"/>
      <c r="EM245" s="126"/>
      <c r="EN245" s="126"/>
      <c r="EO245" s="126"/>
      <c r="EP245" s="126"/>
      <c r="EQ245" s="126"/>
      <c r="ER245" s="126"/>
      <c r="ES245" s="127"/>
      <c r="ET245" s="127"/>
      <c r="EU245" s="127"/>
      <c r="EV245" s="127"/>
      <c r="EW245" s="126"/>
      <c r="EX245" s="126"/>
      <c r="EY245" s="126"/>
      <c r="EZ245" s="126"/>
      <c r="FA245" s="126"/>
      <c r="FB245" s="126"/>
      <c r="FC245" s="126"/>
      <c r="FD245" s="126"/>
      <c r="FE245" s="127"/>
      <c r="FF245" s="128"/>
      <c r="FG245" s="126"/>
      <c r="FH245" s="128"/>
      <c r="FI245" s="128"/>
      <c r="FJ245" s="128"/>
      <c r="FK245" s="128"/>
      <c r="FL245" s="128"/>
      <c r="FM245" s="128"/>
      <c r="FN245" s="128"/>
      <c r="FO245" s="129"/>
      <c r="FP245" s="128"/>
      <c r="FQ245" s="128"/>
      <c r="FR245" s="147"/>
      <c r="FS245" s="127"/>
      <c r="FT245" s="125"/>
      <c r="FU245" s="175"/>
      <c r="FV245" s="175"/>
      <c r="FW245" s="175"/>
      <c r="FX245" s="175"/>
      <c r="FY245" s="175"/>
      <c r="FZ245" s="175"/>
      <c r="GA245" s="175"/>
      <c r="GB245" s="175"/>
      <c r="GC245" s="175"/>
      <c r="GD245" s="175"/>
      <c r="GE245" s="175"/>
      <c r="GF245" s="175"/>
      <c r="GG245" s="175"/>
      <c r="GH245" s="175"/>
      <c r="GI245" s="175"/>
      <c r="GJ245" s="175"/>
      <c r="GK245" s="175"/>
      <c r="GL245" s="175"/>
      <c r="GM245" s="175"/>
      <c r="GN245" s="175"/>
      <c r="GO245" s="175"/>
      <c r="GP245" s="175"/>
      <c r="GQ245" s="175"/>
      <c r="GR245" s="175"/>
      <c r="GS245" s="175"/>
      <c r="GT245" s="175"/>
      <c r="GU245" s="175"/>
      <c r="GV245" s="175"/>
      <c r="GW245" s="175"/>
      <c r="GX245" s="175"/>
      <c r="GY245" s="175"/>
      <c r="GZ245" s="175"/>
      <c r="HA245" s="175"/>
      <c r="HB245" s="175"/>
      <c r="HC245" s="175"/>
      <c r="HD245" s="175"/>
      <c r="HE245" s="175"/>
      <c r="HF245" s="175"/>
      <c r="HG245" s="175"/>
      <c r="HH245" s="175"/>
      <c r="HI245" s="175"/>
      <c r="HJ245" s="175"/>
      <c r="HK245" s="170"/>
      <c r="HL245" s="170"/>
      <c r="HM245" s="170"/>
      <c r="HN245" s="170"/>
      <c r="HO245" s="270"/>
      <c r="HP245" s="281"/>
      <c r="HQ245" s="281"/>
      <c r="HR245" s="281"/>
      <c r="HS245" s="281"/>
      <c r="HT245" s="281"/>
      <c r="HU245" s="281"/>
      <c r="HV245" s="281"/>
      <c r="HW245" s="281"/>
      <c r="HX245" s="281"/>
      <c r="HY245" s="281"/>
      <c r="HZ245" s="281"/>
      <c r="IA245" s="281"/>
      <c r="IB245" s="281"/>
      <c r="IC245" s="281"/>
      <c r="ID245" s="281"/>
      <c r="IE245" s="281"/>
      <c r="IF245" s="281"/>
      <c r="IG245" s="281"/>
      <c r="IH245" s="281"/>
      <c r="II245" s="281"/>
      <c r="IJ245" s="281"/>
      <c r="IK245" s="281"/>
      <c r="IL245" s="281"/>
      <c r="IM245" s="281"/>
      <c r="IN245" s="281"/>
      <c r="IO245" s="281"/>
      <c r="IP245" s="281"/>
      <c r="IQ245" s="281"/>
      <c r="IR245" s="281"/>
      <c r="IS245" s="281"/>
      <c r="IT245" s="281"/>
      <c r="IU245" s="281"/>
      <c r="IV245" s="281"/>
      <c r="IW245" s="281"/>
      <c r="IX245" s="281"/>
      <c r="IY245" s="281"/>
      <c r="IZ245" s="281"/>
      <c r="JA245" s="281"/>
      <c r="JB245" s="281"/>
      <c r="JC245" s="281"/>
      <c r="JD245" s="281"/>
      <c r="JE245" s="281"/>
      <c r="JF245" s="282"/>
      <c r="JG245" s="292" t="s">
        <v>95</v>
      </c>
      <c r="JH245" s="277"/>
      <c r="JI245" s="277"/>
      <c r="JJ245" s="277"/>
      <c r="LF245" s="76" t="s">
        <v>530</v>
      </c>
    </row>
    <row r="246" spans="1:318" s="68" customFormat="1" ht="14.65" customHeight="1" x14ac:dyDescent="0.25">
      <c r="A246" s="68" t="s">
        <v>65</v>
      </c>
      <c r="B246" s="76" t="s">
        <v>508</v>
      </c>
      <c r="C246" s="76" t="s">
        <v>509</v>
      </c>
      <c r="D246" s="89" t="s">
        <v>510</v>
      </c>
      <c r="E246" s="76" t="s">
        <v>25</v>
      </c>
      <c r="F246" s="89" t="s">
        <v>892</v>
      </c>
      <c r="G246" s="76" t="s">
        <v>893</v>
      </c>
      <c r="H246" s="76" t="s">
        <v>894</v>
      </c>
      <c r="I246" s="76" t="s">
        <v>193</v>
      </c>
      <c r="J246" s="76" t="s">
        <v>26</v>
      </c>
      <c r="K246" s="86" t="s">
        <v>895</v>
      </c>
      <c r="L246" s="82" t="s">
        <v>896</v>
      </c>
      <c r="M246" s="82" t="s">
        <v>209</v>
      </c>
      <c r="N246" s="82" t="s">
        <v>897</v>
      </c>
      <c r="O246" s="113" t="s">
        <v>898</v>
      </c>
      <c r="P246" s="113" t="s">
        <v>27</v>
      </c>
      <c r="Q246" s="76" t="s">
        <v>911</v>
      </c>
      <c r="R246" s="76" t="s">
        <v>29</v>
      </c>
      <c r="S246" s="76" t="s">
        <v>912</v>
      </c>
      <c r="T246" s="76" t="s">
        <v>521</v>
      </c>
      <c r="U246" s="77">
        <v>0</v>
      </c>
      <c r="V246" s="77">
        <v>0</v>
      </c>
      <c r="W246" s="77">
        <v>0.85</v>
      </c>
      <c r="X246" s="77">
        <v>0.85</v>
      </c>
      <c r="Y246" s="77">
        <v>0.85</v>
      </c>
      <c r="Z246" s="77">
        <v>0.85</v>
      </c>
      <c r="AA246" s="77">
        <v>0.85</v>
      </c>
      <c r="AB246" s="77">
        <v>0.85</v>
      </c>
      <c r="AC246" s="77">
        <v>0.85</v>
      </c>
      <c r="AD246" s="77">
        <v>0.85</v>
      </c>
      <c r="AE246" s="77">
        <v>0.85</v>
      </c>
      <c r="AF246" s="77">
        <v>0.85</v>
      </c>
      <c r="AG246" s="76" t="s">
        <v>141</v>
      </c>
      <c r="AH246" s="76" t="s">
        <v>208</v>
      </c>
      <c r="AI246" s="82" t="s">
        <v>303</v>
      </c>
      <c r="AJ246" s="83" t="s">
        <v>303</v>
      </c>
      <c r="AK246" s="84">
        <v>46296</v>
      </c>
      <c r="AL246" s="84">
        <v>46356</v>
      </c>
      <c r="AM246" s="83"/>
      <c r="AN246" s="83"/>
      <c r="AO246" s="83"/>
      <c r="AP246" s="170" t="s">
        <v>28</v>
      </c>
      <c r="AQ246" s="84" cm="1">
        <f t="array" ref="AQ246">IFERROR(DATE(2026, _xlfn.AGGREGATE(15, 6, (COLUMN(CC246:CN246)-COLUMN(CC246)+1)/(CC246:CN246&lt;&gt;0), 1), 1),"N/A")</f>
        <v>46266</v>
      </c>
      <c r="AR246" s="84" cm="1">
        <f t="array" ref="AR246">IFERROR(EOMONTH(DATE(2026, _xlfn.AGGREGATE(14, 6, (COLUMN(CC246:CN246)-COLUMN(CC246)+1)/(CC246:CN246&lt;&gt;0), 1), 1), 0),"N/A")</f>
        <v>46387</v>
      </c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76" t="s">
        <v>358</v>
      </c>
      <c r="BG246" s="76"/>
      <c r="BH246" s="76" t="s">
        <v>359</v>
      </c>
      <c r="BI246" s="76" t="s">
        <v>538</v>
      </c>
      <c r="BJ246" s="82">
        <v>730604</v>
      </c>
      <c r="BK246" s="86" t="s">
        <v>190</v>
      </c>
      <c r="BL246" s="87">
        <v>0</v>
      </c>
      <c r="BM246" s="73"/>
      <c r="BN246" s="73"/>
      <c r="BO246" s="73"/>
      <c r="BP246" s="73"/>
      <c r="BQ246" s="73"/>
      <c r="BR246" s="73"/>
      <c r="BS246" s="73"/>
      <c r="BT246" s="73"/>
      <c r="BU246" s="73"/>
      <c r="BV246" s="88"/>
      <c r="BW246" s="73"/>
      <c r="BX246" s="138"/>
      <c r="BY246" s="138"/>
      <c r="BZ246" s="138"/>
      <c r="CA246" s="138">
        <v>43667.81</v>
      </c>
      <c r="CB246" s="138">
        <f t="shared" si="55"/>
        <v>43667.81</v>
      </c>
      <c r="CC246" s="73"/>
      <c r="CD246" s="73"/>
      <c r="CE246" s="72"/>
      <c r="CF246" s="73"/>
      <c r="CG246" s="73"/>
      <c r="CH246" s="73"/>
      <c r="CI246" s="73"/>
      <c r="CJ246" s="73"/>
      <c r="CK246" s="73">
        <v>2863.46</v>
      </c>
      <c r="CL246" s="88">
        <v>3579.33</v>
      </c>
      <c r="CM246" s="73">
        <v>18612.509999999998</v>
      </c>
      <c r="CN246" s="138">
        <v>18612.509999999998</v>
      </c>
      <c r="CO246" s="138"/>
      <c r="CP246" s="137">
        <f t="shared" si="56"/>
        <v>0</v>
      </c>
      <c r="CQ246" s="137">
        <f t="shared" si="63"/>
        <v>0</v>
      </c>
      <c r="CR246" s="137"/>
      <c r="CS246" s="157"/>
      <c r="CT246" s="157"/>
      <c r="CU246" s="157">
        <v>0</v>
      </c>
      <c r="CV246" s="157"/>
      <c r="CW246" s="157"/>
      <c r="CX246" s="73"/>
      <c r="CY246" s="73"/>
      <c r="CZ246" s="73"/>
      <c r="DA246" s="73"/>
      <c r="DB246" s="73"/>
      <c r="DC246" s="73">
        <v>0</v>
      </c>
      <c r="DD246" s="73"/>
      <c r="DE246" s="73"/>
      <c r="DF246" s="73">
        <v>0</v>
      </c>
      <c r="DG246" s="73">
        <v>0</v>
      </c>
      <c r="DH246" s="73">
        <v>0</v>
      </c>
      <c r="DI246" s="157">
        <f t="shared" si="59"/>
        <v>0</v>
      </c>
      <c r="DJ246" s="157">
        <f t="shared" si="60"/>
        <v>0</v>
      </c>
      <c r="DK246" s="191"/>
      <c r="DL246" s="191"/>
      <c r="DM246" s="185"/>
      <c r="DN246" s="185"/>
      <c r="DO246" s="362">
        <v>43667.81</v>
      </c>
      <c r="DP246" s="125"/>
      <c r="DQ246" s="125"/>
      <c r="DR246" s="361">
        <v>2</v>
      </c>
      <c r="DS246" s="373" t="s">
        <v>303</v>
      </c>
      <c r="DT246" s="365" t="s">
        <v>360</v>
      </c>
      <c r="DU246" s="366" t="s">
        <v>305</v>
      </c>
      <c r="DV246" s="375" t="s">
        <v>312</v>
      </c>
      <c r="DW246" s="125"/>
      <c r="DX246" s="126"/>
      <c r="DY246" s="126"/>
      <c r="DZ246" s="127"/>
      <c r="EA246" s="126"/>
      <c r="EB246" s="126"/>
      <c r="EC246" s="126"/>
      <c r="ED246" s="126"/>
      <c r="EE246" s="126"/>
      <c r="EF246" s="126"/>
      <c r="EG246" s="126"/>
      <c r="EH246" s="126"/>
      <c r="EI246" s="126"/>
      <c r="EJ246" s="126"/>
      <c r="EK246" s="127"/>
      <c r="EL246" s="126"/>
      <c r="EM246" s="126"/>
      <c r="EN246" s="126"/>
      <c r="EO246" s="126"/>
      <c r="EP246" s="126"/>
      <c r="EQ246" s="126"/>
      <c r="ER246" s="126"/>
      <c r="ES246" s="127"/>
      <c r="ET246" s="127"/>
      <c r="EU246" s="127"/>
      <c r="EV246" s="127"/>
      <c r="EW246" s="126"/>
      <c r="EX246" s="126"/>
      <c r="EY246" s="126"/>
      <c r="EZ246" s="126"/>
      <c r="FA246" s="126"/>
      <c r="FB246" s="126"/>
      <c r="FC246" s="126"/>
      <c r="FD246" s="126"/>
      <c r="FE246" s="127"/>
      <c r="FF246" s="128"/>
      <c r="FG246" s="126"/>
      <c r="FH246" s="128"/>
      <c r="FI246" s="128"/>
      <c r="FJ246" s="128"/>
      <c r="FK246" s="128"/>
      <c r="FL246" s="128"/>
      <c r="FM246" s="128"/>
      <c r="FN246" s="128"/>
      <c r="FO246" s="129"/>
      <c r="FP246" s="128"/>
      <c r="FQ246" s="128"/>
      <c r="FR246" s="147"/>
      <c r="FS246" s="127"/>
      <c r="FT246" s="125"/>
      <c r="FU246" s="173"/>
      <c r="FV246" s="173"/>
      <c r="FW246" s="173"/>
      <c r="FX246" s="173"/>
      <c r="FY246" s="173"/>
      <c r="FZ246" s="173"/>
      <c r="GA246" s="173"/>
      <c r="GB246" s="173"/>
      <c r="GC246" s="173"/>
      <c r="GD246" s="173"/>
      <c r="GE246" s="173"/>
      <c r="GF246" s="173"/>
      <c r="GG246" s="173"/>
      <c r="GH246" s="173"/>
      <c r="GI246" s="173"/>
      <c r="GJ246" s="173"/>
      <c r="GK246" s="173"/>
      <c r="GL246" s="173"/>
      <c r="GM246" s="173"/>
      <c r="GN246" s="173"/>
      <c r="GO246" s="173"/>
      <c r="GP246" s="173"/>
      <c r="GQ246" s="173"/>
      <c r="GR246" s="173"/>
      <c r="GS246" s="173"/>
      <c r="GT246" s="173"/>
      <c r="GU246" s="173"/>
      <c r="GV246" s="173"/>
      <c r="GW246" s="173"/>
      <c r="GX246" s="173"/>
      <c r="GY246" s="173"/>
      <c r="GZ246" s="173"/>
      <c r="HA246" s="173"/>
      <c r="HB246" s="173"/>
      <c r="HC246" s="173"/>
      <c r="HD246" s="173"/>
      <c r="HE246" s="173"/>
      <c r="HF246" s="173"/>
      <c r="HG246" s="173"/>
      <c r="HH246" s="173"/>
      <c r="HI246" s="173"/>
      <c r="HJ246" s="173"/>
      <c r="HK246" s="169"/>
      <c r="HL246" s="170"/>
      <c r="HM246" s="169"/>
      <c r="HN246" s="169"/>
      <c r="HO246" s="169"/>
      <c r="HP246" s="281"/>
      <c r="HQ246" s="281"/>
      <c r="HR246" s="281"/>
      <c r="HS246" s="281"/>
      <c r="HT246" s="281"/>
      <c r="HU246" s="281"/>
      <c r="HV246" s="281"/>
      <c r="HW246" s="281"/>
      <c r="HX246" s="281"/>
      <c r="HY246" s="281"/>
      <c r="HZ246" s="281"/>
      <c r="IA246" s="281"/>
      <c r="IB246" s="281"/>
      <c r="IC246" s="281"/>
      <c r="ID246" s="281"/>
      <c r="IE246" s="281"/>
      <c r="IF246" s="281"/>
      <c r="IG246" s="281"/>
      <c r="IH246" s="281"/>
      <c r="II246" s="281"/>
      <c r="IJ246" s="281"/>
      <c r="IK246" s="281"/>
      <c r="IL246" s="281"/>
      <c r="IM246" s="281"/>
      <c r="IN246" s="281"/>
      <c r="IO246" s="281"/>
      <c r="IP246" s="281"/>
      <c r="IQ246" s="281"/>
      <c r="IR246" s="281"/>
      <c r="IS246" s="281"/>
      <c r="IT246" s="281"/>
      <c r="IU246" s="281"/>
      <c r="IV246" s="281"/>
      <c r="IW246" s="281"/>
      <c r="IX246" s="281"/>
      <c r="IY246" s="281"/>
      <c r="IZ246" s="281"/>
      <c r="JA246" s="281"/>
      <c r="JB246" s="281"/>
      <c r="JC246" s="281"/>
      <c r="JD246" s="281"/>
      <c r="JE246" s="281"/>
      <c r="JF246" s="282"/>
      <c r="JG246" s="292" t="s">
        <v>95</v>
      </c>
      <c r="JH246" s="277"/>
      <c r="JI246" s="277"/>
      <c r="JJ246" s="277"/>
      <c r="LF246" s="76" t="s">
        <v>530</v>
      </c>
    </row>
    <row r="247" spans="1:318" s="68" customFormat="1" ht="14.65" customHeight="1" x14ac:dyDescent="0.25">
      <c r="A247" s="68" t="s">
        <v>133</v>
      </c>
      <c r="B247" s="76" t="s">
        <v>508</v>
      </c>
      <c r="C247" s="76" t="s">
        <v>509</v>
      </c>
      <c r="D247" s="89" t="s">
        <v>510</v>
      </c>
      <c r="E247" s="76" t="s">
        <v>25</v>
      </c>
      <c r="F247" s="89" t="s">
        <v>892</v>
      </c>
      <c r="G247" s="76" t="s">
        <v>893</v>
      </c>
      <c r="H247" s="76" t="s">
        <v>894</v>
      </c>
      <c r="I247" s="76" t="s">
        <v>193</v>
      </c>
      <c r="J247" s="76" t="s">
        <v>26</v>
      </c>
      <c r="K247" s="86" t="s">
        <v>895</v>
      </c>
      <c r="L247" s="82" t="s">
        <v>896</v>
      </c>
      <c r="M247" s="82" t="s">
        <v>209</v>
      </c>
      <c r="N247" s="82" t="s">
        <v>897</v>
      </c>
      <c r="O247" s="113" t="s">
        <v>898</v>
      </c>
      <c r="P247" s="113" t="s">
        <v>27</v>
      </c>
      <c r="Q247" s="76" t="s">
        <v>911</v>
      </c>
      <c r="R247" s="76" t="s">
        <v>29</v>
      </c>
      <c r="S247" s="76" t="s">
        <v>912</v>
      </c>
      <c r="T247" s="76" t="s">
        <v>521</v>
      </c>
      <c r="U247" s="77">
        <v>0</v>
      </c>
      <c r="V247" s="77">
        <v>0</v>
      </c>
      <c r="W247" s="77">
        <v>0.85</v>
      </c>
      <c r="X247" s="77">
        <v>0.85</v>
      </c>
      <c r="Y247" s="77">
        <v>0.85</v>
      </c>
      <c r="Z247" s="77">
        <v>0.85</v>
      </c>
      <c r="AA247" s="77">
        <v>0.85</v>
      </c>
      <c r="AB247" s="77">
        <v>0.85</v>
      </c>
      <c r="AC247" s="77">
        <v>0.85</v>
      </c>
      <c r="AD247" s="77">
        <v>0.85</v>
      </c>
      <c r="AE247" s="77">
        <v>0.85</v>
      </c>
      <c r="AF247" s="77">
        <v>0.85</v>
      </c>
      <c r="AG247" s="76" t="s">
        <v>141</v>
      </c>
      <c r="AH247" s="76" t="s">
        <v>208</v>
      </c>
      <c r="AI247" s="82" t="s">
        <v>303</v>
      </c>
      <c r="AJ247" s="83" t="s">
        <v>303</v>
      </c>
      <c r="AK247" s="84">
        <v>46296</v>
      </c>
      <c r="AL247" s="84">
        <v>46356</v>
      </c>
      <c r="AM247" s="83"/>
      <c r="AN247" s="83"/>
      <c r="AO247" s="83"/>
      <c r="AP247" s="170" t="s">
        <v>28</v>
      </c>
      <c r="AQ247" s="84" t="str" cm="1">
        <f t="array" ref="AQ247">IFERROR(DATE(2026, _xlfn.AGGREGATE(15, 6, (COLUMN(CC247:CN247)-COLUMN(CC247)+1)/(CC247:CN247&lt;&gt;0), 1), 1),"N/A")</f>
        <v>N/A</v>
      </c>
      <c r="AR247" s="84" t="str" cm="1">
        <f t="array" ref="AR247">IFERROR(EOMONTH(DATE(2026, _xlfn.AGGREGATE(14, 6, (COLUMN(CC247:CN247)-COLUMN(CC247)+1)/(CC247:CN247&lt;&gt;0), 1), 1), 0),"N/A")</f>
        <v>N/A</v>
      </c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76" t="s">
        <v>134</v>
      </c>
      <c r="BG247" s="76"/>
      <c r="BH247" s="76" t="s">
        <v>918</v>
      </c>
      <c r="BI247" s="76" t="s">
        <v>8</v>
      </c>
      <c r="BJ247" s="82">
        <v>730702</v>
      </c>
      <c r="BK247" s="86" t="s">
        <v>190</v>
      </c>
      <c r="BL247" s="87">
        <v>148771</v>
      </c>
      <c r="BM247" s="73">
        <v>0</v>
      </c>
      <c r="BN247" s="73">
        <v>0</v>
      </c>
      <c r="BO247" s="73">
        <v>0</v>
      </c>
      <c r="BP247" s="73">
        <v>0</v>
      </c>
      <c r="BQ247" s="73">
        <v>0</v>
      </c>
      <c r="BR247" s="73">
        <v>0</v>
      </c>
      <c r="BS247" s="73">
        <v>0</v>
      </c>
      <c r="BT247" s="73">
        <v>0</v>
      </c>
      <c r="BU247" s="73">
        <v>0</v>
      </c>
      <c r="BV247" s="88">
        <v>148771</v>
      </c>
      <c r="BW247" s="73">
        <v>0</v>
      </c>
      <c r="BX247" s="138">
        <v>0</v>
      </c>
      <c r="BY247" s="138">
        <v>-109524.49</v>
      </c>
      <c r="BZ247" s="138"/>
      <c r="CA247" s="138">
        <v>-39246.51</v>
      </c>
      <c r="CB247" s="138">
        <f t="shared" si="55"/>
        <v>0</v>
      </c>
      <c r="CC247" s="73"/>
      <c r="CD247" s="73"/>
      <c r="CE247" s="72">
        <v>0</v>
      </c>
      <c r="CF247" s="73">
        <v>0</v>
      </c>
      <c r="CG247" s="73">
        <v>0</v>
      </c>
      <c r="CH247" s="73">
        <v>0</v>
      </c>
      <c r="CI247" s="73">
        <v>0</v>
      </c>
      <c r="CJ247" s="73">
        <v>0</v>
      </c>
      <c r="CK247" s="73">
        <v>0</v>
      </c>
      <c r="CL247" s="88"/>
      <c r="CM247" s="73">
        <v>0</v>
      </c>
      <c r="CN247" s="138">
        <v>0</v>
      </c>
      <c r="CO247" s="138"/>
      <c r="CP247" s="137">
        <f t="shared" si="56"/>
        <v>0</v>
      </c>
      <c r="CQ247" s="137">
        <f t="shared" si="63"/>
        <v>0</v>
      </c>
      <c r="CR247" s="137">
        <f t="shared" ref="CR247:CR254" si="64">+DI247-CQ247</f>
        <v>0</v>
      </c>
      <c r="CS247" s="157">
        <v>0</v>
      </c>
      <c r="CT247" s="157">
        <v>0</v>
      </c>
      <c r="CU247" s="157">
        <v>0</v>
      </c>
      <c r="CV247" s="157">
        <v>0</v>
      </c>
      <c r="CW247" s="157">
        <v>0</v>
      </c>
      <c r="CX247" s="73">
        <v>0</v>
      </c>
      <c r="CY247" s="73">
        <v>0</v>
      </c>
      <c r="CZ247" s="73">
        <v>0</v>
      </c>
      <c r="DA247" s="73">
        <v>0</v>
      </c>
      <c r="DB247" s="73">
        <v>0</v>
      </c>
      <c r="DC247" s="73">
        <v>0</v>
      </c>
      <c r="DD247" s="73">
        <v>0</v>
      </c>
      <c r="DE247" s="73">
        <v>0</v>
      </c>
      <c r="DF247" s="73">
        <v>0</v>
      </c>
      <c r="DG247" s="73">
        <v>0</v>
      </c>
      <c r="DH247" s="73">
        <v>0</v>
      </c>
      <c r="DI247" s="157">
        <f t="shared" si="59"/>
        <v>0</v>
      </c>
      <c r="DJ247" s="157">
        <f t="shared" si="60"/>
        <v>0</v>
      </c>
      <c r="DK247" s="191" t="str">
        <f t="shared" ref="DK247:DK254" si="65">IF(CZ247&gt;0,"SI","NO")</f>
        <v>NO</v>
      </c>
      <c r="DL247" s="191" t="str">
        <f t="shared" ref="DL247:DL254" si="66">IF(DJ247&gt;0,"SI","NO")</f>
        <v>NO</v>
      </c>
      <c r="DM247" s="142">
        <v>148771</v>
      </c>
      <c r="DN247" s="185">
        <v>39246.51</v>
      </c>
      <c r="DO247" s="255">
        <v>0</v>
      </c>
      <c r="DP247" s="125">
        <v>2</v>
      </c>
      <c r="DQ247" s="125">
        <v>2</v>
      </c>
      <c r="DR247" s="125"/>
      <c r="DS247" s="125" t="s">
        <v>348</v>
      </c>
      <c r="DT247" s="125" t="s">
        <v>547</v>
      </c>
      <c r="DU247" s="125" t="s">
        <v>364</v>
      </c>
      <c r="DV247" s="125" t="s">
        <v>376</v>
      </c>
      <c r="DW247" s="125"/>
      <c r="DX247" s="126">
        <v>46162</v>
      </c>
      <c r="DY247" s="126">
        <v>46162</v>
      </c>
      <c r="DZ247" s="127">
        <v>2</v>
      </c>
      <c r="EA247" s="126">
        <v>46163</v>
      </c>
      <c r="EB247" s="126">
        <v>46163</v>
      </c>
      <c r="EC247" s="126">
        <v>46163</v>
      </c>
      <c r="ED247" s="126">
        <v>46164</v>
      </c>
      <c r="EE247" s="126">
        <v>46167</v>
      </c>
      <c r="EF247" s="126">
        <v>46168</v>
      </c>
      <c r="EG247" s="126">
        <v>46169</v>
      </c>
      <c r="EH247" s="126">
        <v>46170</v>
      </c>
      <c r="EI247" s="126">
        <v>46171</v>
      </c>
      <c r="EJ247" s="126">
        <v>46171</v>
      </c>
      <c r="EK247" s="127">
        <v>2</v>
      </c>
      <c r="EL247" s="126">
        <v>46174</v>
      </c>
      <c r="EM247" s="126">
        <v>46175</v>
      </c>
      <c r="EN247" s="126">
        <v>46176</v>
      </c>
      <c r="EO247" s="126">
        <v>46177</v>
      </c>
      <c r="EP247" s="126">
        <v>46177</v>
      </c>
      <c r="EQ247" s="126">
        <v>46178</v>
      </c>
      <c r="ER247" s="126">
        <v>46178</v>
      </c>
      <c r="ES247" s="127"/>
      <c r="ET247" s="127"/>
      <c r="EU247" s="127"/>
      <c r="EV247" s="127"/>
      <c r="EW247" s="126">
        <v>46181</v>
      </c>
      <c r="EX247" s="126">
        <v>46182</v>
      </c>
      <c r="EY247" s="126">
        <v>46182</v>
      </c>
      <c r="EZ247" s="126">
        <v>46183</v>
      </c>
      <c r="FA247" s="126">
        <v>46184</v>
      </c>
      <c r="FB247" s="126">
        <v>46185</v>
      </c>
      <c r="FC247" s="126">
        <v>46188</v>
      </c>
      <c r="FD247" s="126">
        <v>46188</v>
      </c>
      <c r="FE247" s="127">
        <v>18</v>
      </c>
      <c r="FF247" s="128">
        <v>46192</v>
      </c>
      <c r="FG247" s="126">
        <v>46196</v>
      </c>
      <c r="FH247" s="128">
        <v>46202</v>
      </c>
      <c r="FI247" s="128">
        <v>46203</v>
      </c>
      <c r="FJ247" s="128">
        <v>46204</v>
      </c>
      <c r="FK247" s="128">
        <v>46206</v>
      </c>
      <c r="FL247" s="128">
        <v>46209</v>
      </c>
      <c r="FM247" s="128">
        <v>46209</v>
      </c>
      <c r="FN247" s="128">
        <v>46212</v>
      </c>
      <c r="FO247" s="129">
        <v>2</v>
      </c>
      <c r="FP247" s="128">
        <v>46217</v>
      </c>
      <c r="FQ247" s="128"/>
      <c r="FR247" s="147" t="s">
        <v>547</v>
      </c>
      <c r="FS247" s="127" t="s">
        <v>919</v>
      </c>
      <c r="FT247" s="125"/>
      <c r="FU247" s="173">
        <v>46162</v>
      </c>
      <c r="FV247" s="173">
        <v>46162</v>
      </c>
      <c r="FW247" s="173">
        <v>46163</v>
      </c>
      <c r="FX247" s="173">
        <v>46163</v>
      </c>
      <c r="FY247" s="173">
        <v>46163</v>
      </c>
      <c r="FZ247" s="173">
        <v>46164</v>
      </c>
      <c r="GA247" s="173">
        <v>46167</v>
      </c>
      <c r="GB247" s="173">
        <v>46168</v>
      </c>
      <c r="GC247" s="173">
        <v>46169</v>
      </c>
      <c r="GD247" s="173">
        <v>46170</v>
      </c>
      <c r="GE247" s="173">
        <v>46171</v>
      </c>
      <c r="GF247" s="173">
        <v>46171</v>
      </c>
      <c r="GG247" s="173">
        <v>46174</v>
      </c>
      <c r="GH247" s="173">
        <v>46175</v>
      </c>
      <c r="GI247" s="173">
        <v>46176</v>
      </c>
      <c r="GJ247" s="173">
        <v>46177</v>
      </c>
      <c r="GK247" s="173">
        <v>46177</v>
      </c>
      <c r="GL247" s="173">
        <v>46178</v>
      </c>
      <c r="GM247" s="173">
        <v>46178</v>
      </c>
      <c r="GN247" s="173"/>
      <c r="GO247" s="173"/>
      <c r="GP247" s="173"/>
      <c r="GQ247" s="173"/>
      <c r="GR247" s="173">
        <v>46181</v>
      </c>
      <c r="GS247" s="173">
        <v>46182</v>
      </c>
      <c r="GT247" s="173">
        <v>46182</v>
      </c>
      <c r="GU247" s="173">
        <v>46183</v>
      </c>
      <c r="GV247" s="173">
        <v>46184</v>
      </c>
      <c r="GW247" s="173">
        <v>46185</v>
      </c>
      <c r="GX247" s="173">
        <v>46188</v>
      </c>
      <c r="GY247" s="173">
        <v>46188</v>
      </c>
      <c r="GZ247" s="173">
        <v>18</v>
      </c>
      <c r="HA247" s="173">
        <v>46192</v>
      </c>
      <c r="HB247" s="173">
        <v>46196</v>
      </c>
      <c r="HC247" s="173">
        <v>46202</v>
      </c>
      <c r="HD247" s="173">
        <v>46203</v>
      </c>
      <c r="HE247" s="173">
        <v>46204</v>
      </c>
      <c r="HF247" s="173">
        <v>46206</v>
      </c>
      <c r="HG247" s="173">
        <v>46209</v>
      </c>
      <c r="HH247" s="173">
        <v>46209</v>
      </c>
      <c r="HI247" s="173">
        <v>46212</v>
      </c>
      <c r="HJ247" s="173">
        <v>46217</v>
      </c>
      <c r="HK247" s="169"/>
      <c r="HL247" s="170" t="s">
        <v>95</v>
      </c>
      <c r="HM247" s="169" t="s">
        <v>547</v>
      </c>
      <c r="HN247" s="169" t="s">
        <v>919</v>
      </c>
      <c r="HO247" s="169"/>
      <c r="HP247" s="284" t="e">
        <v>#NUM!</v>
      </c>
      <c r="HQ247" s="284" t="e">
        <v>#NUM!</v>
      </c>
      <c r="HR247" s="284" t="e">
        <v>#NUM!</v>
      </c>
      <c r="HS247" s="284" t="e">
        <v>#NUM!</v>
      </c>
      <c r="HT247" s="284" t="e">
        <v>#NUM!</v>
      </c>
      <c r="HU247" s="284" t="e">
        <v>#NUM!</v>
      </c>
      <c r="HV247" s="284" t="e">
        <v>#NUM!</v>
      </c>
      <c r="HW247" s="284" t="e">
        <v>#NUM!</v>
      </c>
      <c r="HX247" s="284" t="e">
        <v>#NUM!</v>
      </c>
      <c r="HY247" s="284" t="e">
        <v>#NUM!</v>
      </c>
      <c r="HZ247" s="284" t="e">
        <v>#NUM!</v>
      </c>
      <c r="IA247" s="284" t="e">
        <v>#NUM!</v>
      </c>
      <c r="IB247" s="284" t="e">
        <v>#NUM!</v>
      </c>
      <c r="IC247" s="284" t="e">
        <v>#NUM!</v>
      </c>
      <c r="ID247" s="284" t="e">
        <v>#NUM!</v>
      </c>
      <c r="IE247" s="284" t="e">
        <v>#NUM!</v>
      </c>
      <c r="IF247" s="284" t="e">
        <v>#NUM!</v>
      </c>
      <c r="IG247" s="284" t="e">
        <v>#NUM!</v>
      </c>
      <c r="IH247" s="284" t="e">
        <v>#NUM!</v>
      </c>
      <c r="II247" s="284"/>
      <c r="IJ247" s="284"/>
      <c r="IK247" s="284"/>
      <c r="IL247" s="284"/>
      <c r="IM247" s="284" t="e">
        <v>#NUM!</v>
      </c>
      <c r="IN247" s="284" t="e">
        <v>#NUM!</v>
      </c>
      <c r="IO247" s="284" t="e">
        <v>#NUM!</v>
      </c>
      <c r="IP247" s="284" t="e">
        <v>#NUM!</v>
      </c>
      <c r="IQ247" s="284" t="e">
        <v>#NUM!</v>
      </c>
      <c r="IR247" s="284" t="e">
        <v>#NUM!</v>
      </c>
      <c r="IS247" s="284" t="e">
        <v>#NUM!</v>
      </c>
      <c r="IT247" s="284" t="e">
        <v>#NUM!</v>
      </c>
      <c r="IU247" s="284" t="e">
        <v>#NUM!</v>
      </c>
      <c r="IV247" s="284" t="e">
        <v>#NUM!</v>
      </c>
      <c r="IW247" s="284" t="e">
        <v>#NUM!</v>
      </c>
      <c r="IX247" s="284" t="e">
        <v>#NUM!</v>
      </c>
      <c r="IY247" s="284" t="e">
        <v>#NUM!</v>
      </c>
      <c r="IZ247" s="284" t="e">
        <v>#NUM!</v>
      </c>
      <c r="JA247" s="284" t="e">
        <v>#NUM!</v>
      </c>
      <c r="JB247" s="284" t="e">
        <v>#NUM!</v>
      </c>
      <c r="JC247" s="284" t="e">
        <v>#NUM!</v>
      </c>
      <c r="JD247" s="284" t="e">
        <v>#NUM!</v>
      </c>
      <c r="JE247" s="284" t="e">
        <v>#NUM!</v>
      </c>
      <c r="JF247" s="284" t="e">
        <v>#NUM!</v>
      </c>
      <c r="JG247" s="290" t="s">
        <v>95</v>
      </c>
      <c r="JH247" s="293" t="s">
        <v>363</v>
      </c>
      <c r="JI247" s="276" t="s">
        <v>416</v>
      </c>
      <c r="JJ247" s="276"/>
    </row>
    <row r="248" spans="1:318" s="68" customFormat="1" ht="14.65" customHeight="1" x14ac:dyDescent="0.25">
      <c r="A248" s="68" t="s">
        <v>103</v>
      </c>
      <c r="B248" s="76" t="s">
        <v>508</v>
      </c>
      <c r="C248" s="76" t="s">
        <v>509</v>
      </c>
      <c r="D248" s="89" t="s">
        <v>510</v>
      </c>
      <c r="E248" s="76" t="s">
        <v>25</v>
      </c>
      <c r="F248" s="89" t="s">
        <v>892</v>
      </c>
      <c r="G248" s="76" t="s">
        <v>893</v>
      </c>
      <c r="H248" s="76" t="s">
        <v>894</v>
      </c>
      <c r="I248" s="76" t="s">
        <v>193</v>
      </c>
      <c r="J248" s="76" t="s">
        <v>26</v>
      </c>
      <c r="K248" s="86" t="s">
        <v>895</v>
      </c>
      <c r="L248" s="82" t="s">
        <v>896</v>
      </c>
      <c r="M248" s="82" t="s">
        <v>209</v>
      </c>
      <c r="N248" s="82" t="s">
        <v>897</v>
      </c>
      <c r="O248" s="113" t="s">
        <v>898</v>
      </c>
      <c r="P248" s="113" t="s">
        <v>33</v>
      </c>
      <c r="Q248" s="76" t="s">
        <v>899</v>
      </c>
      <c r="R248" s="76" t="s">
        <v>35</v>
      </c>
      <c r="S248" s="76" t="s">
        <v>900</v>
      </c>
      <c r="T248" s="76" t="s">
        <v>514</v>
      </c>
      <c r="U248" s="77"/>
      <c r="V248" s="77"/>
      <c r="W248" s="77">
        <v>0.05</v>
      </c>
      <c r="X248" s="77"/>
      <c r="Y248" s="77"/>
      <c r="Z248" s="77">
        <v>0.05</v>
      </c>
      <c r="AA248" s="77"/>
      <c r="AB248" s="77"/>
      <c r="AC248" s="77">
        <v>0.05</v>
      </c>
      <c r="AD248" s="77"/>
      <c r="AE248" s="77"/>
      <c r="AF248" s="77">
        <v>0.05</v>
      </c>
      <c r="AG248" s="76" t="s">
        <v>144</v>
      </c>
      <c r="AH248" s="76" t="s">
        <v>208</v>
      </c>
      <c r="AI248" s="82" t="s">
        <v>303</v>
      </c>
      <c r="AJ248" s="83" t="s">
        <v>303</v>
      </c>
      <c r="AK248" s="84">
        <v>46023</v>
      </c>
      <c r="AL248" s="84">
        <v>46387</v>
      </c>
      <c r="AM248" s="83"/>
      <c r="AN248" s="83"/>
      <c r="AO248" s="83"/>
      <c r="AP248" s="85" t="s">
        <v>37</v>
      </c>
      <c r="AQ248" s="84" cm="1">
        <f t="array" ref="AQ248">IFERROR(DATE(2026, _xlfn.AGGREGATE(15, 6, (COLUMN(CC248:CN248)-COLUMN(CC248)+1)/(CC248:CN248&lt;&gt;0), 1), 1),"N/A")</f>
        <v>46023</v>
      </c>
      <c r="AR248" s="84" cm="1">
        <f t="array" ref="AR248">IFERROR(EOMONTH(DATE(2026, _xlfn.AGGREGATE(14, 6, (COLUMN(CC248:CN248)-COLUMN(CC248)+1)/(CC248:CN248&lt;&gt;0), 1), 1), 0),"N/A")</f>
        <v>46387</v>
      </c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76" t="s">
        <v>160</v>
      </c>
      <c r="BG248" s="76"/>
      <c r="BH248" s="76" t="s">
        <v>920</v>
      </c>
      <c r="BI248" s="76" t="s">
        <v>8</v>
      </c>
      <c r="BJ248" s="82">
        <v>710601</v>
      </c>
      <c r="BK248" s="86" t="s">
        <v>190</v>
      </c>
      <c r="BL248" s="87">
        <v>13907.150000000001</v>
      </c>
      <c r="BM248" s="88">
        <v>1158.9291666666668</v>
      </c>
      <c r="BN248" s="88">
        <v>1158.9291666666668</v>
      </c>
      <c r="BO248" s="88">
        <v>1158.9291666666668</v>
      </c>
      <c r="BP248" s="72">
        <v>1158.9291666666668</v>
      </c>
      <c r="BQ248" s="88">
        <v>1158.9291666666668</v>
      </c>
      <c r="BR248" s="88">
        <v>1158.9291666666668</v>
      </c>
      <c r="BS248" s="88">
        <v>1158.9291666666668</v>
      </c>
      <c r="BT248" s="88">
        <v>1158.9291666666668</v>
      </c>
      <c r="BU248" s="88">
        <v>1158.9291666666668</v>
      </c>
      <c r="BV248" s="88">
        <v>1158.9291666666668</v>
      </c>
      <c r="BW248" s="88">
        <v>1158.9291666666668</v>
      </c>
      <c r="BX248" s="137">
        <v>1158.9291666666668</v>
      </c>
      <c r="BY248" s="137"/>
      <c r="BZ248" s="137"/>
      <c r="CA248" s="137"/>
      <c r="CB248" s="138">
        <f t="shared" si="55"/>
        <v>13907.150000000001</v>
      </c>
      <c r="CC248" s="88">
        <v>1158.9291666666668</v>
      </c>
      <c r="CD248" s="88">
        <v>1158.9291666666668</v>
      </c>
      <c r="CE248" s="88">
        <v>1158.9291666666668</v>
      </c>
      <c r="CF248" s="72">
        <v>1158.9291666666668</v>
      </c>
      <c r="CG248" s="88">
        <v>1158.9291666666668</v>
      </c>
      <c r="CH248" s="88">
        <v>1158.9291666666668</v>
      </c>
      <c r="CI248" s="88">
        <v>1158.9291666666668</v>
      </c>
      <c r="CJ248" s="88">
        <v>1158.9291666666668</v>
      </c>
      <c r="CK248" s="88">
        <v>1158.9291666666668</v>
      </c>
      <c r="CL248" s="88">
        <v>1158.9291666666668</v>
      </c>
      <c r="CM248" s="88">
        <v>1158.9291666666668</v>
      </c>
      <c r="CN248" s="137">
        <v>1158.9291666666668</v>
      </c>
      <c r="CO248" s="137"/>
      <c r="CP248" s="137">
        <f t="shared" si="56"/>
        <v>0</v>
      </c>
      <c r="CQ248" s="137">
        <f t="shared" si="63"/>
        <v>4635.7166666666672</v>
      </c>
      <c r="CR248" s="137">
        <f t="shared" si="64"/>
        <v>-1475.1866666666674</v>
      </c>
      <c r="CS248" s="157">
        <v>1047.9100000000001</v>
      </c>
      <c r="CT248" s="157">
        <v>1047.9100000000001</v>
      </c>
      <c r="CU248" s="157">
        <v>1047.9100000000001</v>
      </c>
      <c r="CV248" s="157">
        <v>1321.65</v>
      </c>
      <c r="CW248" s="157">
        <v>1047.9100000000001</v>
      </c>
      <c r="CX248" s="73">
        <v>1023.51</v>
      </c>
      <c r="CY248" s="73">
        <v>1023.51</v>
      </c>
      <c r="CZ248" s="73">
        <v>1205.03</v>
      </c>
      <c r="DA248" s="73">
        <v>1023.51</v>
      </c>
      <c r="DB248" s="73">
        <v>1089.1099999999999</v>
      </c>
      <c r="DC248" s="73">
        <v>1089.1099999999999</v>
      </c>
      <c r="DD248" s="73">
        <v>1077.56</v>
      </c>
      <c r="DE248" s="73">
        <v>1089.1099999999999</v>
      </c>
      <c r="DF248" s="73">
        <v>0</v>
      </c>
      <c r="DG248" s="73">
        <v>950.09</v>
      </c>
      <c r="DH248" s="73">
        <v>0</v>
      </c>
      <c r="DI248" s="157">
        <f t="shared" si="59"/>
        <v>3160.5299999999997</v>
      </c>
      <c r="DJ248" s="157">
        <f t="shared" si="60"/>
        <v>3160.5299999999997</v>
      </c>
      <c r="DK248" s="191" t="str">
        <f t="shared" si="65"/>
        <v>SI</v>
      </c>
      <c r="DL248" s="191" t="str">
        <f t="shared" si="66"/>
        <v>SI</v>
      </c>
      <c r="DM248" s="142"/>
      <c r="DN248" s="142"/>
      <c r="DO248" s="142"/>
      <c r="DP248" s="125"/>
      <c r="DQ248" s="125"/>
      <c r="DR248" s="125"/>
      <c r="DS248" s="125"/>
      <c r="DT248" s="125"/>
      <c r="DU248" s="125"/>
      <c r="DV248" s="125"/>
      <c r="DW248" s="125"/>
      <c r="DX248" s="125"/>
      <c r="DY248" s="125"/>
      <c r="DZ248" s="125"/>
      <c r="EA248" s="125"/>
      <c r="EB248" s="125"/>
      <c r="EC248" s="125"/>
      <c r="ED248" s="125"/>
      <c r="EE248" s="125"/>
      <c r="EF248" s="125"/>
      <c r="EG248" s="125"/>
      <c r="EH248" s="125"/>
      <c r="EI248" s="125"/>
      <c r="EJ248" s="125"/>
      <c r="EK248" s="125"/>
      <c r="EL248" s="125"/>
      <c r="EM248" s="125"/>
      <c r="EN248" s="125"/>
      <c r="EO248" s="125"/>
      <c r="EP248" s="125"/>
      <c r="EQ248" s="125"/>
      <c r="ER248" s="125"/>
      <c r="ES248" s="125"/>
      <c r="ET248" s="125"/>
      <c r="EU248" s="125"/>
      <c r="EV248" s="125"/>
      <c r="EW248" s="125"/>
      <c r="EX248" s="125"/>
      <c r="EY248" s="125"/>
      <c r="EZ248" s="125"/>
      <c r="FA248" s="125"/>
      <c r="FB248" s="125"/>
      <c r="FC248" s="125"/>
      <c r="FD248" s="125"/>
      <c r="FE248" s="125"/>
      <c r="FF248" s="125"/>
      <c r="FG248" s="125"/>
      <c r="FH248" s="125"/>
      <c r="FI248" s="125"/>
      <c r="FJ248" s="125"/>
      <c r="FK248" s="125"/>
      <c r="FL248" s="125"/>
      <c r="FM248" s="125"/>
      <c r="FN248" s="158"/>
      <c r="FO248" s="125"/>
      <c r="FP248" s="125"/>
      <c r="FQ248" s="125"/>
      <c r="FR248" s="125"/>
      <c r="FS248" s="125"/>
      <c r="FT248" s="125"/>
      <c r="FU248" s="173"/>
      <c r="FV248" s="173"/>
      <c r="FW248" s="173"/>
      <c r="FX248" s="173"/>
      <c r="FY248" s="173"/>
      <c r="FZ248" s="173"/>
      <c r="GA248" s="173"/>
      <c r="GB248" s="173"/>
      <c r="GC248" s="173"/>
      <c r="GD248" s="173"/>
      <c r="GE248" s="173"/>
      <c r="GF248" s="173"/>
      <c r="GG248" s="173"/>
      <c r="GH248" s="173"/>
      <c r="GI248" s="173"/>
      <c r="GJ248" s="173"/>
      <c r="GK248" s="173"/>
      <c r="GL248" s="173"/>
      <c r="GM248" s="173"/>
      <c r="GN248" s="173"/>
      <c r="GO248" s="173"/>
      <c r="GP248" s="173"/>
      <c r="GQ248" s="173"/>
      <c r="GR248" s="173"/>
      <c r="GS248" s="173"/>
      <c r="GT248" s="173"/>
      <c r="GU248" s="173"/>
      <c r="GV248" s="173"/>
      <c r="GW248" s="173"/>
      <c r="GX248" s="173"/>
      <c r="GY248" s="173"/>
      <c r="GZ248" s="173"/>
      <c r="HA248" s="173"/>
      <c r="HB248" s="173"/>
      <c r="HC248" s="173"/>
      <c r="HD248" s="173"/>
      <c r="HE248" s="173"/>
      <c r="HF248" s="173"/>
      <c r="HG248" s="173"/>
      <c r="HH248" s="173"/>
      <c r="HI248" s="173"/>
      <c r="HJ248" s="173"/>
      <c r="HP248" s="284" t="e">
        <v>#NUM!</v>
      </c>
      <c r="HQ248" s="279"/>
      <c r="HR248" s="281"/>
      <c r="HS248" s="281"/>
      <c r="HT248" s="281"/>
      <c r="HU248" s="281"/>
      <c r="HV248" s="281"/>
      <c r="HW248" s="281"/>
      <c r="HX248" s="281"/>
      <c r="HY248" s="281"/>
      <c r="HZ248" s="281"/>
      <c r="IA248" s="281"/>
      <c r="IB248" s="281"/>
      <c r="IC248" s="281"/>
      <c r="ID248" s="281"/>
      <c r="IE248" s="281"/>
      <c r="IF248" s="281"/>
      <c r="IG248" s="281"/>
      <c r="IH248" s="281"/>
      <c r="II248" s="281"/>
      <c r="IJ248" s="281"/>
      <c r="IK248" s="281"/>
      <c r="IL248" s="281"/>
      <c r="IM248" s="281"/>
      <c r="IN248" s="281"/>
      <c r="IO248" s="281"/>
      <c r="IP248" s="281"/>
      <c r="IQ248" s="281"/>
      <c r="IR248" s="281"/>
      <c r="IS248" s="281"/>
      <c r="IT248" s="281"/>
      <c r="IU248" s="281"/>
      <c r="IV248" s="281"/>
      <c r="IW248" s="281"/>
      <c r="IX248" s="281"/>
      <c r="IY248" s="281"/>
      <c r="IZ248" s="281"/>
      <c r="JA248" s="281"/>
      <c r="JB248" s="281"/>
      <c r="JC248" s="281"/>
      <c r="JD248" s="281"/>
      <c r="JE248" s="281"/>
      <c r="JF248" s="285"/>
      <c r="JG248" s="285"/>
      <c r="JH248" s="275"/>
      <c r="JI248" s="275"/>
      <c r="JJ248" s="275"/>
    </row>
    <row r="249" spans="1:318" s="68" customFormat="1" ht="14.65" customHeight="1" x14ac:dyDescent="0.25">
      <c r="A249" s="68" t="s">
        <v>103</v>
      </c>
      <c r="B249" s="76" t="s">
        <v>508</v>
      </c>
      <c r="C249" s="76" t="s">
        <v>509</v>
      </c>
      <c r="D249" s="89" t="s">
        <v>510</v>
      </c>
      <c r="E249" s="76" t="s">
        <v>25</v>
      </c>
      <c r="F249" s="89" t="s">
        <v>892</v>
      </c>
      <c r="G249" s="76" t="s">
        <v>893</v>
      </c>
      <c r="H249" s="76" t="s">
        <v>894</v>
      </c>
      <c r="I249" s="76" t="s">
        <v>193</v>
      </c>
      <c r="J249" s="76" t="s">
        <v>26</v>
      </c>
      <c r="K249" s="86" t="s">
        <v>895</v>
      </c>
      <c r="L249" s="82" t="s">
        <v>896</v>
      </c>
      <c r="M249" s="82" t="s">
        <v>209</v>
      </c>
      <c r="N249" s="82" t="s">
        <v>897</v>
      </c>
      <c r="O249" s="113" t="s">
        <v>898</v>
      </c>
      <c r="P249" s="113" t="s">
        <v>33</v>
      </c>
      <c r="Q249" s="76" t="s">
        <v>899</v>
      </c>
      <c r="R249" s="76" t="s">
        <v>35</v>
      </c>
      <c r="S249" s="76" t="s">
        <v>900</v>
      </c>
      <c r="T249" s="76" t="s">
        <v>514</v>
      </c>
      <c r="U249" s="77"/>
      <c r="V249" s="77"/>
      <c r="W249" s="77">
        <v>0.05</v>
      </c>
      <c r="X249" s="77"/>
      <c r="Y249" s="77"/>
      <c r="Z249" s="77">
        <v>0.05</v>
      </c>
      <c r="AA249" s="77"/>
      <c r="AB249" s="77"/>
      <c r="AC249" s="77">
        <v>0.05</v>
      </c>
      <c r="AD249" s="77"/>
      <c r="AE249" s="77"/>
      <c r="AF249" s="77">
        <v>0.05</v>
      </c>
      <c r="AG249" s="76" t="s">
        <v>144</v>
      </c>
      <c r="AH249" s="76" t="s">
        <v>208</v>
      </c>
      <c r="AI249" s="82" t="s">
        <v>303</v>
      </c>
      <c r="AJ249" s="83" t="s">
        <v>303</v>
      </c>
      <c r="AK249" s="84">
        <v>46023</v>
      </c>
      <c r="AL249" s="84">
        <v>46387</v>
      </c>
      <c r="AM249" s="83"/>
      <c r="AN249" s="83"/>
      <c r="AO249" s="83"/>
      <c r="AP249" s="85" t="s">
        <v>37</v>
      </c>
      <c r="AQ249" s="84" cm="1">
        <f t="array" ref="AQ249">IFERROR(DATE(2026, _xlfn.AGGREGATE(15, 6, (COLUMN(CC249:CN249)-COLUMN(CC249)+1)/(CC249:CN249&lt;&gt;0), 1), 1),"N/A")</f>
        <v>46023</v>
      </c>
      <c r="AR249" s="84" cm="1">
        <f t="array" ref="AR249">IFERROR(EOMONTH(DATE(2026, _xlfn.AGGREGATE(14, 6, (COLUMN(CC249:CN249)-COLUMN(CC249)+1)/(CC249:CN249&lt;&gt;0), 1), 1), 0),"N/A")</f>
        <v>46387</v>
      </c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76" t="s">
        <v>168</v>
      </c>
      <c r="BG249" s="76"/>
      <c r="BH249" s="76" t="s">
        <v>921</v>
      </c>
      <c r="BI249" s="76" t="s">
        <v>8</v>
      </c>
      <c r="BJ249" s="82">
        <v>710707</v>
      </c>
      <c r="BK249" s="86" t="s">
        <v>190</v>
      </c>
      <c r="BL249" s="87">
        <v>4775</v>
      </c>
      <c r="BM249" s="88">
        <v>397.91666666666669</v>
      </c>
      <c r="BN249" s="88">
        <v>397.91666666666669</v>
      </c>
      <c r="BO249" s="88">
        <v>397.91666666666669</v>
      </c>
      <c r="BP249" s="72">
        <v>397.91666666666669</v>
      </c>
      <c r="BQ249" s="88">
        <v>397.91666666666669</v>
      </c>
      <c r="BR249" s="88">
        <v>397.91666666666669</v>
      </c>
      <c r="BS249" s="88">
        <v>397.91666666666669</v>
      </c>
      <c r="BT249" s="88">
        <v>397.91666666666669</v>
      </c>
      <c r="BU249" s="88">
        <v>397.91666666666669</v>
      </c>
      <c r="BV249" s="88">
        <v>397.91666666666669</v>
      </c>
      <c r="BW249" s="88">
        <v>397.91666666666669</v>
      </c>
      <c r="BX249" s="137">
        <v>397.91666666666669</v>
      </c>
      <c r="BY249" s="137"/>
      <c r="BZ249" s="137"/>
      <c r="CA249" s="137"/>
      <c r="CB249" s="138">
        <f t="shared" si="55"/>
        <v>4775</v>
      </c>
      <c r="CC249" s="88">
        <v>397.91666666666669</v>
      </c>
      <c r="CD249" s="88">
        <v>397.91666666666669</v>
      </c>
      <c r="CE249" s="88">
        <v>397.91666666666669</v>
      </c>
      <c r="CF249" s="72">
        <v>397.91666666666669</v>
      </c>
      <c r="CG249" s="88">
        <v>397.91666666666669</v>
      </c>
      <c r="CH249" s="88">
        <v>397.91666666666669</v>
      </c>
      <c r="CI249" s="88">
        <v>397.91666666666669</v>
      </c>
      <c r="CJ249" s="88">
        <v>397.91666666666669</v>
      </c>
      <c r="CK249" s="88">
        <v>397.91666666666669</v>
      </c>
      <c r="CL249" s="88">
        <v>397.91666666666669</v>
      </c>
      <c r="CM249" s="88">
        <v>397.91666666666669</v>
      </c>
      <c r="CN249" s="137">
        <v>397.91666666666669</v>
      </c>
      <c r="CO249" s="137"/>
      <c r="CP249" s="137">
        <f t="shared" si="56"/>
        <v>0</v>
      </c>
      <c r="CQ249" s="137">
        <f t="shared" si="63"/>
        <v>1591.6666666666667</v>
      </c>
      <c r="CR249" s="137">
        <f t="shared" si="64"/>
        <v>-1591.6666666666667</v>
      </c>
      <c r="CS249" s="157">
        <v>0</v>
      </c>
      <c r="CT249" s="157">
        <v>0</v>
      </c>
      <c r="CU249" s="157">
        <v>0</v>
      </c>
      <c r="CV249" s="157">
        <v>0</v>
      </c>
      <c r="CW249" s="157">
        <v>0</v>
      </c>
      <c r="CX249" s="73">
        <v>0</v>
      </c>
      <c r="CY249" s="73">
        <v>0</v>
      </c>
      <c r="CZ249" s="73">
        <v>0</v>
      </c>
      <c r="DA249" s="73">
        <v>0</v>
      </c>
      <c r="DB249" s="73">
        <v>0</v>
      </c>
      <c r="DC249" s="73">
        <v>0</v>
      </c>
      <c r="DD249" s="73">
        <v>0</v>
      </c>
      <c r="DE249" s="73">
        <v>0</v>
      </c>
      <c r="DF249" s="73">
        <v>0</v>
      </c>
      <c r="DG249" s="73">
        <v>0</v>
      </c>
      <c r="DH249" s="73">
        <v>0</v>
      </c>
      <c r="DI249" s="157">
        <f t="shared" si="59"/>
        <v>0</v>
      </c>
      <c r="DJ249" s="157">
        <f t="shared" si="60"/>
        <v>0</v>
      </c>
      <c r="DK249" s="191" t="str">
        <f t="shared" si="65"/>
        <v>NO</v>
      </c>
      <c r="DL249" s="191" t="str">
        <f t="shared" si="66"/>
        <v>NO</v>
      </c>
      <c r="DM249" s="142"/>
      <c r="DN249" s="142"/>
      <c r="DO249" s="142"/>
      <c r="DP249" s="125"/>
      <c r="DQ249" s="125"/>
      <c r="DR249" s="125"/>
      <c r="DS249" s="125"/>
      <c r="DT249" s="125"/>
      <c r="DU249" s="125"/>
      <c r="DV249" s="125"/>
      <c r="DW249" s="125"/>
      <c r="DX249" s="125"/>
      <c r="DY249" s="125"/>
      <c r="DZ249" s="125"/>
      <c r="EA249" s="125"/>
      <c r="EB249" s="125"/>
      <c r="EC249" s="125"/>
      <c r="ED249" s="125"/>
      <c r="EE249" s="125"/>
      <c r="EF249" s="125"/>
      <c r="EG249" s="125"/>
      <c r="EH249" s="125"/>
      <c r="EI249" s="125"/>
      <c r="EJ249" s="125"/>
      <c r="EK249" s="125"/>
      <c r="EL249" s="125"/>
      <c r="EM249" s="125"/>
      <c r="EN249" s="125"/>
      <c r="EO249" s="125"/>
      <c r="EP249" s="125"/>
      <c r="EQ249" s="125"/>
      <c r="ER249" s="125"/>
      <c r="ES249" s="125"/>
      <c r="ET249" s="125"/>
      <c r="EU249" s="125"/>
      <c r="EV249" s="125"/>
      <c r="EW249" s="125"/>
      <c r="EX249" s="125"/>
      <c r="EY249" s="125"/>
      <c r="EZ249" s="125"/>
      <c r="FA249" s="125"/>
      <c r="FB249" s="125"/>
      <c r="FC249" s="125"/>
      <c r="FD249" s="125"/>
      <c r="FE249" s="125"/>
      <c r="FF249" s="125"/>
      <c r="FG249" s="125"/>
      <c r="FH249" s="125"/>
      <c r="FI249" s="125"/>
      <c r="FJ249" s="125"/>
      <c r="FK249" s="125"/>
      <c r="FL249" s="125"/>
      <c r="FM249" s="125"/>
      <c r="FN249" s="158"/>
      <c r="FO249" s="125"/>
      <c r="FP249" s="125"/>
      <c r="FQ249" s="125"/>
      <c r="FR249" s="125"/>
      <c r="FS249" s="125"/>
      <c r="FT249" s="125"/>
      <c r="FU249" s="173"/>
      <c r="FV249" s="173"/>
      <c r="FW249" s="173"/>
      <c r="FX249" s="173"/>
      <c r="FY249" s="173"/>
      <c r="FZ249" s="173"/>
      <c r="GA249" s="173"/>
      <c r="GB249" s="173"/>
      <c r="GC249" s="173"/>
      <c r="GD249" s="173"/>
      <c r="GE249" s="173"/>
      <c r="GF249" s="173"/>
      <c r="GG249" s="173"/>
      <c r="GH249" s="173"/>
      <c r="GI249" s="173"/>
      <c r="GJ249" s="173"/>
      <c r="GK249" s="173"/>
      <c r="GL249" s="173"/>
      <c r="GM249" s="173"/>
      <c r="GN249" s="173"/>
      <c r="GO249" s="173"/>
      <c r="GP249" s="173"/>
      <c r="GQ249" s="173"/>
      <c r="GR249" s="173"/>
      <c r="GS249" s="173"/>
      <c r="GT249" s="173"/>
      <c r="GU249" s="173"/>
      <c r="GV249" s="173"/>
      <c r="GW249" s="173"/>
      <c r="GX249" s="173"/>
      <c r="GY249" s="173"/>
      <c r="GZ249" s="173"/>
      <c r="HA249" s="173"/>
      <c r="HB249" s="173"/>
      <c r="HC249" s="173"/>
      <c r="HD249" s="173"/>
      <c r="HE249" s="173"/>
      <c r="HF249" s="173"/>
      <c r="HG249" s="173"/>
      <c r="HH249" s="173"/>
      <c r="HI249" s="173"/>
      <c r="HJ249" s="173"/>
      <c r="HP249" s="284" t="e">
        <v>#NUM!</v>
      </c>
      <c r="HQ249" s="279"/>
      <c r="HR249" s="281"/>
      <c r="HS249" s="281"/>
      <c r="HT249" s="281"/>
      <c r="HU249" s="281"/>
      <c r="HV249" s="281"/>
      <c r="HW249" s="281"/>
      <c r="HX249" s="281"/>
      <c r="HY249" s="281"/>
      <c r="HZ249" s="281"/>
      <c r="IA249" s="281"/>
      <c r="IB249" s="281"/>
      <c r="IC249" s="281"/>
      <c r="ID249" s="281"/>
      <c r="IE249" s="281"/>
      <c r="IF249" s="281"/>
      <c r="IG249" s="281"/>
      <c r="IH249" s="281"/>
      <c r="II249" s="281"/>
      <c r="IJ249" s="281"/>
      <c r="IK249" s="281"/>
      <c r="IL249" s="281"/>
      <c r="IM249" s="281"/>
      <c r="IN249" s="281"/>
      <c r="IO249" s="281"/>
      <c r="IP249" s="281"/>
      <c r="IQ249" s="281"/>
      <c r="IR249" s="281"/>
      <c r="IS249" s="281"/>
      <c r="IT249" s="281"/>
      <c r="IU249" s="281"/>
      <c r="IV249" s="281"/>
      <c r="IW249" s="281"/>
      <c r="IX249" s="281"/>
      <c r="IY249" s="281"/>
      <c r="IZ249" s="281"/>
      <c r="JA249" s="281"/>
      <c r="JB249" s="281"/>
      <c r="JC249" s="281"/>
      <c r="JD249" s="281"/>
      <c r="JE249" s="281"/>
      <c r="JF249" s="285"/>
      <c r="JG249" s="285"/>
      <c r="JH249" s="275"/>
      <c r="JI249" s="275"/>
      <c r="JJ249" s="275"/>
    </row>
    <row r="250" spans="1:318" s="68" customFormat="1" ht="14.65" customHeight="1" x14ac:dyDescent="0.25">
      <c r="A250" s="68" t="s">
        <v>103</v>
      </c>
      <c r="B250" s="76" t="s">
        <v>508</v>
      </c>
      <c r="C250" s="76" t="s">
        <v>509</v>
      </c>
      <c r="D250" s="89" t="s">
        <v>510</v>
      </c>
      <c r="E250" s="76" t="s">
        <v>25</v>
      </c>
      <c r="F250" s="89" t="s">
        <v>892</v>
      </c>
      <c r="G250" s="76" t="s">
        <v>893</v>
      </c>
      <c r="H250" s="76" t="s">
        <v>894</v>
      </c>
      <c r="I250" s="76" t="s">
        <v>193</v>
      </c>
      <c r="J250" s="76" t="s">
        <v>26</v>
      </c>
      <c r="K250" s="86" t="s">
        <v>895</v>
      </c>
      <c r="L250" s="82" t="s">
        <v>896</v>
      </c>
      <c r="M250" s="82" t="s">
        <v>209</v>
      </c>
      <c r="N250" s="82" t="s">
        <v>897</v>
      </c>
      <c r="O250" s="113" t="s">
        <v>898</v>
      </c>
      <c r="P250" s="113" t="s">
        <v>33</v>
      </c>
      <c r="Q250" s="76" t="s">
        <v>899</v>
      </c>
      <c r="R250" s="76" t="s">
        <v>35</v>
      </c>
      <c r="S250" s="76" t="s">
        <v>900</v>
      </c>
      <c r="T250" s="76" t="s">
        <v>514</v>
      </c>
      <c r="U250" s="77"/>
      <c r="V250" s="77"/>
      <c r="W250" s="77">
        <v>0.05</v>
      </c>
      <c r="X250" s="77"/>
      <c r="Y250" s="77"/>
      <c r="Z250" s="77">
        <v>0.05</v>
      </c>
      <c r="AA250" s="77"/>
      <c r="AB250" s="77"/>
      <c r="AC250" s="77">
        <v>0.05</v>
      </c>
      <c r="AD250" s="77"/>
      <c r="AE250" s="77"/>
      <c r="AF250" s="77">
        <v>0.05</v>
      </c>
      <c r="AG250" s="76" t="s">
        <v>144</v>
      </c>
      <c r="AH250" s="76" t="s">
        <v>208</v>
      </c>
      <c r="AI250" s="82" t="s">
        <v>303</v>
      </c>
      <c r="AJ250" s="83" t="s">
        <v>303</v>
      </c>
      <c r="AK250" s="84">
        <v>46023</v>
      </c>
      <c r="AL250" s="84">
        <v>46387</v>
      </c>
      <c r="AM250" s="83"/>
      <c r="AN250" s="83"/>
      <c r="AO250" s="83"/>
      <c r="AP250" s="85" t="s">
        <v>37</v>
      </c>
      <c r="AQ250" s="84" cm="1">
        <f t="array" ref="AQ250">IFERROR(DATE(2026, _xlfn.AGGREGATE(15, 6, (COLUMN(CC250:CN250)-COLUMN(CC250)+1)/(CC250:CN250&lt;&gt;0), 1), 1),"N/A")</f>
        <v>46023</v>
      </c>
      <c r="AR250" s="84" cm="1">
        <f t="array" ref="AR250">IFERROR(EOMONTH(DATE(2026, _xlfn.AGGREGATE(14, 6, (COLUMN(CC250:CN250)-COLUMN(CC250)+1)/(CC250:CN250&lt;&gt;0), 1), 1), 0),"N/A")</f>
        <v>46387</v>
      </c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76" t="s">
        <v>166</v>
      </c>
      <c r="BG250" s="76"/>
      <c r="BH250" s="76" t="s">
        <v>922</v>
      </c>
      <c r="BI250" s="76" t="s">
        <v>8</v>
      </c>
      <c r="BJ250" s="82">
        <v>710204</v>
      </c>
      <c r="BK250" s="86" t="s">
        <v>190</v>
      </c>
      <c r="BL250" s="87">
        <v>5280</v>
      </c>
      <c r="BM250" s="88">
        <v>440</v>
      </c>
      <c r="BN250" s="88">
        <v>440</v>
      </c>
      <c r="BO250" s="88">
        <v>440</v>
      </c>
      <c r="BP250" s="72">
        <v>440</v>
      </c>
      <c r="BQ250" s="88">
        <v>440</v>
      </c>
      <c r="BR250" s="88">
        <v>440</v>
      </c>
      <c r="BS250" s="88">
        <v>440</v>
      </c>
      <c r="BT250" s="88">
        <v>440</v>
      </c>
      <c r="BU250" s="88">
        <v>440</v>
      </c>
      <c r="BV250" s="88">
        <v>440</v>
      </c>
      <c r="BW250" s="88">
        <v>440</v>
      </c>
      <c r="BX250" s="137">
        <v>440</v>
      </c>
      <c r="BY250" s="137"/>
      <c r="BZ250" s="137"/>
      <c r="CA250" s="137"/>
      <c r="CB250" s="138">
        <f t="shared" si="55"/>
        <v>5280</v>
      </c>
      <c r="CC250" s="88">
        <v>440</v>
      </c>
      <c r="CD250" s="88">
        <v>440</v>
      </c>
      <c r="CE250" s="88">
        <v>440</v>
      </c>
      <c r="CF250" s="72">
        <v>440</v>
      </c>
      <c r="CG250" s="88">
        <v>440</v>
      </c>
      <c r="CH250" s="88">
        <v>440</v>
      </c>
      <c r="CI250" s="88">
        <v>440</v>
      </c>
      <c r="CJ250" s="88">
        <v>440</v>
      </c>
      <c r="CK250" s="88">
        <v>440</v>
      </c>
      <c r="CL250" s="88">
        <v>440</v>
      </c>
      <c r="CM250" s="88">
        <v>440</v>
      </c>
      <c r="CN250" s="137">
        <v>440</v>
      </c>
      <c r="CO250" s="137"/>
      <c r="CP250" s="137">
        <f t="shared" si="56"/>
        <v>0</v>
      </c>
      <c r="CQ250" s="137">
        <f t="shared" si="63"/>
        <v>1760</v>
      </c>
      <c r="CR250" s="137">
        <f t="shared" si="64"/>
        <v>-463.84999999999991</v>
      </c>
      <c r="CS250" s="157">
        <v>40.17</v>
      </c>
      <c r="CT250" s="157">
        <v>412.41</v>
      </c>
      <c r="CU250" s="157">
        <v>412.41</v>
      </c>
      <c r="CV250" s="157">
        <v>455.22</v>
      </c>
      <c r="CW250" s="157">
        <v>412.41</v>
      </c>
      <c r="CX250" s="73">
        <v>40.17</v>
      </c>
      <c r="CY250" s="73">
        <v>441.87</v>
      </c>
      <c r="CZ250" s="73">
        <v>455.22</v>
      </c>
      <c r="DA250" s="73">
        <v>441.87</v>
      </c>
      <c r="DB250" s="73">
        <v>441.87</v>
      </c>
      <c r="DC250" s="73">
        <v>441.87</v>
      </c>
      <c r="DD250" s="73">
        <v>455.22</v>
      </c>
      <c r="DE250" s="73">
        <v>441.87</v>
      </c>
      <c r="DF250" s="73">
        <v>0</v>
      </c>
      <c r="DG250" s="73">
        <v>455.22</v>
      </c>
      <c r="DH250" s="73">
        <v>0</v>
      </c>
      <c r="DI250" s="157">
        <f t="shared" si="59"/>
        <v>1296.1500000000001</v>
      </c>
      <c r="DJ250" s="157">
        <f t="shared" si="60"/>
        <v>1296.1500000000001</v>
      </c>
      <c r="DK250" s="191" t="str">
        <f t="shared" si="65"/>
        <v>SI</v>
      </c>
      <c r="DL250" s="191" t="str">
        <f t="shared" si="66"/>
        <v>SI</v>
      </c>
      <c r="DM250" s="142"/>
      <c r="DN250" s="142"/>
      <c r="DO250" s="142"/>
      <c r="DP250" s="125"/>
      <c r="DQ250" s="125"/>
      <c r="DR250" s="125"/>
      <c r="DS250" s="125"/>
      <c r="DT250" s="125"/>
      <c r="DU250" s="125"/>
      <c r="DV250" s="125"/>
      <c r="DW250" s="125"/>
      <c r="DX250" s="125"/>
      <c r="DY250" s="125"/>
      <c r="DZ250" s="125"/>
      <c r="EA250" s="125"/>
      <c r="EB250" s="125"/>
      <c r="EC250" s="125"/>
      <c r="ED250" s="125"/>
      <c r="EE250" s="125"/>
      <c r="EF250" s="125"/>
      <c r="EG250" s="125"/>
      <c r="EH250" s="125"/>
      <c r="EI250" s="125"/>
      <c r="EJ250" s="125"/>
      <c r="EK250" s="125"/>
      <c r="EL250" s="125"/>
      <c r="EM250" s="125"/>
      <c r="EN250" s="125"/>
      <c r="EO250" s="125"/>
      <c r="EP250" s="125"/>
      <c r="EQ250" s="125"/>
      <c r="ER250" s="125"/>
      <c r="ES250" s="125"/>
      <c r="ET250" s="125"/>
      <c r="EU250" s="125"/>
      <c r="EV250" s="125"/>
      <c r="EW250" s="125"/>
      <c r="EX250" s="125"/>
      <c r="EY250" s="125"/>
      <c r="EZ250" s="125"/>
      <c r="FA250" s="125"/>
      <c r="FB250" s="125"/>
      <c r="FC250" s="125"/>
      <c r="FD250" s="125"/>
      <c r="FE250" s="125"/>
      <c r="FF250" s="125"/>
      <c r="FG250" s="125"/>
      <c r="FH250" s="125"/>
      <c r="FI250" s="125"/>
      <c r="FJ250" s="125"/>
      <c r="FK250" s="125"/>
      <c r="FL250" s="125"/>
      <c r="FM250" s="125"/>
      <c r="FN250" s="158"/>
      <c r="FO250" s="125"/>
      <c r="FP250" s="125"/>
      <c r="FQ250" s="125"/>
      <c r="FR250" s="125"/>
      <c r="FS250" s="125"/>
      <c r="FT250" s="125"/>
      <c r="FU250" s="173"/>
      <c r="FV250" s="173"/>
      <c r="FW250" s="173"/>
      <c r="FX250" s="173"/>
      <c r="FY250" s="173"/>
      <c r="FZ250" s="173"/>
      <c r="GA250" s="173"/>
      <c r="GB250" s="173"/>
      <c r="GC250" s="173"/>
      <c r="GD250" s="173"/>
      <c r="GE250" s="173"/>
      <c r="GF250" s="173"/>
      <c r="GG250" s="173"/>
      <c r="GH250" s="173"/>
      <c r="GI250" s="173"/>
      <c r="GJ250" s="173"/>
      <c r="GK250" s="173"/>
      <c r="GL250" s="173"/>
      <c r="GM250" s="173"/>
      <c r="GN250" s="173"/>
      <c r="GO250" s="173"/>
      <c r="GP250" s="173"/>
      <c r="GQ250" s="173"/>
      <c r="GR250" s="173"/>
      <c r="GS250" s="173"/>
      <c r="GT250" s="173"/>
      <c r="GU250" s="173"/>
      <c r="GV250" s="173"/>
      <c r="GW250" s="173"/>
      <c r="GX250" s="173"/>
      <c r="GY250" s="173"/>
      <c r="GZ250" s="173"/>
      <c r="HA250" s="173"/>
      <c r="HB250" s="173"/>
      <c r="HC250" s="173"/>
      <c r="HD250" s="173"/>
      <c r="HE250" s="173"/>
      <c r="HF250" s="173"/>
      <c r="HG250" s="173"/>
      <c r="HH250" s="173"/>
      <c r="HI250" s="173"/>
      <c r="HJ250" s="173"/>
      <c r="HP250" s="284" t="e">
        <v>#NUM!</v>
      </c>
      <c r="HQ250" s="279"/>
      <c r="HR250" s="281"/>
      <c r="HS250" s="281"/>
      <c r="HT250" s="281"/>
      <c r="HU250" s="281"/>
      <c r="HV250" s="281"/>
      <c r="HW250" s="281"/>
      <c r="HX250" s="281"/>
      <c r="HY250" s="281"/>
      <c r="HZ250" s="281"/>
      <c r="IA250" s="281"/>
      <c r="IB250" s="281"/>
      <c r="IC250" s="281"/>
      <c r="ID250" s="281"/>
      <c r="IE250" s="281"/>
      <c r="IF250" s="281"/>
      <c r="IG250" s="281"/>
      <c r="IH250" s="281"/>
      <c r="II250" s="281"/>
      <c r="IJ250" s="281"/>
      <c r="IK250" s="281"/>
      <c r="IL250" s="281"/>
      <c r="IM250" s="281"/>
      <c r="IN250" s="281"/>
      <c r="IO250" s="281"/>
      <c r="IP250" s="281"/>
      <c r="IQ250" s="281"/>
      <c r="IR250" s="281"/>
      <c r="IS250" s="281"/>
      <c r="IT250" s="281"/>
      <c r="IU250" s="281"/>
      <c r="IV250" s="281"/>
      <c r="IW250" s="281"/>
      <c r="IX250" s="281"/>
      <c r="IY250" s="281"/>
      <c r="IZ250" s="281"/>
      <c r="JA250" s="281"/>
      <c r="JB250" s="281"/>
      <c r="JC250" s="281"/>
      <c r="JD250" s="281"/>
      <c r="JE250" s="281"/>
      <c r="JF250" s="285"/>
      <c r="JG250" s="285"/>
      <c r="JH250" s="275"/>
      <c r="JI250" s="275"/>
      <c r="JJ250" s="275"/>
    </row>
    <row r="251" spans="1:318" s="68" customFormat="1" ht="14.65" customHeight="1" x14ac:dyDescent="0.25">
      <c r="A251" s="76" t="s">
        <v>103</v>
      </c>
      <c r="B251" s="76" t="s">
        <v>508</v>
      </c>
      <c r="C251" s="76" t="s">
        <v>509</v>
      </c>
      <c r="D251" s="89" t="s">
        <v>510</v>
      </c>
      <c r="E251" s="76" t="s">
        <v>25</v>
      </c>
      <c r="F251" s="89" t="s">
        <v>892</v>
      </c>
      <c r="G251" s="76" t="s">
        <v>893</v>
      </c>
      <c r="H251" s="76" t="s">
        <v>894</v>
      </c>
      <c r="I251" s="76" t="s">
        <v>193</v>
      </c>
      <c r="J251" s="76" t="s">
        <v>26</v>
      </c>
      <c r="K251" s="86" t="s">
        <v>895</v>
      </c>
      <c r="L251" s="82" t="s">
        <v>896</v>
      </c>
      <c r="M251" s="82" t="s">
        <v>209</v>
      </c>
      <c r="N251" s="82" t="s">
        <v>897</v>
      </c>
      <c r="O251" s="113" t="s">
        <v>898</v>
      </c>
      <c r="P251" s="113" t="s">
        <v>33</v>
      </c>
      <c r="Q251" s="76" t="s">
        <v>899</v>
      </c>
      <c r="R251" s="76" t="s">
        <v>35</v>
      </c>
      <c r="S251" s="76" t="s">
        <v>900</v>
      </c>
      <c r="T251" s="76" t="s">
        <v>514</v>
      </c>
      <c r="U251" s="77"/>
      <c r="V251" s="77"/>
      <c r="W251" s="77">
        <v>0.05</v>
      </c>
      <c r="X251" s="77"/>
      <c r="Y251" s="77"/>
      <c r="Z251" s="77">
        <v>0.05</v>
      </c>
      <c r="AA251" s="77"/>
      <c r="AB251" s="77"/>
      <c r="AC251" s="77">
        <v>0.05</v>
      </c>
      <c r="AD251" s="77"/>
      <c r="AE251" s="77"/>
      <c r="AF251" s="77">
        <v>0.05</v>
      </c>
      <c r="AG251" s="76" t="s">
        <v>144</v>
      </c>
      <c r="AH251" s="76" t="s">
        <v>208</v>
      </c>
      <c r="AI251" s="82" t="s">
        <v>303</v>
      </c>
      <c r="AJ251" s="83" t="s">
        <v>303</v>
      </c>
      <c r="AK251" s="84">
        <v>46023</v>
      </c>
      <c r="AL251" s="84">
        <v>46387</v>
      </c>
      <c r="AM251" s="83"/>
      <c r="AN251" s="83"/>
      <c r="AO251" s="83"/>
      <c r="AP251" s="85" t="s">
        <v>37</v>
      </c>
      <c r="AQ251" s="84" cm="1">
        <f t="array" ref="AQ251">IFERROR(DATE(2026, _xlfn.AGGREGATE(15, 6, (COLUMN(CC251:CN251)-COLUMN(CC251)+1)/(CC251:CN251&lt;&gt;0), 1), 1),"N/A")</f>
        <v>46023</v>
      </c>
      <c r="AR251" s="84" cm="1">
        <f t="array" ref="AR251">IFERROR(EOMONTH(DATE(2026, _xlfn.AGGREGATE(14, 6, (COLUMN(CC251:CN251)-COLUMN(CC251)+1)/(CC251:CN251&lt;&gt;0), 1), 1), 0),"N/A")</f>
        <v>46387</v>
      </c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76" t="s">
        <v>163</v>
      </c>
      <c r="BG251" s="76"/>
      <c r="BH251" s="76" t="s">
        <v>923</v>
      </c>
      <c r="BI251" s="76" t="s">
        <v>8</v>
      </c>
      <c r="BJ251" s="82">
        <v>710203</v>
      </c>
      <c r="BK251" s="86" t="s">
        <v>190</v>
      </c>
      <c r="BL251" s="87">
        <v>9947.9</v>
      </c>
      <c r="BM251" s="88">
        <v>828.99166666666679</v>
      </c>
      <c r="BN251" s="88">
        <v>828.99166666666679</v>
      </c>
      <c r="BO251" s="88">
        <v>828.99166666666679</v>
      </c>
      <c r="BP251" s="72">
        <v>828.99166666666679</v>
      </c>
      <c r="BQ251" s="88">
        <v>828.99166666666679</v>
      </c>
      <c r="BR251" s="88">
        <v>828.99166666666679</v>
      </c>
      <c r="BS251" s="88">
        <v>828.99166666666679</v>
      </c>
      <c r="BT251" s="88">
        <v>828.99166666666679</v>
      </c>
      <c r="BU251" s="88">
        <v>828.99166666666679</v>
      </c>
      <c r="BV251" s="88">
        <v>828.99166666666679</v>
      </c>
      <c r="BW251" s="88">
        <v>828.99166666666679</v>
      </c>
      <c r="BX251" s="137">
        <v>828.99166666666679</v>
      </c>
      <c r="BY251" s="137"/>
      <c r="BZ251" s="137"/>
      <c r="CA251" s="137"/>
      <c r="CB251" s="138">
        <f t="shared" si="55"/>
        <v>9947.9</v>
      </c>
      <c r="CC251" s="88">
        <v>828.99166666666679</v>
      </c>
      <c r="CD251" s="88">
        <v>828.99166666666679</v>
      </c>
      <c r="CE251" s="88">
        <v>828.99166666666679</v>
      </c>
      <c r="CF251" s="72">
        <v>828.99166666666679</v>
      </c>
      <c r="CG251" s="88">
        <v>828.99166666666679</v>
      </c>
      <c r="CH251" s="88">
        <v>828.99166666666679</v>
      </c>
      <c r="CI251" s="88">
        <v>828.99166666666679</v>
      </c>
      <c r="CJ251" s="88">
        <v>828.99166666666679</v>
      </c>
      <c r="CK251" s="88">
        <v>828.99166666666679</v>
      </c>
      <c r="CL251" s="88">
        <v>828.99166666666679</v>
      </c>
      <c r="CM251" s="88">
        <v>828.99166666666679</v>
      </c>
      <c r="CN251" s="88">
        <v>828.99166666666679</v>
      </c>
      <c r="CO251" s="137"/>
      <c r="CP251" s="137">
        <f t="shared" si="56"/>
        <v>0</v>
      </c>
      <c r="CQ251" s="137">
        <f t="shared" si="63"/>
        <v>3315.9666666666672</v>
      </c>
      <c r="CR251" s="137">
        <f t="shared" si="64"/>
        <v>-1055.2666666666673</v>
      </c>
      <c r="CS251" s="157">
        <v>75.34</v>
      </c>
      <c r="CT251" s="157">
        <v>749.58</v>
      </c>
      <c r="CU251" s="157">
        <v>749.58</v>
      </c>
      <c r="CV251" s="157">
        <v>945.39</v>
      </c>
      <c r="CW251" s="157">
        <v>749.58</v>
      </c>
      <c r="CX251" s="73">
        <v>64.58</v>
      </c>
      <c r="CY251" s="73">
        <v>732.09</v>
      </c>
      <c r="CZ251" s="73">
        <v>945.39</v>
      </c>
      <c r="DA251" s="73">
        <v>732.09</v>
      </c>
      <c r="DB251" s="73">
        <v>779.03</v>
      </c>
      <c r="DC251" s="73">
        <v>779.03</v>
      </c>
      <c r="DD251" s="73">
        <v>945.39</v>
      </c>
      <c r="DE251" s="73">
        <v>779.03</v>
      </c>
      <c r="DF251" s="73">
        <v>0</v>
      </c>
      <c r="DG251" s="73">
        <v>945.39</v>
      </c>
      <c r="DH251" s="73">
        <v>0</v>
      </c>
      <c r="DI251" s="157">
        <f t="shared" si="59"/>
        <v>2260.6999999999998</v>
      </c>
      <c r="DJ251" s="157">
        <f t="shared" si="60"/>
        <v>2260.6999999999998</v>
      </c>
      <c r="DK251" s="191" t="str">
        <f t="shared" si="65"/>
        <v>SI</v>
      </c>
      <c r="DL251" s="191" t="str">
        <f t="shared" si="66"/>
        <v>SI</v>
      </c>
      <c r="DM251" s="142"/>
      <c r="DN251" s="142"/>
      <c r="DO251" s="142"/>
      <c r="DP251" s="125"/>
      <c r="DQ251" s="125"/>
      <c r="DR251" s="125"/>
      <c r="DS251" s="125"/>
      <c r="DT251" s="125"/>
      <c r="DU251" s="125"/>
      <c r="DV251" s="125"/>
      <c r="DW251" s="125"/>
      <c r="DX251" s="125"/>
      <c r="DY251" s="125"/>
      <c r="DZ251" s="125"/>
      <c r="EA251" s="125"/>
      <c r="EB251" s="125"/>
      <c r="EC251" s="125"/>
      <c r="ED251" s="125"/>
      <c r="EE251" s="125"/>
      <c r="EF251" s="125"/>
      <c r="EG251" s="125"/>
      <c r="EH251" s="125"/>
      <c r="EI251" s="125"/>
      <c r="EJ251" s="125"/>
      <c r="EK251" s="125"/>
      <c r="EL251" s="125"/>
      <c r="EM251" s="125"/>
      <c r="EN251" s="125"/>
      <c r="EO251" s="125"/>
      <c r="EP251" s="125"/>
      <c r="EQ251" s="125"/>
      <c r="ER251" s="125"/>
      <c r="ES251" s="125"/>
      <c r="ET251" s="125"/>
      <c r="EU251" s="125"/>
      <c r="EV251" s="125"/>
      <c r="EW251" s="125"/>
      <c r="EX251" s="125"/>
      <c r="EY251" s="125"/>
      <c r="EZ251" s="125"/>
      <c r="FA251" s="125"/>
      <c r="FB251" s="125"/>
      <c r="FC251" s="125"/>
      <c r="FD251" s="125"/>
      <c r="FE251" s="125"/>
      <c r="FF251" s="125"/>
      <c r="FG251" s="125"/>
      <c r="FH251" s="125"/>
      <c r="FI251" s="125"/>
      <c r="FJ251" s="125"/>
      <c r="FK251" s="125"/>
      <c r="FL251" s="125"/>
      <c r="FM251" s="125"/>
      <c r="FN251" s="158"/>
      <c r="FO251" s="125"/>
      <c r="FP251" s="125"/>
      <c r="FQ251" s="125"/>
      <c r="FR251" s="125"/>
      <c r="FS251" s="125"/>
      <c r="FT251" s="125"/>
      <c r="FU251" s="173"/>
      <c r="FV251" s="173"/>
      <c r="FW251" s="173"/>
      <c r="FX251" s="173"/>
      <c r="FY251" s="173"/>
      <c r="FZ251" s="173"/>
      <c r="GA251" s="173"/>
      <c r="GB251" s="173"/>
      <c r="GC251" s="173"/>
      <c r="GD251" s="173"/>
      <c r="GE251" s="173"/>
      <c r="GF251" s="173"/>
      <c r="GG251" s="173"/>
      <c r="GH251" s="173"/>
      <c r="GI251" s="173"/>
      <c r="GJ251" s="173"/>
      <c r="GK251" s="173"/>
      <c r="GL251" s="173"/>
      <c r="GM251" s="173"/>
      <c r="GN251" s="173"/>
      <c r="GO251" s="173"/>
      <c r="GP251" s="173"/>
      <c r="GQ251" s="173"/>
      <c r="GR251" s="173"/>
      <c r="GS251" s="173"/>
      <c r="GT251" s="173"/>
      <c r="GU251" s="173"/>
      <c r="GV251" s="173"/>
      <c r="GW251" s="173"/>
      <c r="GX251" s="173"/>
      <c r="GY251" s="173"/>
      <c r="GZ251" s="173"/>
      <c r="HA251" s="173"/>
      <c r="HB251" s="173"/>
      <c r="HC251" s="173"/>
      <c r="HD251" s="173"/>
      <c r="HE251" s="173"/>
      <c r="HF251" s="173"/>
      <c r="HG251" s="173"/>
      <c r="HH251" s="173"/>
      <c r="HI251" s="173"/>
      <c r="HJ251" s="173"/>
      <c r="HP251" s="284" t="e">
        <v>#NUM!</v>
      </c>
      <c r="HQ251" s="279"/>
      <c r="HR251" s="281"/>
      <c r="HS251" s="281"/>
      <c r="HT251" s="281"/>
      <c r="HU251" s="281"/>
      <c r="HV251" s="281"/>
      <c r="HW251" s="281"/>
      <c r="HX251" s="281"/>
      <c r="HY251" s="281"/>
      <c r="HZ251" s="281"/>
      <c r="IA251" s="281"/>
      <c r="IB251" s="281"/>
      <c r="IC251" s="281"/>
      <c r="ID251" s="281"/>
      <c r="IE251" s="281"/>
      <c r="IF251" s="281"/>
      <c r="IG251" s="281"/>
      <c r="IH251" s="281"/>
      <c r="II251" s="281"/>
      <c r="IJ251" s="281"/>
      <c r="IK251" s="281"/>
      <c r="IL251" s="281"/>
      <c r="IM251" s="281"/>
      <c r="IN251" s="281"/>
      <c r="IO251" s="281"/>
      <c r="IP251" s="281"/>
      <c r="IQ251" s="281"/>
      <c r="IR251" s="281"/>
      <c r="IS251" s="281"/>
      <c r="IT251" s="281"/>
      <c r="IU251" s="281"/>
      <c r="IV251" s="281"/>
      <c r="IW251" s="281"/>
      <c r="IX251" s="281"/>
      <c r="IY251" s="281"/>
      <c r="IZ251" s="281"/>
      <c r="JA251" s="281"/>
      <c r="JB251" s="281"/>
      <c r="JC251" s="281"/>
      <c r="JD251" s="281"/>
      <c r="JE251" s="281"/>
      <c r="JF251" s="285"/>
      <c r="JG251" s="285"/>
      <c r="JH251" s="275"/>
      <c r="JI251" s="275"/>
      <c r="JJ251" s="275"/>
    </row>
    <row r="252" spans="1:318" s="68" customFormat="1" ht="14.65" customHeight="1" x14ac:dyDescent="0.25">
      <c r="A252" s="68" t="s">
        <v>103</v>
      </c>
      <c r="B252" s="76" t="s">
        <v>508</v>
      </c>
      <c r="C252" s="76" t="s">
        <v>509</v>
      </c>
      <c r="D252" s="89" t="s">
        <v>510</v>
      </c>
      <c r="E252" s="76" t="s">
        <v>25</v>
      </c>
      <c r="F252" s="89" t="s">
        <v>892</v>
      </c>
      <c r="G252" s="76" t="s">
        <v>893</v>
      </c>
      <c r="H252" s="76" t="s">
        <v>894</v>
      </c>
      <c r="I252" s="76" t="s">
        <v>193</v>
      </c>
      <c r="J252" s="76" t="s">
        <v>26</v>
      </c>
      <c r="K252" s="86" t="s">
        <v>895</v>
      </c>
      <c r="L252" s="82" t="s">
        <v>896</v>
      </c>
      <c r="M252" s="82" t="s">
        <v>209</v>
      </c>
      <c r="N252" s="82" t="s">
        <v>897</v>
      </c>
      <c r="O252" s="113" t="s">
        <v>898</v>
      </c>
      <c r="P252" s="113" t="s">
        <v>33</v>
      </c>
      <c r="Q252" s="76" t="s">
        <v>899</v>
      </c>
      <c r="R252" s="76" t="s">
        <v>35</v>
      </c>
      <c r="S252" s="76" t="s">
        <v>900</v>
      </c>
      <c r="T252" s="76" t="s">
        <v>514</v>
      </c>
      <c r="U252" s="77"/>
      <c r="V252" s="77"/>
      <c r="W252" s="77">
        <v>0.05</v>
      </c>
      <c r="X252" s="77"/>
      <c r="Y252" s="77"/>
      <c r="Z252" s="77">
        <v>0.05</v>
      </c>
      <c r="AA252" s="77"/>
      <c r="AB252" s="77"/>
      <c r="AC252" s="77">
        <v>0.05</v>
      </c>
      <c r="AD252" s="77"/>
      <c r="AE252" s="77"/>
      <c r="AF252" s="77">
        <v>0.05</v>
      </c>
      <c r="AG252" s="76" t="s">
        <v>144</v>
      </c>
      <c r="AH252" s="76" t="s">
        <v>208</v>
      </c>
      <c r="AI252" s="82" t="s">
        <v>303</v>
      </c>
      <c r="AJ252" s="83" t="s">
        <v>303</v>
      </c>
      <c r="AK252" s="84">
        <v>46023</v>
      </c>
      <c r="AL252" s="84">
        <v>46387</v>
      </c>
      <c r="AM252" s="83"/>
      <c r="AN252" s="83"/>
      <c r="AO252" s="83"/>
      <c r="AP252" s="85" t="s">
        <v>37</v>
      </c>
      <c r="AQ252" s="84" cm="1">
        <f t="array" ref="AQ252">IFERROR(DATE(2026, _xlfn.AGGREGATE(15, 6, (COLUMN(CC252:CN252)-COLUMN(CC252)+1)/(CC252:CN252&lt;&gt;0), 1), 1),"N/A")</f>
        <v>46023</v>
      </c>
      <c r="AR252" s="84" cm="1">
        <f t="array" ref="AR252">IFERROR(EOMONTH(DATE(2026, _xlfn.AGGREGATE(14, 6, (COLUMN(CC252:CN252)-COLUMN(CC252)+1)/(CC252:CN252&lt;&gt;0), 1), 1), 0),"N/A")</f>
        <v>46387</v>
      </c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76" t="s">
        <v>164</v>
      </c>
      <c r="BG252" s="76"/>
      <c r="BH252" s="76" t="s">
        <v>924</v>
      </c>
      <c r="BI252" s="76" t="s">
        <v>8</v>
      </c>
      <c r="BJ252" s="82">
        <v>710602</v>
      </c>
      <c r="BK252" s="86" t="s">
        <v>190</v>
      </c>
      <c r="BL252" s="87">
        <v>9943.9500000000007</v>
      </c>
      <c r="BM252" s="88">
        <v>828.66250000000002</v>
      </c>
      <c r="BN252" s="88">
        <v>828.66250000000002</v>
      </c>
      <c r="BO252" s="88">
        <v>828.66250000000002</v>
      </c>
      <c r="BP252" s="72">
        <v>828.66250000000002</v>
      </c>
      <c r="BQ252" s="88">
        <v>828.66250000000002</v>
      </c>
      <c r="BR252" s="88">
        <v>828.66250000000002</v>
      </c>
      <c r="BS252" s="88">
        <v>828.66250000000002</v>
      </c>
      <c r="BT252" s="88">
        <v>828.66250000000002</v>
      </c>
      <c r="BU252" s="88">
        <v>828.66250000000002</v>
      </c>
      <c r="BV252" s="88">
        <v>828.66250000000002</v>
      </c>
      <c r="BW252" s="88">
        <v>828.66250000000002</v>
      </c>
      <c r="BX252" s="137">
        <v>828.66250000000002</v>
      </c>
      <c r="BY252" s="137"/>
      <c r="BZ252" s="137"/>
      <c r="CA252" s="137"/>
      <c r="CB252" s="138">
        <f t="shared" si="55"/>
        <v>9943.9500000000007</v>
      </c>
      <c r="CC252" s="88">
        <v>828.66250000000002</v>
      </c>
      <c r="CD252" s="88">
        <v>828.66250000000002</v>
      </c>
      <c r="CE252" s="88">
        <v>828.66250000000002</v>
      </c>
      <c r="CF252" s="72">
        <v>828.66250000000002</v>
      </c>
      <c r="CG252" s="88">
        <v>828.66250000000002</v>
      </c>
      <c r="CH252" s="88">
        <v>828.66250000000002</v>
      </c>
      <c r="CI252" s="88">
        <v>828.66250000000002</v>
      </c>
      <c r="CJ252" s="88">
        <v>828.66250000000002</v>
      </c>
      <c r="CK252" s="88">
        <v>828.66250000000002</v>
      </c>
      <c r="CL252" s="88">
        <v>828.66250000000002</v>
      </c>
      <c r="CM252" s="88">
        <v>828.66250000000002</v>
      </c>
      <c r="CN252" s="137">
        <v>828.66250000000002</v>
      </c>
      <c r="CO252" s="137"/>
      <c r="CP252" s="137">
        <f t="shared" si="56"/>
        <v>0</v>
      </c>
      <c r="CQ252" s="137">
        <f t="shared" si="63"/>
        <v>3314.65</v>
      </c>
      <c r="CR252" s="137">
        <f t="shared" si="64"/>
        <v>-1637.19</v>
      </c>
      <c r="CS252" s="157">
        <v>577.05999999999995</v>
      </c>
      <c r="CT252" s="157">
        <v>577.05999999999995</v>
      </c>
      <c r="CU252" s="157">
        <v>577.05999999999995</v>
      </c>
      <c r="CV252" s="157">
        <v>945.01</v>
      </c>
      <c r="CW252" s="157">
        <v>577.05999999999995</v>
      </c>
      <c r="CX252" s="73">
        <v>519.33000000000004</v>
      </c>
      <c r="CY252" s="73">
        <v>519.33000000000004</v>
      </c>
      <c r="CZ252" s="73">
        <v>945.01</v>
      </c>
      <c r="DA252" s="73">
        <v>519.33000000000004</v>
      </c>
      <c r="DB252" s="73">
        <v>581.07000000000005</v>
      </c>
      <c r="DC252" s="73">
        <v>581.07000000000005</v>
      </c>
      <c r="DD252" s="73">
        <v>945.01</v>
      </c>
      <c r="DE252" s="73">
        <v>581.07000000000005</v>
      </c>
      <c r="DF252" s="73">
        <v>0</v>
      </c>
      <c r="DG252" s="73">
        <v>945.01</v>
      </c>
      <c r="DH252" s="73">
        <v>0</v>
      </c>
      <c r="DI252" s="157">
        <f t="shared" si="59"/>
        <v>1677.46</v>
      </c>
      <c r="DJ252" s="157">
        <f t="shared" si="60"/>
        <v>1677.46</v>
      </c>
      <c r="DK252" s="191" t="str">
        <f t="shared" si="65"/>
        <v>SI</v>
      </c>
      <c r="DL252" s="191" t="str">
        <f t="shared" si="66"/>
        <v>SI</v>
      </c>
      <c r="DM252" s="142"/>
      <c r="DN252" s="142"/>
      <c r="DO252" s="142"/>
      <c r="DP252" s="125"/>
      <c r="DQ252" s="125"/>
      <c r="DR252" s="125"/>
      <c r="DS252" s="125"/>
      <c r="DT252" s="125"/>
      <c r="DU252" s="125"/>
      <c r="DV252" s="125"/>
      <c r="DW252" s="125"/>
      <c r="DX252" s="125"/>
      <c r="DY252" s="125"/>
      <c r="DZ252" s="125"/>
      <c r="EA252" s="125"/>
      <c r="EB252" s="125"/>
      <c r="EC252" s="125"/>
      <c r="ED252" s="125"/>
      <c r="EE252" s="125"/>
      <c r="EF252" s="125"/>
      <c r="EG252" s="125"/>
      <c r="EH252" s="125"/>
      <c r="EI252" s="125"/>
      <c r="EJ252" s="125"/>
      <c r="EK252" s="125"/>
      <c r="EL252" s="125"/>
      <c r="EM252" s="125"/>
      <c r="EN252" s="125"/>
      <c r="EO252" s="125"/>
      <c r="EP252" s="125"/>
      <c r="EQ252" s="125"/>
      <c r="ER252" s="125"/>
      <c r="ES252" s="125"/>
      <c r="ET252" s="125"/>
      <c r="EU252" s="125"/>
      <c r="EV252" s="125"/>
      <c r="EW252" s="125"/>
      <c r="EX252" s="125"/>
      <c r="EY252" s="125"/>
      <c r="EZ252" s="125"/>
      <c r="FA252" s="125"/>
      <c r="FB252" s="125"/>
      <c r="FC252" s="125"/>
      <c r="FD252" s="125"/>
      <c r="FE252" s="125"/>
      <c r="FF252" s="125"/>
      <c r="FG252" s="125"/>
      <c r="FH252" s="125"/>
      <c r="FI252" s="125"/>
      <c r="FJ252" s="125"/>
      <c r="FK252" s="125"/>
      <c r="FL252" s="125"/>
      <c r="FM252" s="125"/>
      <c r="FN252" s="158"/>
      <c r="FO252" s="125"/>
      <c r="FP252" s="125"/>
      <c r="FQ252" s="125"/>
      <c r="FR252" s="125"/>
      <c r="FS252" s="125"/>
      <c r="FT252" s="125"/>
      <c r="FU252" s="173"/>
      <c r="FV252" s="173"/>
      <c r="FW252" s="173"/>
      <c r="FX252" s="173"/>
      <c r="FY252" s="173"/>
      <c r="FZ252" s="173"/>
      <c r="GA252" s="173"/>
      <c r="GB252" s="173"/>
      <c r="GC252" s="173"/>
      <c r="GD252" s="173"/>
      <c r="GE252" s="173"/>
      <c r="GF252" s="173"/>
      <c r="GG252" s="173"/>
      <c r="GH252" s="173"/>
      <c r="GI252" s="173"/>
      <c r="GJ252" s="173"/>
      <c r="GK252" s="173"/>
      <c r="GL252" s="173"/>
      <c r="GM252" s="173"/>
      <c r="GN252" s="173"/>
      <c r="GO252" s="173"/>
      <c r="GP252" s="173"/>
      <c r="GQ252" s="173"/>
      <c r="GR252" s="173"/>
      <c r="GS252" s="173"/>
      <c r="GT252" s="173"/>
      <c r="GU252" s="173"/>
      <c r="GV252" s="173"/>
      <c r="GW252" s="173"/>
      <c r="GX252" s="173"/>
      <c r="GY252" s="173"/>
      <c r="GZ252" s="173"/>
      <c r="HA252" s="173"/>
      <c r="HB252" s="173"/>
      <c r="HC252" s="173"/>
      <c r="HD252" s="173"/>
      <c r="HE252" s="173"/>
      <c r="HF252" s="173"/>
      <c r="HG252" s="173"/>
      <c r="HH252" s="173"/>
      <c r="HI252" s="173"/>
      <c r="HJ252" s="173"/>
      <c r="HP252" s="284" t="e">
        <v>#NUM!</v>
      </c>
      <c r="HQ252" s="279"/>
      <c r="HR252" s="281"/>
      <c r="HS252" s="281"/>
      <c r="HT252" s="281"/>
      <c r="HU252" s="281"/>
      <c r="HV252" s="281"/>
      <c r="HW252" s="281"/>
      <c r="HX252" s="281"/>
      <c r="HY252" s="281"/>
      <c r="HZ252" s="281"/>
      <c r="IA252" s="281"/>
      <c r="IB252" s="281"/>
      <c r="IC252" s="281"/>
      <c r="ID252" s="281"/>
      <c r="IE252" s="281"/>
      <c r="IF252" s="281"/>
      <c r="IG252" s="281"/>
      <c r="IH252" s="281"/>
      <c r="II252" s="281"/>
      <c r="IJ252" s="281"/>
      <c r="IK252" s="281"/>
      <c r="IL252" s="281"/>
      <c r="IM252" s="281"/>
      <c r="IN252" s="281"/>
      <c r="IO252" s="281"/>
      <c r="IP252" s="281"/>
      <c r="IQ252" s="281"/>
      <c r="IR252" s="281"/>
      <c r="IS252" s="281"/>
      <c r="IT252" s="281"/>
      <c r="IU252" s="281"/>
      <c r="IV252" s="281"/>
      <c r="IW252" s="281"/>
      <c r="IX252" s="281"/>
      <c r="IY252" s="281"/>
      <c r="IZ252" s="281"/>
      <c r="JA252" s="281"/>
      <c r="JB252" s="281"/>
      <c r="JC252" s="281"/>
      <c r="JD252" s="281"/>
      <c r="JE252" s="281"/>
      <c r="JF252" s="285"/>
      <c r="JG252" s="285"/>
      <c r="JH252" s="275"/>
      <c r="JI252" s="275"/>
      <c r="JJ252" s="275"/>
    </row>
    <row r="253" spans="1:318" s="68" customFormat="1" ht="14.65" customHeight="1" x14ac:dyDescent="0.25">
      <c r="A253" s="68" t="s">
        <v>103</v>
      </c>
      <c r="B253" s="76" t="s">
        <v>508</v>
      </c>
      <c r="C253" s="76" t="s">
        <v>509</v>
      </c>
      <c r="D253" s="89" t="s">
        <v>510</v>
      </c>
      <c r="E253" s="76" t="s">
        <v>25</v>
      </c>
      <c r="F253" s="89" t="s">
        <v>892</v>
      </c>
      <c r="G253" s="76" t="s">
        <v>893</v>
      </c>
      <c r="H253" s="76" t="s">
        <v>894</v>
      </c>
      <c r="I253" s="76" t="s">
        <v>193</v>
      </c>
      <c r="J253" s="76" t="s">
        <v>26</v>
      </c>
      <c r="K253" s="86" t="s">
        <v>895</v>
      </c>
      <c r="L253" s="82" t="s">
        <v>896</v>
      </c>
      <c r="M253" s="82" t="s">
        <v>209</v>
      </c>
      <c r="N253" s="82" t="s">
        <v>897</v>
      </c>
      <c r="O253" s="113" t="s">
        <v>898</v>
      </c>
      <c r="P253" s="113" t="s">
        <v>33</v>
      </c>
      <c r="Q253" s="76" t="s">
        <v>899</v>
      </c>
      <c r="R253" s="76" t="s">
        <v>35</v>
      </c>
      <c r="S253" s="76" t="s">
        <v>900</v>
      </c>
      <c r="T253" s="76" t="s">
        <v>514</v>
      </c>
      <c r="U253" s="77"/>
      <c r="V253" s="77"/>
      <c r="W253" s="77">
        <v>0.05</v>
      </c>
      <c r="X253" s="77"/>
      <c r="Y253" s="77"/>
      <c r="Z253" s="77">
        <v>0.05</v>
      </c>
      <c r="AA253" s="77"/>
      <c r="AB253" s="77"/>
      <c r="AC253" s="77">
        <v>0.05</v>
      </c>
      <c r="AD253" s="77"/>
      <c r="AE253" s="77"/>
      <c r="AF253" s="77">
        <v>0.05</v>
      </c>
      <c r="AG253" s="76" t="s">
        <v>144</v>
      </c>
      <c r="AH253" s="76" t="s">
        <v>208</v>
      </c>
      <c r="AI253" s="82" t="s">
        <v>303</v>
      </c>
      <c r="AJ253" s="83" t="s">
        <v>303</v>
      </c>
      <c r="AK253" s="84">
        <v>46023</v>
      </c>
      <c r="AL253" s="84">
        <v>46387</v>
      </c>
      <c r="AM253" s="83"/>
      <c r="AN253" s="83"/>
      <c r="AO253" s="83"/>
      <c r="AP253" s="85" t="s">
        <v>37</v>
      </c>
      <c r="AQ253" s="84" cm="1">
        <f t="array" ref="AQ253">IFERROR(DATE(2026, _xlfn.AGGREGATE(15, 6, (COLUMN(CC253:CN253)-COLUMN(CC253)+1)/(CC253:CN253&lt;&gt;0), 1), 1),"N/A")</f>
        <v>46082</v>
      </c>
      <c r="AR253" s="84" cm="1">
        <f t="array" ref="AR253">IFERROR(EOMONTH(DATE(2026, _xlfn.AGGREGATE(14, 6, (COLUMN(CC253:CN253)-COLUMN(CC253)+1)/(CC253:CN253&lt;&gt;0), 1), 1), 0),"N/A")</f>
        <v>46387</v>
      </c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76" t="s">
        <v>169</v>
      </c>
      <c r="BG253" s="76"/>
      <c r="BH253" s="76" t="s">
        <v>925</v>
      </c>
      <c r="BI253" s="76" t="s">
        <v>8</v>
      </c>
      <c r="BJ253" s="82">
        <v>710509</v>
      </c>
      <c r="BK253" s="86" t="s">
        <v>190</v>
      </c>
      <c r="BL253" s="87">
        <v>4775</v>
      </c>
      <c r="BM253" s="88">
        <v>397.91666666666669</v>
      </c>
      <c r="BN253" s="88">
        <v>397.91666666666669</v>
      </c>
      <c r="BO253" s="88">
        <v>397.91666666666669</v>
      </c>
      <c r="BP253" s="72">
        <v>397.91666666666669</v>
      </c>
      <c r="BQ253" s="88">
        <v>397.91666666666669</v>
      </c>
      <c r="BR253" s="88">
        <v>397.91666666666669</v>
      </c>
      <c r="BS253" s="88">
        <v>397.91666666666669</v>
      </c>
      <c r="BT253" s="88">
        <v>397.91666666666669</v>
      </c>
      <c r="BU253" s="88">
        <v>397.91666666666669</v>
      </c>
      <c r="BV253" s="88">
        <v>397.91666666666669</v>
      </c>
      <c r="BW253" s="88">
        <v>397.91666666666669</v>
      </c>
      <c r="BX253" s="137">
        <v>397.91666666666669</v>
      </c>
      <c r="BY253" s="137"/>
      <c r="BZ253" s="137">
        <v>-977.98</v>
      </c>
      <c r="CA253" s="137"/>
      <c r="CB253" s="138">
        <f t="shared" si="55"/>
        <v>3797.02</v>
      </c>
      <c r="CC253" s="88"/>
      <c r="CD253" s="88"/>
      <c r="CE253" s="88">
        <v>379.7</v>
      </c>
      <c r="CF253" s="88">
        <v>379.7</v>
      </c>
      <c r="CG253" s="88">
        <v>379.7</v>
      </c>
      <c r="CH253" s="88">
        <v>379.7</v>
      </c>
      <c r="CI253" s="88">
        <v>379.7</v>
      </c>
      <c r="CJ253" s="88">
        <v>379.7</v>
      </c>
      <c r="CK253" s="88">
        <v>379.7</v>
      </c>
      <c r="CL253" s="88">
        <v>379.7</v>
      </c>
      <c r="CM253" s="88">
        <v>379.7</v>
      </c>
      <c r="CN253" s="137">
        <v>379.72</v>
      </c>
      <c r="CO253" s="137"/>
      <c r="CP253" s="137">
        <f t="shared" si="56"/>
        <v>0</v>
      </c>
      <c r="CQ253" s="137">
        <f t="shared" si="63"/>
        <v>759.4</v>
      </c>
      <c r="CR253" s="137">
        <f t="shared" si="64"/>
        <v>-127.50999999999988</v>
      </c>
      <c r="CS253" s="157">
        <v>0</v>
      </c>
      <c r="CT253" s="157">
        <v>0</v>
      </c>
      <c r="CU253" s="157">
        <v>0</v>
      </c>
      <c r="CV253" s="157">
        <v>3797.02</v>
      </c>
      <c r="CW253" s="157">
        <v>0</v>
      </c>
      <c r="CX253" s="73">
        <v>34.31</v>
      </c>
      <c r="CY253" s="73">
        <v>34.31</v>
      </c>
      <c r="CZ253" s="73">
        <v>3762.71</v>
      </c>
      <c r="DA253" s="73">
        <v>34.31</v>
      </c>
      <c r="DB253" s="73">
        <v>597.58000000000004</v>
      </c>
      <c r="DC253" s="73">
        <v>597.58000000000004</v>
      </c>
      <c r="DD253" s="73">
        <v>3164.83</v>
      </c>
      <c r="DE253" s="73">
        <v>597.58000000000004</v>
      </c>
      <c r="DF253" s="73">
        <v>0</v>
      </c>
      <c r="DG253" s="73">
        <v>3164.83</v>
      </c>
      <c r="DH253" s="73">
        <v>0</v>
      </c>
      <c r="DI253" s="157">
        <f t="shared" si="59"/>
        <v>631.8900000000001</v>
      </c>
      <c r="DJ253" s="157">
        <f t="shared" si="60"/>
        <v>631.8900000000001</v>
      </c>
      <c r="DK253" s="191" t="str">
        <f t="shared" si="65"/>
        <v>SI</v>
      </c>
      <c r="DL253" s="191" t="str">
        <f t="shared" si="66"/>
        <v>SI</v>
      </c>
      <c r="DM253" s="142"/>
      <c r="DN253" s="142"/>
      <c r="DO253" s="142"/>
      <c r="DP253" s="125"/>
      <c r="DQ253" s="125"/>
      <c r="DR253" s="125"/>
      <c r="DS253" s="125"/>
      <c r="DT253" s="125"/>
      <c r="DU253" s="125"/>
      <c r="DV253" s="125"/>
      <c r="DW253" s="125"/>
      <c r="DX253" s="125"/>
      <c r="DY253" s="125"/>
      <c r="DZ253" s="125"/>
      <c r="EA253" s="125"/>
      <c r="EB253" s="125"/>
      <c r="EC253" s="125"/>
      <c r="ED253" s="125"/>
      <c r="EE253" s="125"/>
      <c r="EF253" s="125"/>
      <c r="EG253" s="125"/>
      <c r="EH253" s="125"/>
      <c r="EI253" s="125"/>
      <c r="EJ253" s="125"/>
      <c r="EK253" s="125"/>
      <c r="EL253" s="125"/>
      <c r="EM253" s="125"/>
      <c r="EN253" s="125"/>
      <c r="EO253" s="125"/>
      <c r="EP253" s="125"/>
      <c r="EQ253" s="125"/>
      <c r="ER253" s="125"/>
      <c r="ES253" s="125"/>
      <c r="ET253" s="125"/>
      <c r="EU253" s="125"/>
      <c r="EV253" s="125"/>
      <c r="EW253" s="125"/>
      <c r="EX253" s="125"/>
      <c r="EY253" s="125"/>
      <c r="EZ253" s="125"/>
      <c r="FA253" s="125"/>
      <c r="FB253" s="125"/>
      <c r="FC253" s="125"/>
      <c r="FD253" s="125"/>
      <c r="FE253" s="125"/>
      <c r="FF253" s="125"/>
      <c r="FG253" s="125"/>
      <c r="FH253" s="125"/>
      <c r="FI253" s="125"/>
      <c r="FJ253" s="125"/>
      <c r="FK253" s="125"/>
      <c r="FL253" s="125"/>
      <c r="FM253" s="125"/>
      <c r="FN253" s="158"/>
      <c r="FO253" s="125"/>
      <c r="FP253" s="125"/>
      <c r="FQ253" s="125"/>
      <c r="FR253" s="125"/>
      <c r="FS253" s="125"/>
      <c r="FT253" s="125"/>
      <c r="FU253" s="173"/>
      <c r="FV253" s="173"/>
      <c r="FW253" s="173"/>
      <c r="FX253" s="173"/>
      <c r="FY253" s="173"/>
      <c r="FZ253" s="173"/>
      <c r="GA253" s="173"/>
      <c r="GB253" s="173"/>
      <c r="GC253" s="173"/>
      <c r="GD253" s="173"/>
      <c r="GE253" s="173"/>
      <c r="GF253" s="173"/>
      <c r="GG253" s="173"/>
      <c r="GH253" s="173"/>
      <c r="GI253" s="173"/>
      <c r="GJ253" s="173"/>
      <c r="GK253" s="173"/>
      <c r="GL253" s="173"/>
      <c r="GM253" s="173"/>
      <c r="GN253" s="173"/>
      <c r="GO253" s="173"/>
      <c r="GP253" s="173"/>
      <c r="GQ253" s="173"/>
      <c r="GR253" s="173"/>
      <c r="GS253" s="173"/>
      <c r="GT253" s="173"/>
      <c r="GU253" s="173"/>
      <c r="GV253" s="173"/>
      <c r="GW253" s="173"/>
      <c r="GX253" s="173"/>
      <c r="GY253" s="173"/>
      <c r="GZ253" s="173"/>
      <c r="HA253" s="173"/>
      <c r="HB253" s="173"/>
      <c r="HC253" s="173"/>
      <c r="HD253" s="173"/>
      <c r="HE253" s="173"/>
      <c r="HF253" s="173"/>
      <c r="HG253" s="173"/>
      <c r="HH253" s="173"/>
      <c r="HI253" s="173"/>
      <c r="HJ253" s="173"/>
      <c r="HP253" s="284" t="e">
        <v>#NUM!</v>
      </c>
      <c r="HQ253" s="279"/>
      <c r="HR253" s="281"/>
      <c r="HS253" s="281"/>
      <c r="HT253" s="281"/>
      <c r="HU253" s="281"/>
      <c r="HV253" s="281"/>
      <c r="HW253" s="281"/>
      <c r="HX253" s="281"/>
      <c r="HY253" s="281"/>
      <c r="HZ253" s="281"/>
      <c r="IA253" s="281"/>
      <c r="IB253" s="281"/>
      <c r="IC253" s="281"/>
      <c r="ID253" s="281"/>
      <c r="IE253" s="281"/>
      <c r="IF253" s="281"/>
      <c r="IG253" s="281"/>
      <c r="IH253" s="281"/>
      <c r="II253" s="281"/>
      <c r="IJ253" s="281"/>
      <c r="IK253" s="281"/>
      <c r="IL253" s="281"/>
      <c r="IM253" s="281"/>
      <c r="IN253" s="281"/>
      <c r="IO253" s="281"/>
      <c r="IP253" s="281"/>
      <c r="IQ253" s="281"/>
      <c r="IR253" s="281"/>
      <c r="IS253" s="281"/>
      <c r="IT253" s="281"/>
      <c r="IU253" s="281"/>
      <c r="IV253" s="281"/>
      <c r="IW253" s="281"/>
      <c r="IX253" s="281"/>
      <c r="IY253" s="281"/>
      <c r="IZ253" s="281"/>
      <c r="JA253" s="281"/>
      <c r="JB253" s="281"/>
      <c r="JC253" s="281"/>
      <c r="JD253" s="281"/>
      <c r="JE253" s="281"/>
      <c r="JF253" s="285"/>
      <c r="JG253" s="285"/>
      <c r="JH253" s="275"/>
      <c r="JI253" s="275"/>
      <c r="JJ253" s="275"/>
    </row>
    <row r="254" spans="1:318" s="68" customFormat="1" ht="14.65" customHeight="1" x14ac:dyDescent="0.25">
      <c r="A254" s="68" t="s">
        <v>103</v>
      </c>
      <c r="B254" s="76" t="s">
        <v>508</v>
      </c>
      <c r="C254" s="76" t="s">
        <v>509</v>
      </c>
      <c r="D254" s="89" t="s">
        <v>510</v>
      </c>
      <c r="E254" s="76" t="s">
        <v>25</v>
      </c>
      <c r="F254" s="89" t="s">
        <v>892</v>
      </c>
      <c r="G254" s="76" t="s">
        <v>893</v>
      </c>
      <c r="H254" s="76" t="s">
        <v>894</v>
      </c>
      <c r="I254" s="76" t="s">
        <v>193</v>
      </c>
      <c r="J254" s="76" t="s">
        <v>26</v>
      </c>
      <c r="K254" s="86" t="s">
        <v>895</v>
      </c>
      <c r="L254" s="82" t="s">
        <v>896</v>
      </c>
      <c r="M254" s="82" t="s">
        <v>209</v>
      </c>
      <c r="N254" s="82" t="s">
        <v>897</v>
      </c>
      <c r="O254" s="113" t="s">
        <v>898</v>
      </c>
      <c r="P254" s="113" t="s">
        <v>33</v>
      </c>
      <c r="Q254" s="76" t="s">
        <v>899</v>
      </c>
      <c r="R254" s="76" t="s">
        <v>35</v>
      </c>
      <c r="S254" s="76" t="s">
        <v>900</v>
      </c>
      <c r="T254" s="76" t="s">
        <v>514</v>
      </c>
      <c r="U254" s="77"/>
      <c r="V254" s="77"/>
      <c r="W254" s="77">
        <v>0.05</v>
      </c>
      <c r="X254" s="77"/>
      <c r="Y254" s="77"/>
      <c r="Z254" s="77">
        <v>0.05</v>
      </c>
      <c r="AA254" s="77"/>
      <c r="AB254" s="77"/>
      <c r="AC254" s="77">
        <v>0.05</v>
      </c>
      <c r="AD254" s="77"/>
      <c r="AE254" s="77"/>
      <c r="AF254" s="77">
        <v>0.05</v>
      </c>
      <c r="AG254" s="76" t="s">
        <v>144</v>
      </c>
      <c r="AH254" s="76" t="s">
        <v>208</v>
      </c>
      <c r="AI254" s="82" t="s">
        <v>303</v>
      </c>
      <c r="AJ254" s="83" t="s">
        <v>303</v>
      </c>
      <c r="AK254" s="84">
        <v>46023</v>
      </c>
      <c r="AL254" s="84">
        <v>46387</v>
      </c>
      <c r="AM254" s="83"/>
      <c r="AN254" s="83"/>
      <c r="AO254" s="83"/>
      <c r="AP254" s="85" t="s">
        <v>37</v>
      </c>
      <c r="AQ254" s="84" cm="1">
        <f t="array" ref="AQ254">IFERROR(DATE(2026, _xlfn.AGGREGATE(15, 6, (COLUMN(CC254:CN254)-COLUMN(CC254)+1)/(CC254:CN254&lt;&gt;0), 1), 1),"N/A")</f>
        <v>46023</v>
      </c>
      <c r="AR254" s="84" cm="1">
        <f t="array" ref="AR254">IFERROR(EOMONTH(DATE(2026, _xlfn.AGGREGATE(14, 6, (COLUMN(CC254:CN254)-COLUMN(CC254)+1)/(CC254:CN254&lt;&gt;0), 1), 1), 0),"N/A")</f>
        <v>46112</v>
      </c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76" t="s">
        <v>156</v>
      </c>
      <c r="BG254" s="76"/>
      <c r="BH254" s="76" t="s">
        <v>926</v>
      </c>
      <c r="BI254" s="76" t="s">
        <v>8</v>
      </c>
      <c r="BJ254" s="82">
        <v>710510</v>
      </c>
      <c r="BK254" s="86" t="s">
        <v>190</v>
      </c>
      <c r="BL254" s="87">
        <v>114600</v>
      </c>
      <c r="BM254" s="88">
        <v>9550</v>
      </c>
      <c r="BN254" s="88">
        <v>9550</v>
      </c>
      <c r="BO254" s="88">
        <v>9550</v>
      </c>
      <c r="BP254" s="72">
        <v>9550</v>
      </c>
      <c r="BQ254" s="88">
        <v>9550</v>
      </c>
      <c r="BR254" s="88">
        <v>9550</v>
      </c>
      <c r="BS254" s="88">
        <v>9550</v>
      </c>
      <c r="BT254" s="88">
        <v>9550</v>
      </c>
      <c r="BU254" s="88">
        <v>9550</v>
      </c>
      <c r="BV254" s="88">
        <v>9550</v>
      </c>
      <c r="BW254" s="88">
        <v>9550</v>
      </c>
      <c r="BX254" s="137">
        <v>9550</v>
      </c>
      <c r="BY254" s="137"/>
      <c r="BZ254" s="137">
        <v>977.98</v>
      </c>
      <c r="CA254" s="137">
        <v>-89081.07</v>
      </c>
      <c r="CB254" s="138">
        <f t="shared" si="55"/>
        <v>26496.909999999989</v>
      </c>
      <c r="CC254" s="88">
        <v>8994.91</v>
      </c>
      <c r="CD254" s="88">
        <v>8751</v>
      </c>
      <c r="CE254" s="88">
        <v>8751</v>
      </c>
      <c r="CF254" s="88"/>
      <c r="CG254" s="88"/>
      <c r="CH254" s="88"/>
      <c r="CI254" s="88"/>
      <c r="CJ254" s="88"/>
      <c r="CK254" s="88"/>
      <c r="CL254" s="88"/>
      <c r="CM254" s="88"/>
      <c r="CN254" s="137"/>
      <c r="CO254" s="137"/>
      <c r="CP254" s="137">
        <f t="shared" si="56"/>
        <v>0</v>
      </c>
      <c r="CQ254" s="137">
        <f t="shared" si="63"/>
        <v>26496.91</v>
      </c>
      <c r="CR254" s="137">
        <f t="shared" si="64"/>
        <v>0</v>
      </c>
      <c r="CS254" s="157">
        <v>8994.91</v>
      </c>
      <c r="CT254" s="157">
        <v>8994.91</v>
      </c>
      <c r="CU254" s="157">
        <v>8994.91</v>
      </c>
      <c r="CV254" s="157">
        <v>11344.67</v>
      </c>
      <c r="CW254" s="157">
        <v>8994.91</v>
      </c>
      <c r="CX254" s="73">
        <v>8751</v>
      </c>
      <c r="CY254" s="73">
        <v>8751</v>
      </c>
      <c r="CZ254" s="73">
        <v>10343.67</v>
      </c>
      <c r="DA254" s="73">
        <v>8751</v>
      </c>
      <c r="DB254" s="73">
        <v>8751</v>
      </c>
      <c r="DC254" s="73">
        <v>8751</v>
      </c>
      <c r="DD254" s="73">
        <v>86775.93</v>
      </c>
      <c r="DE254" s="73">
        <v>8751</v>
      </c>
      <c r="DF254" s="73">
        <v>0</v>
      </c>
      <c r="DG254" s="73">
        <v>85774.93</v>
      </c>
      <c r="DH254" s="73">
        <v>0</v>
      </c>
      <c r="DI254" s="157">
        <f t="shared" si="59"/>
        <v>26496.91</v>
      </c>
      <c r="DJ254" s="157">
        <f t="shared" si="60"/>
        <v>26496.91</v>
      </c>
      <c r="DK254" s="191" t="str">
        <f t="shared" si="65"/>
        <v>SI</v>
      </c>
      <c r="DL254" s="191" t="str">
        <f t="shared" si="66"/>
        <v>SI</v>
      </c>
      <c r="DM254" s="142"/>
      <c r="DN254" s="142"/>
      <c r="DO254" s="142"/>
      <c r="DP254" s="125"/>
      <c r="DQ254" s="125"/>
      <c r="DR254" s="125"/>
      <c r="DS254" s="125"/>
      <c r="DT254" s="125"/>
      <c r="DU254" s="125"/>
      <c r="DV254" s="125"/>
      <c r="DW254" s="125"/>
      <c r="DX254" s="125"/>
      <c r="DY254" s="125"/>
      <c r="DZ254" s="125"/>
      <c r="EA254" s="125"/>
      <c r="EB254" s="125"/>
      <c r="EC254" s="125"/>
      <c r="ED254" s="125"/>
      <c r="EE254" s="125"/>
      <c r="EF254" s="125"/>
      <c r="EG254" s="125"/>
      <c r="EH254" s="125"/>
      <c r="EI254" s="125"/>
      <c r="EJ254" s="125"/>
      <c r="EK254" s="125"/>
      <c r="EL254" s="125"/>
      <c r="EM254" s="125"/>
      <c r="EN254" s="125"/>
      <c r="EO254" s="125"/>
      <c r="EP254" s="125"/>
      <c r="EQ254" s="125"/>
      <c r="ER254" s="125"/>
      <c r="ES254" s="125"/>
      <c r="ET254" s="125"/>
      <c r="EU254" s="125"/>
      <c r="EV254" s="125"/>
      <c r="EW254" s="125"/>
      <c r="EX254" s="125"/>
      <c r="EY254" s="125"/>
      <c r="EZ254" s="125"/>
      <c r="FA254" s="125"/>
      <c r="FB254" s="125"/>
      <c r="FC254" s="125"/>
      <c r="FD254" s="125"/>
      <c r="FE254" s="125"/>
      <c r="FF254" s="125"/>
      <c r="FG254" s="125"/>
      <c r="FH254" s="125"/>
      <c r="FI254" s="125"/>
      <c r="FJ254" s="125"/>
      <c r="FK254" s="125"/>
      <c r="FL254" s="125"/>
      <c r="FM254" s="125"/>
      <c r="FN254" s="158"/>
      <c r="FO254" s="125"/>
      <c r="FP254" s="125"/>
      <c r="FQ254" s="125"/>
      <c r="FR254" s="125"/>
      <c r="FS254" s="125"/>
      <c r="FT254" s="125"/>
      <c r="FU254" s="173"/>
      <c r="FV254" s="173"/>
      <c r="FW254" s="173"/>
      <c r="FX254" s="173"/>
      <c r="FY254" s="173"/>
      <c r="FZ254" s="173"/>
      <c r="GA254" s="173"/>
      <c r="GB254" s="173"/>
      <c r="GC254" s="173"/>
      <c r="GD254" s="173"/>
      <c r="GE254" s="173"/>
      <c r="GF254" s="173"/>
      <c r="GG254" s="173"/>
      <c r="GH254" s="173"/>
      <c r="GI254" s="173"/>
      <c r="GJ254" s="173"/>
      <c r="GK254" s="173"/>
      <c r="GL254" s="173"/>
      <c r="GM254" s="173"/>
      <c r="GN254" s="173"/>
      <c r="GO254" s="173"/>
      <c r="GP254" s="173"/>
      <c r="GQ254" s="173"/>
      <c r="GR254" s="173"/>
      <c r="GS254" s="173"/>
      <c r="GT254" s="173"/>
      <c r="GU254" s="173"/>
      <c r="GV254" s="173"/>
      <c r="GW254" s="173"/>
      <c r="GX254" s="173"/>
      <c r="GY254" s="173"/>
      <c r="GZ254" s="173"/>
      <c r="HA254" s="173"/>
      <c r="HB254" s="173"/>
      <c r="HC254" s="173"/>
      <c r="HD254" s="173"/>
      <c r="HE254" s="173"/>
      <c r="HF254" s="173"/>
      <c r="HG254" s="173"/>
      <c r="HH254" s="173"/>
      <c r="HI254" s="173"/>
      <c r="HJ254" s="173"/>
      <c r="HP254" s="284" t="e">
        <v>#NUM!</v>
      </c>
      <c r="HQ254" s="279"/>
      <c r="HR254" s="281"/>
      <c r="HS254" s="281"/>
      <c r="HT254" s="281"/>
      <c r="HU254" s="281"/>
      <c r="HV254" s="281"/>
      <c r="HW254" s="281"/>
      <c r="HX254" s="281"/>
      <c r="HY254" s="281"/>
      <c r="HZ254" s="281"/>
      <c r="IA254" s="281"/>
      <c r="IB254" s="281"/>
      <c r="IC254" s="281"/>
      <c r="ID254" s="281"/>
      <c r="IE254" s="281"/>
      <c r="IF254" s="281"/>
      <c r="IG254" s="281"/>
      <c r="IH254" s="281"/>
      <c r="II254" s="281"/>
      <c r="IJ254" s="281"/>
      <c r="IK254" s="281"/>
      <c r="IL254" s="281"/>
      <c r="IM254" s="281"/>
      <c r="IN254" s="281"/>
      <c r="IO254" s="281"/>
      <c r="IP254" s="281"/>
      <c r="IQ254" s="281"/>
      <c r="IR254" s="281"/>
      <c r="IS254" s="281"/>
      <c r="IT254" s="281"/>
      <c r="IU254" s="281"/>
      <c r="IV254" s="281"/>
      <c r="IW254" s="281"/>
      <c r="IX254" s="281"/>
      <c r="IY254" s="281"/>
      <c r="IZ254" s="281"/>
      <c r="JA254" s="281"/>
      <c r="JB254" s="281"/>
      <c r="JC254" s="281"/>
      <c r="JD254" s="281"/>
      <c r="JE254" s="281"/>
      <c r="JF254" s="285"/>
      <c r="JG254" s="285"/>
      <c r="JH254" s="275"/>
      <c r="JI254" s="275"/>
      <c r="JJ254" s="275"/>
    </row>
    <row r="255" spans="1:318" s="68" customFormat="1" ht="14.65" customHeight="1" x14ac:dyDescent="0.25">
      <c r="A255" s="68" t="s">
        <v>54</v>
      </c>
      <c r="B255" s="76" t="s">
        <v>508</v>
      </c>
      <c r="C255" s="76" t="s">
        <v>509</v>
      </c>
      <c r="D255" s="89" t="s">
        <v>510</v>
      </c>
      <c r="E255" s="76" t="s">
        <v>25</v>
      </c>
      <c r="F255" s="89" t="s">
        <v>892</v>
      </c>
      <c r="G255" s="76" t="s">
        <v>893</v>
      </c>
      <c r="H255" s="76" t="s">
        <v>894</v>
      </c>
      <c r="I255" s="76" t="s">
        <v>193</v>
      </c>
      <c r="J255" s="76" t="s">
        <v>26</v>
      </c>
      <c r="K255" s="86" t="s">
        <v>895</v>
      </c>
      <c r="L255" s="82" t="s">
        <v>896</v>
      </c>
      <c r="M255" s="82" t="s">
        <v>209</v>
      </c>
      <c r="N255" s="82" t="s">
        <v>897</v>
      </c>
      <c r="O255" s="113" t="s">
        <v>898</v>
      </c>
      <c r="P255" s="82" t="s">
        <v>30</v>
      </c>
      <c r="Q255" s="76" t="s">
        <v>927</v>
      </c>
      <c r="R255" s="76" t="s">
        <v>32</v>
      </c>
      <c r="S255" s="76" t="s">
        <v>928</v>
      </c>
      <c r="T255" s="76" t="s">
        <v>521</v>
      </c>
      <c r="U255" s="77">
        <v>0</v>
      </c>
      <c r="V255" s="77">
        <v>0</v>
      </c>
      <c r="W255" s="77">
        <v>0.2</v>
      </c>
      <c r="X255" s="77">
        <v>0.2</v>
      </c>
      <c r="Y255" s="77">
        <v>0.2</v>
      </c>
      <c r="Z255" s="77">
        <v>0.4</v>
      </c>
      <c r="AA255" s="77">
        <v>0.4</v>
      </c>
      <c r="AB255" s="77">
        <v>0.4</v>
      </c>
      <c r="AC255" s="77">
        <v>0.7</v>
      </c>
      <c r="AD255" s="77">
        <v>0.7</v>
      </c>
      <c r="AE255" s="77">
        <v>0.7</v>
      </c>
      <c r="AF255" s="77">
        <v>1</v>
      </c>
      <c r="AG255" s="76" t="s">
        <v>142</v>
      </c>
      <c r="AH255" s="76" t="s">
        <v>208</v>
      </c>
      <c r="AI255" s="82" t="s">
        <v>303</v>
      </c>
      <c r="AJ255" s="83" t="s">
        <v>303</v>
      </c>
      <c r="AK255" s="84">
        <v>46174</v>
      </c>
      <c r="AL255" s="84">
        <v>46326</v>
      </c>
      <c r="AM255" s="83"/>
      <c r="AN255" s="83"/>
      <c r="AO255" s="83"/>
      <c r="AP255" s="170" t="s">
        <v>31</v>
      </c>
      <c r="AQ255" s="84" cm="1">
        <f t="array" ref="AQ255">IFERROR(DATE(2026, _xlfn.AGGREGATE(15, 6, (COLUMN(CC255:CN255)-COLUMN(CC255)+1)/(CC255:CN255&lt;&gt;0), 1), 1),"N/A")</f>
        <v>46204</v>
      </c>
      <c r="AR255" s="84" cm="1">
        <f t="array" ref="AR255">IFERROR(EOMONTH(DATE(2026, _xlfn.AGGREGATE(14, 6, (COLUMN(CC255:CN255)-COLUMN(CC255)+1)/(CC255:CN255&lt;&gt;0), 1), 1), 0),"N/A")</f>
        <v>46234</v>
      </c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76" t="s">
        <v>329</v>
      </c>
      <c r="BG255" s="76"/>
      <c r="BH255" s="76" t="s">
        <v>330</v>
      </c>
      <c r="BI255" s="76" t="s">
        <v>8</v>
      </c>
      <c r="BJ255" s="82">
        <v>840103</v>
      </c>
      <c r="BK255" s="86" t="s">
        <v>190</v>
      </c>
      <c r="BL255" s="87">
        <v>0</v>
      </c>
      <c r="BM255" s="73"/>
      <c r="BN255" s="73"/>
      <c r="BO255" s="73"/>
      <c r="BP255" s="73"/>
      <c r="BQ255" s="73"/>
      <c r="BR255" s="88"/>
      <c r="BS255" s="88"/>
      <c r="BT255" s="88"/>
      <c r="BU255" s="73"/>
      <c r="BV255" s="73"/>
      <c r="BW255" s="73"/>
      <c r="BX255" s="138"/>
      <c r="BY255" s="138"/>
      <c r="BZ255" s="138"/>
      <c r="CA255" s="138">
        <v>18000</v>
      </c>
      <c r="CB255" s="138">
        <f t="shared" si="55"/>
        <v>18000</v>
      </c>
      <c r="CC255" s="73"/>
      <c r="CD255" s="73"/>
      <c r="CE255" s="72"/>
      <c r="CF255" s="73"/>
      <c r="CG255" s="73"/>
      <c r="CH255" s="88"/>
      <c r="CI255" s="88">
        <v>18000</v>
      </c>
      <c r="CJ255" s="88"/>
      <c r="CK255" s="73"/>
      <c r="CL255" s="73"/>
      <c r="CM255" s="73"/>
      <c r="CN255" s="138"/>
      <c r="CO255" s="138"/>
      <c r="CP255" s="137">
        <f t="shared" si="56"/>
        <v>0</v>
      </c>
      <c r="CQ255" s="137">
        <f t="shared" si="63"/>
        <v>0</v>
      </c>
      <c r="CR255" s="137"/>
      <c r="CS255" s="157"/>
      <c r="CT255" s="157"/>
      <c r="CU255" s="157">
        <v>0</v>
      </c>
      <c r="CV255" s="157"/>
      <c r="CW255" s="157"/>
      <c r="CX255" s="73"/>
      <c r="CY255" s="73"/>
      <c r="CZ255" s="73"/>
      <c r="DA255" s="73"/>
      <c r="DB255" s="73"/>
      <c r="DC255" s="73">
        <v>0</v>
      </c>
      <c r="DD255" s="73"/>
      <c r="DE255" s="73"/>
      <c r="DF255" s="73">
        <v>0</v>
      </c>
      <c r="DG255" s="73">
        <v>0</v>
      </c>
      <c r="DH255" s="73">
        <v>0</v>
      </c>
      <c r="DI255" s="157">
        <f t="shared" si="59"/>
        <v>0</v>
      </c>
      <c r="DJ255" s="157">
        <f t="shared" si="60"/>
        <v>0</v>
      </c>
      <c r="DK255" s="191"/>
      <c r="DL255" s="191"/>
      <c r="DM255" s="142"/>
      <c r="DN255" s="142"/>
      <c r="DO255" s="360">
        <v>18000</v>
      </c>
      <c r="DP255" s="125"/>
      <c r="DQ255" s="125"/>
      <c r="DR255" s="361">
        <v>2</v>
      </c>
      <c r="DS255" s="373" t="s">
        <v>303</v>
      </c>
      <c r="DT255" s="365" t="s">
        <v>304</v>
      </c>
      <c r="DU255" s="365" t="s">
        <v>305</v>
      </c>
      <c r="DV255" s="365" t="s">
        <v>312</v>
      </c>
      <c r="DW255" s="125"/>
      <c r="DX255" s="126"/>
      <c r="DY255" s="126"/>
      <c r="DZ255" s="127"/>
      <c r="EA255" s="126"/>
      <c r="EB255" s="126"/>
      <c r="EC255" s="126"/>
      <c r="ED255" s="126"/>
      <c r="EE255" s="126"/>
      <c r="EF255" s="126"/>
      <c r="EG255" s="126"/>
      <c r="EH255" s="126"/>
      <c r="EI255" s="126"/>
      <c r="EJ255" s="126"/>
      <c r="EK255" s="127"/>
      <c r="EL255" s="126"/>
      <c r="EM255" s="126"/>
      <c r="EN255" s="126"/>
      <c r="EO255" s="126"/>
      <c r="EP255" s="126"/>
      <c r="EQ255" s="126"/>
      <c r="ER255" s="126"/>
      <c r="ES255" s="127"/>
      <c r="ET255" s="127"/>
      <c r="EU255" s="127"/>
      <c r="EV255" s="127"/>
      <c r="EW255" s="126"/>
      <c r="EX255" s="126"/>
      <c r="EY255" s="126"/>
      <c r="EZ255" s="126"/>
      <c r="FA255" s="126"/>
      <c r="FB255" s="126"/>
      <c r="FC255" s="126"/>
      <c r="FD255" s="126"/>
      <c r="FE255" s="127"/>
      <c r="FF255" s="126"/>
      <c r="FG255" s="126"/>
      <c r="FH255" s="128"/>
      <c r="FI255" s="128"/>
      <c r="FJ255" s="128"/>
      <c r="FK255" s="128"/>
      <c r="FL255" s="128"/>
      <c r="FM255" s="128"/>
      <c r="FN255" s="128"/>
      <c r="FO255" s="129"/>
      <c r="FP255" s="128"/>
      <c r="FQ255" s="128"/>
      <c r="FR255" s="147"/>
      <c r="FS255" s="127"/>
      <c r="FT255" s="125"/>
      <c r="FU255" s="188"/>
      <c r="FV255" s="188"/>
      <c r="FW255" s="188"/>
      <c r="FX255" s="188"/>
      <c r="FY255" s="188"/>
      <c r="FZ255" s="188"/>
      <c r="GA255" s="188"/>
      <c r="GB255" s="188"/>
      <c r="GC255" s="188"/>
      <c r="GD255" s="188"/>
      <c r="GE255" s="188"/>
      <c r="GF255" s="188"/>
      <c r="GG255" s="188"/>
      <c r="GH255" s="188"/>
      <c r="GI255" s="188"/>
      <c r="GJ255" s="188"/>
      <c r="GK255" s="188"/>
      <c r="GL255" s="188"/>
      <c r="GM255" s="188"/>
      <c r="GN255" s="188"/>
      <c r="GO255" s="188"/>
      <c r="GP255" s="188"/>
      <c r="GQ255" s="188"/>
      <c r="GR255" s="188"/>
      <c r="GS255" s="188"/>
      <c r="GT255" s="188"/>
      <c r="GU255" s="188"/>
      <c r="GV255" s="188"/>
      <c r="GW255" s="188"/>
      <c r="GX255" s="188"/>
      <c r="GY255" s="188"/>
      <c r="GZ255" s="188"/>
      <c r="HA255" s="188"/>
      <c r="HB255" s="188"/>
      <c r="HC255" s="188"/>
      <c r="HD255" s="188"/>
      <c r="HE255" s="188"/>
      <c r="HF255" s="188"/>
      <c r="HG255" s="188"/>
      <c r="HH255" s="188"/>
      <c r="HI255" s="188"/>
      <c r="HJ255" s="188"/>
      <c r="HK255" s="189"/>
      <c r="HL255" s="189"/>
      <c r="HM255" s="189"/>
      <c r="HN255" s="189"/>
      <c r="HO255" s="189"/>
      <c r="HP255" s="284"/>
      <c r="HQ255" s="284"/>
      <c r="HR255" s="284"/>
      <c r="HS255" s="284"/>
      <c r="HT255" s="284"/>
      <c r="HU255" s="284"/>
      <c r="HV255" s="284"/>
      <c r="HW255" s="284"/>
      <c r="HX255" s="284"/>
      <c r="HY255" s="284"/>
      <c r="HZ255" s="284"/>
      <c r="IA255" s="284"/>
      <c r="IB255" s="284"/>
      <c r="IC255" s="284"/>
      <c r="ID255" s="284"/>
      <c r="IE255" s="284"/>
      <c r="IF255" s="284"/>
      <c r="IG255" s="284"/>
      <c r="IH255" s="284"/>
      <c r="II255" s="284"/>
      <c r="IJ255" s="284"/>
      <c r="IK255" s="284"/>
      <c r="IL255" s="284"/>
      <c r="IM255" s="284"/>
      <c r="IN255" s="284"/>
      <c r="IO255" s="284"/>
      <c r="IP255" s="284"/>
      <c r="IQ255" s="284"/>
      <c r="IR255" s="284"/>
      <c r="IS255" s="284"/>
      <c r="IT255" s="284"/>
      <c r="IU255" s="284"/>
      <c r="IV255" s="284"/>
      <c r="IW255" s="284"/>
      <c r="IX255" s="284"/>
      <c r="IY255" s="284"/>
      <c r="IZ255" s="284"/>
      <c r="JA255" s="284"/>
      <c r="JB255" s="284"/>
      <c r="JC255" s="284"/>
      <c r="JD255" s="284"/>
      <c r="JE255" s="284"/>
      <c r="JF255" s="286"/>
      <c r="JG255" s="290" t="s">
        <v>95</v>
      </c>
      <c r="JH255" s="276"/>
      <c r="JI255" s="276"/>
      <c r="JJ255" s="276"/>
      <c r="LF255" s="76" t="s">
        <v>530</v>
      </c>
    </row>
    <row r="256" spans="1:318" s="68" customFormat="1" ht="14.65" customHeight="1" x14ac:dyDescent="0.25">
      <c r="A256" s="68" t="s">
        <v>123</v>
      </c>
      <c r="B256" s="76" t="s">
        <v>508</v>
      </c>
      <c r="C256" s="76" t="s">
        <v>509</v>
      </c>
      <c r="D256" s="89" t="s">
        <v>510</v>
      </c>
      <c r="E256" s="76" t="s">
        <v>25</v>
      </c>
      <c r="F256" s="89" t="s">
        <v>892</v>
      </c>
      <c r="G256" s="76" t="s">
        <v>893</v>
      </c>
      <c r="H256" s="76" t="s">
        <v>894</v>
      </c>
      <c r="I256" s="76" t="s">
        <v>193</v>
      </c>
      <c r="J256" s="76" t="s">
        <v>26</v>
      </c>
      <c r="K256" s="86" t="s">
        <v>895</v>
      </c>
      <c r="L256" s="82" t="s">
        <v>896</v>
      </c>
      <c r="M256" s="82" t="s">
        <v>209</v>
      </c>
      <c r="N256" s="82" t="s">
        <v>897</v>
      </c>
      <c r="O256" s="113" t="s">
        <v>898</v>
      </c>
      <c r="P256" s="82" t="s">
        <v>30</v>
      </c>
      <c r="Q256" s="76" t="s">
        <v>927</v>
      </c>
      <c r="R256" s="76" t="s">
        <v>32</v>
      </c>
      <c r="S256" s="76" t="s">
        <v>928</v>
      </c>
      <c r="T256" s="76" t="s">
        <v>521</v>
      </c>
      <c r="U256" s="77">
        <v>0</v>
      </c>
      <c r="V256" s="77">
        <v>0</v>
      </c>
      <c r="W256" s="77">
        <v>0.2</v>
      </c>
      <c r="X256" s="77">
        <v>0.2</v>
      </c>
      <c r="Y256" s="77">
        <v>0.2</v>
      </c>
      <c r="Z256" s="77">
        <v>0.4</v>
      </c>
      <c r="AA256" s="77">
        <v>0.4</v>
      </c>
      <c r="AB256" s="77">
        <v>0.4</v>
      </c>
      <c r="AC256" s="77">
        <v>0.7</v>
      </c>
      <c r="AD256" s="77">
        <v>0.7</v>
      </c>
      <c r="AE256" s="77">
        <v>0.7</v>
      </c>
      <c r="AF256" s="77">
        <v>1</v>
      </c>
      <c r="AG256" s="76" t="s">
        <v>142</v>
      </c>
      <c r="AH256" s="76" t="s">
        <v>208</v>
      </c>
      <c r="AI256" s="82" t="s">
        <v>303</v>
      </c>
      <c r="AJ256" s="83" t="s">
        <v>303</v>
      </c>
      <c r="AK256" s="84">
        <v>46174</v>
      </c>
      <c r="AL256" s="84">
        <v>46326</v>
      </c>
      <c r="AM256" s="83"/>
      <c r="AN256" s="83"/>
      <c r="AO256" s="83"/>
      <c r="AP256" s="170" t="s">
        <v>31</v>
      </c>
      <c r="AQ256" s="84" cm="1">
        <f t="array" ref="AQ256">IFERROR(DATE(2026, _xlfn.AGGREGATE(15, 6, (COLUMN(CC256:CN256)-COLUMN(CC256)+1)/(CC256:CN256&lt;&gt;0), 1), 1),"N/A")</f>
        <v>46357</v>
      </c>
      <c r="AR256" s="84" cm="1">
        <f t="array" ref="AR256">IFERROR(EOMONTH(DATE(2026, _xlfn.AGGREGATE(14, 6, (COLUMN(CC256:CN256)-COLUMN(CC256)+1)/(CC256:CN256&lt;&gt;0), 1), 1), 0),"N/A")</f>
        <v>46387</v>
      </c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245" t="s">
        <v>346</v>
      </c>
      <c r="BG256" s="76"/>
      <c r="BH256" s="76" t="s">
        <v>347</v>
      </c>
      <c r="BI256" s="76" t="s">
        <v>538</v>
      </c>
      <c r="BJ256" s="82">
        <v>730425</v>
      </c>
      <c r="BK256" s="86" t="s">
        <v>190</v>
      </c>
      <c r="BL256" s="87">
        <v>0</v>
      </c>
      <c r="BM256" s="73"/>
      <c r="BN256" s="73"/>
      <c r="BO256" s="73"/>
      <c r="BP256" s="73"/>
      <c r="BQ256" s="73"/>
      <c r="BR256" s="88"/>
      <c r="BS256" s="88"/>
      <c r="BT256" s="88"/>
      <c r="BU256" s="73"/>
      <c r="BV256" s="73"/>
      <c r="BW256" s="73"/>
      <c r="BX256" s="138"/>
      <c r="BY256" s="138"/>
      <c r="BZ256" s="138"/>
      <c r="CA256" s="138">
        <v>200000</v>
      </c>
      <c r="CB256" s="138">
        <f t="shared" si="55"/>
        <v>200000</v>
      </c>
      <c r="CC256" s="73"/>
      <c r="CD256" s="73"/>
      <c r="CE256" s="72"/>
      <c r="CF256" s="73"/>
      <c r="CG256" s="73"/>
      <c r="CH256" s="88"/>
      <c r="CI256" s="88"/>
      <c r="CJ256" s="88"/>
      <c r="CK256" s="73"/>
      <c r="CL256" s="73"/>
      <c r="CM256" s="73"/>
      <c r="CN256" s="138">
        <v>200000</v>
      </c>
      <c r="CO256" s="138"/>
      <c r="CP256" s="137">
        <f t="shared" si="56"/>
        <v>0</v>
      </c>
      <c r="CQ256" s="137">
        <f t="shared" si="63"/>
        <v>0</v>
      </c>
      <c r="CR256" s="137"/>
      <c r="CS256" s="157"/>
      <c r="CT256" s="157"/>
      <c r="CU256" s="157">
        <v>0</v>
      </c>
      <c r="CV256" s="157"/>
      <c r="CW256" s="157"/>
      <c r="CX256" s="73"/>
      <c r="CY256" s="73"/>
      <c r="CZ256" s="73"/>
      <c r="DA256" s="73"/>
      <c r="DB256" s="73"/>
      <c r="DC256" s="73">
        <v>0</v>
      </c>
      <c r="DD256" s="73"/>
      <c r="DE256" s="73"/>
      <c r="DF256" s="73">
        <v>0</v>
      </c>
      <c r="DG256" s="73">
        <v>0</v>
      </c>
      <c r="DH256" s="73">
        <v>0</v>
      </c>
      <c r="DI256" s="157">
        <f t="shared" si="59"/>
        <v>0</v>
      </c>
      <c r="DJ256" s="157">
        <f t="shared" si="60"/>
        <v>0</v>
      </c>
      <c r="DK256" s="191"/>
      <c r="DL256" s="191"/>
      <c r="DM256" s="142"/>
      <c r="DN256" s="142"/>
      <c r="DO256" s="362">
        <v>200000</v>
      </c>
      <c r="DP256" s="125"/>
      <c r="DQ256" s="125"/>
      <c r="DR256" s="359">
        <v>2</v>
      </c>
      <c r="DS256" s="373" t="s">
        <v>303</v>
      </c>
      <c r="DT256" s="365" t="s">
        <v>310</v>
      </c>
      <c r="DU256" s="365" t="s">
        <v>305</v>
      </c>
      <c r="DV256" s="365" t="s">
        <v>312</v>
      </c>
      <c r="DW256" s="125"/>
      <c r="DX256" s="126"/>
      <c r="DY256" s="126"/>
      <c r="DZ256" s="127"/>
      <c r="EA256" s="126"/>
      <c r="EB256" s="126"/>
      <c r="EC256" s="126"/>
      <c r="ED256" s="126"/>
      <c r="EE256" s="126"/>
      <c r="EF256" s="126"/>
      <c r="EG256" s="126"/>
      <c r="EH256" s="126"/>
      <c r="EI256" s="126"/>
      <c r="EJ256" s="126"/>
      <c r="EK256" s="127"/>
      <c r="EL256" s="126"/>
      <c r="EM256" s="126"/>
      <c r="EN256" s="126"/>
      <c r="EO256" s="126"/>
      <c r="EP256" s="126"/>
      <c r="EQ256" s="126"/>
      <c r="ER256" s="126"/>
      <c r="ES256" s="127"/>
      <c r="ET256" s="127"/>
      <c r="EU256" s="127"/>
      <c r="EV256" s="127"/>
      <c r="EW256" s="126"/>
      <c r="EX256" s="126"/>
      <c r="EY256" s="126"/>
      <c r="EZ256" s="126"/>
      <c r="FA256" s="126"/>
      <c r="FB256" s="126"/>
      <c r="FC256" s="126"/>
      <c r="FD256" s="126"/>
      <c r="FE256" s="127"/>
      <c r="FF256" s="126"/>
      <c r="FG256" s="126"/>
      <c r="FH256" s="128"/>
      <c r="FI256" s="128"/>
      <c r="FJ256" s="128"/>
      <c r="FK256" s="128"/>
      <c r="FL256" s="128"/>
      <c r="FM256" s="128"/>
      <c r="FN256" s="128"/>
      <c r="FO256" s="129"/>
      <c r="FP256" s="128"/>
      <c r="FQ256" s="128"/>
      <c r="FR256" s="147"/>
      <c r="FS256" s="127"/>
      <c r="FT256" s="125"/>
      <c r="FU256" s="188"/>
      <c r="FV256" s="188"/>
      <c r="FW256" s="188"/>
      <c r="FX256" s="188"/>
      <c r="FY256" s="188"/>
      <c r="FZ256" s="188"/>
      <c r="GA256" s="188"/>
      <c r="GB256" s="188"/>
      <c r="GC256" s="188"/>
      <c r="GD256" s="188"/>
      <c r="GE256" s="188"/>
      <c r="GF256" s="188"/>
      <c r="GG256" s="188"/>
      <c r="GH256" s="188"/>
      <c r="GI256" s="188"/>
      <c r="GJ256" s="188"/>
      <c r="GK256" s="188"/>
      <c r="GL256" s="188"/>
      <c r="GM256" s="188"/>
      <c r="GN256" s="188"/>
      <c r="GO256" s="188"/>
      <c r="GP256" s="188"/>
      <c r="GQ256" s="188"/>
      <c r="GR256" s="188"/>
      <c r="GS256" s="188"/>
      <c r="GT256" s="188"/>
      <c r="GU256" s="188"/>
      <c r="GV256" s="188"/>
      <c r="GW256" s="188"/>
      <c r="GX256" s="188"/>
      <c r="GY256" s="188"/>
      <c r="GZ256" s="188"/>
      <c r="HA256" s="188"/>
      <c r="HB256" s="188"/>
      <c r="HC256" s="188"/>
      <c r="HD256" s="188"/>
      <c r="HE256" s="188"/>
      <c r="HF256" s="188"/>
      <c r="HG256" s="188"/>
      <c r="HH256" s="188"/>
      <c r="HI256" s="188"/>
      <c r="HJ256" s="188"/>
      <c r="HK256" s="189"/>
      <c r="HL256" s="189"/>
      <c r="HM256" s="189"/>
      <c r="HN256" s="189"/>
      <c r="HO256" s="189"/>
      <c r="HP256" s="284"/>
      <c r="HQ256" s="284"/>
      <c r="HR256" s="284"/>
      <c r="HS256" s="284"/>
      <c r="HT256" s="284"/>
      <c r="HU256" s="284"/>
      <c r="HV256" s="284"/>
      <c r="HW256" s="284"/>
      <c r="HX256" s="284"/>
      <c r="HY256" s="284"/>
      <c r="HZ256" s="284"/>
      <c r="IA256" s="284"/>
      <c r="IB256" s="284"/>
      <c r="IC256" s="284"/>
      <c r="ID256" s="284"/>
      <c r="IE256" s="284"/>
      <c r="IF256" s="284"/>
      <c r="IG256" s="284"/>
      <c r="IH256" s="284"/>
      <c r="II256" s="284"/>
      <c r="IJ256" s="284"/>
      <c r="IK256" s="284"/>
      <c r="IL256" s="284"/>
      <c r="IM256" s="284"/>
      <c r="IN256" s="284"/>
      <c r="IO256" s="284"/>
      <c r="IP256" s="284"/>
      <c r="IQ256" s="284"/>
      <c r="IR256" s="284"/>
      <c r="IS256" s="284"/>
      <c r="IT256" s="284"/>
      <c r="IU256" s="284"/>
      <c r="IV256" s="284"/>
      <c r="IW256" s="284"/>
      <c r="IX256" s="284"/>
      <c r="IY256" s="284"/>
      <c r="IZ256" s="284"/>
      <c r="JA256" s="284"/>
      <c r="JB256" s="284"/>
      <c r="JC256" s="284"/>
      <c r="JD256" s="284"/>
      <c r="JE256" s="284"/>
      <c r="JF256" s="286"/>
      <c r="JG256" s="286" t="s">
        <v>95</v>
      </c>
      <c r="JH256" s="276"/>
      <c r="JI256" s="276"/>
      <c r="JJ256" s="276"/>
      <c r="LF256" s="76" t="s">
        <v>530</v>
      </c>
    </row>
    <row r="257" spans="1:318" s="68" customFormat="1" ht="14.65" customHeight="1" x14ac:dyDescent="0.25">
      <c r="A257" s="68" t="s">
        <v>123</v>
      </c>
      <c r="B257" s="76" t="s">
        <v>508</v>
      </c>
      <c r="C257" s="76" t="s">
        <v>509</v>
      </c>
      <c r="D257" s="89" t="s">
        <v>510</v>
      </c>
      <c r="E257" s="76" t="s">
        <v>25</v>
      </c>
      <c r="F257" s="89" t="s">
        <v>892</v>
      </c>
      <c r="G257" s="76" t="s">
        <v>893</v>
      </c>
      <c r="H257" s="76" t="s">
        <v>894</v>
      </c>
      <c r="I257" s="76" t="s">
        <v>193</v>
      </c>
      <c r="J257" s="76" t="s">
        <v>26</v>
      </c>
      <c r="K257" s="86" t="s">
        <v>895</v>
      </c>
      <c r="L257" s="82" t="s">
        <v>896</v>
      </c>
      <c r="M257" s="82" t="s">
        <v>209</v>
      </c>
      <c r="N257" s="82" t="s">
        <v>897</v>
      </c>
      <c r="O257" s="113" t="s">
        <v>898</v>
      </c>
      <c r="P257" s="82" t="s">
        <v>30</v>
      </c>
      <c r="Q257" s="76" t="s">
        <v>927</v>
      </c>
      <c r="R257" s="76" t="s">
        <v>32</v>
      </c>
      <c r="S257" s="76" t="s">
        <v>928</v>
      </c>
      <c r="T257" s="76" t="s">
        <v>521</v>
      </c>
      <c r="U257" s="77">
        <v>0</v>
      </c>
      <c r="V257" s="77">
        <v>0</v>
      </c>
      <c r="W257" s="77">
        <v>0.2</v>
      </c>
      <c r="X257" s="77">
        <v>0.2</v>
      </c>
      <c r="Y257" s="77">
        <v>0.2</v>
      </c>
      <c r="Z257" s="77">
        <v>0.4</v>
      </c>
      <c r="AA257" s="77">
        <v>0.4</v>
      </c>
      <c r="AB257" s="77">
        <v>0.4</v>
      </c>
      <c r="AC257" s="77">
        <v>0.7</v>
      </c>
      <c r="AD257" s="77">
        <v>0.7</v>
      </c>
      <c r="AE257" s="77">
        <v>0.7</v>
      </c>
      <c r="AF257" s="77">
        <v>1</v>
      </c>
      <c r="AG257" s="76" t="s">
        <v>142</v>
      </c>
      <c r="AH257" s="76" t="s">
        <v>208</v>
      </c>
      <c r="AI257" s="82" t="s">
        <v>303</v>
      </c>
      <c r="AJ257" s="83" t="s">
        <v>303</v>
      </c>
      <c r="AK257" s="84">
        <v>46174</v>
      </c>
      <c r="AL257" s="84">
        <v>46326</v>
      </c>
      <c r="AM257" s="83"/>
      <c r="AN257" s="83"/>
      <c r="AO257" s="83"/>
      <c r="AP257" s="170" t="s">
        <v>31</v>
      </c>
      <c r="AQ257" s="84" cm="1">
        <f t="array" ref="AQ257">IFERROR(DATE(2026, _xlfn.AGGREGATE(15, 6, (COLUMN(CC257:CN257)-COLUMN(CC257)+1)/(CC257:CN257&lt;&gt;0), 1), 1),"N/A")</f>
        <v>46266</v>
      </c>
      <c r="AR257" s="84" cm="1">
        <f t="array" ref="AR257">IFERROR(EOMONTH(DATE(2026, _xlfn.AGGREGATE(14, 6, (COLUMN(CC257:CN257)-COLUMN(CC257)+1)/(CC257:CN257&lt;&gt;0), 1), 1), 0),"N/A")</f>
        <v>46356</v>
      </c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245" t="s">
        <v>350</v>
      </c>
      <c r="BG257" s="76"/>
      <c r="BH257" s="76" t="s">
        <v>351</v>
      </c>
      <c r="BI257" s="76" t="s">
        <v>538</v>
      </c>
      <c r="BJ257" s="82">
        <v>730425</v>
      </c>
      <c r="BK257" s="86" t="s">
        <v>190</v>
      </c>
      <c r="BL257" s="87">
        <v>0</v>
      </c>
      <c r="BM257" s="73"/>
      <c r="BN257" s="73"/>
      <c r="BO257" s="73"/>
      <c r="BP257" s="73"/>
      <c r="BQ257" s="73"/>
      <c r="BR257" s="88"/>
      <c r="BS257" s="88"/>
      <c r="BT257" s="88"/>
      <c r="BU257" s="73"/>
      <c r="BV257" s="73"/>
      <c r="BW257" s="73"/>
      <c r="BX257" s="138"/>
      <c r="BY257" s="138"/>
      <c r="BZ257" s="138"/>
      <c r="CA257" s="138">
        <v>100000</v>
      </c>
      <c r="CB257" s="138">
        <f t="shared" si="55"/>
        <v>100000</v>
      </c>
      <c r="CC257" s="73"/>
      <c r="CD257" s="73"/>
      <c r="CE257" s="72"/>
      <c r="CF257" s="73"/>
      <c r="CG257" s="73"/>
      <c r="CH257" s="88"/>
      <c r="CI257" s="88"/>
      <c r="CJ257" s="88"/>
      <c r="CK257" s="73">
        <v>20000</v>
      </c>
      <c r="CL257" s="73">
        <v>40000</v>
      </c>
      <c r="CM257" s="73">
        <v>40000</v>
      </c>
      <c r="CN257" s="138"/>
      <c r="CO257" s="138"/>
      <c r="CP257" s="137">
        <f t="shared" si="56"/>
        <v>0</v>
      </c>
      <c r="CQ257" s="137">
        <f t="shared" si="63"/>
        <v>0</v>
      </c>
      <c r="CR257" s="137"/>
      <c r="CS257" s="157"/>
      <c r="CT257" s="157"/>
      <c r="CU257" s="157">
        <v>0</v>
      </c>
      <c r="CV257" s="157"/>
      <c r="CW257" s="157"/>
      <c r="CX257" s="73"/>
      <c r="CY257" s="73"/>
      <c r="CZ257" s="73"/>
      <c r="DA257" s="73"/>
      <c r="DB257" s="73"/>
      <c r="DC257" s="73">
        <v>0</v>
      </c>
      <c r="DD257" s="73"/>
      <c r="DE257" s="73"/>
      <c r="DF257" s="73">
        <v>0</v>
      </c>
      <c r="DG257" s="73">
        <v>0</v>
      </c>
      <c r="DH257" s="73">
        <v>0</v>
      </c>
      <c r="DI257" s="157">
        <f t="shared" si="59"/>
        <v>0</v>
      </c>
      <c r="DJ257" s="157">
        <f t="shared" si="60"/>
        <v>0</v>
      </c>
      <c r="DK257" s="191"/>
      <c r="DL257" s="191"/>
      <c r="DM257" s="142"/>
      <c r="DN257" s="142"/>
      <c r="DO257" s="362">
        <v>100000</v>
      </c>
      <c r="DP257" s="125"/>
      <c r="DQ257" s="125"/>
      <c r="DR257" s="361">
        <v>2</v>
      </c>
      <c r="DS257" s="373" t="s">
        <v>303</v>
      </c>
      <c r="DT257" s="365" t="s">
        <v>310</v>
      </c>
      <c r="DU257" s="365" t="s">
        <v>305</v>
      </c>
      <c r="DV257" s="365" t="s">
        <v>312</v>
      </c>
      <c r="DW257" s="125"/>
      <c r="DX257" s="126"/>
      <c r="DY257" s="126"/>
      <c r="DZ257" s="127"/>
      <c r="EA257" s="126"/>
      <c r="EB257" s="126"/>
      <c r="EC257" s="126"/>
      <c r="ED257" s="126"/>
      <c r="EE257" s="126"/>
      <c r="EF257" s="126"/>
      <c r="EG257" s="126"/>
      <c r="EH257" s="126"/>
      <c r="EI257" s="126"/>
      <c r="EJ257" s="126"/>
      <c r="EK257" s="127"/>
      <c r="EL257" s="126"/>
      <c r="EM257" s="126"/>
      <c r="EN257" s="126"/>
      <c r="EO257" s="126"/>
      <c r="EP257" s="126"/>
      <c r="EQ257" s="126"/>
      <c r="ER257" s="126"/>
      <c r="ES257" s="127"/>
      <c r="ET257" s="127"/>
      <c r="EU257" s="127"/>
      <c r="EV257" s="127"/>
      <c r="EW257" s="126"/>
      <c r="EX257" s="126"/>
      <c r="EY257" s="126"/>
      <c r="EZ257" s="126"/>
      <c r="FA257" s="126"/>
      <c r="FB257" s="126"/>
      <c r="FC257" s="126"/>
      <c r="FD257" s="126"/>
      <c r="FE257" s="127"/>
      <c r="FF257" s="126"/>
      <c r="FG257" s="126"/>
      <c r="FH257" s="128"/>
      <c r="FI257" s="128"/>
      <c r="FJ257" s="128"/>
      <c r="FK257" s="128"/>
      <c r="FL257" s="128"/>
      <c r="FM257" s="128"/>
      <c r="FN257" s="128"/>
      <c r="FO257" s="129"/>
      <c r="FP257" s="128"/>
      <c r="FQ257" s="128"/>
      <c r="FR257" s="147"/>
      <c r="FS257" s="127"/>
      <c r="FT257" s="125"/>
      <c r="FU257" s="188"/>
      <c r="FV257" s="188"/>
      <c r="FW257" s="188"/>
      <c r="FX257" s="188"/>
      <c r="FY257" s="188"/>
      <c r="FZ257" s="188"/>
      <c r="GA257" s="188"/>
      <c r="GB257" s="188"/>
      <c r="GC257" s="188"/>
      <c r="GD257" s="188"/>
      <c r="GE257" s="188"/>
      <c r="GF257" s="188"/>
      <c r="GG257" s="188"/>
      <c r="GH257" s="188"/>
      <c r="GI257" s="188"/>
      <c r="GJ257" s="188"/>
      <c r="GK257" s="188"/>
      <c r="GL257" s="188"/>
      <c r="GM257" s="188"/>
      <c r="GN257" s="188"/>
      <c r="GO257" s="188"/>
      <c r="GP257" s="188"/>
      <c r="GQ257" s="188"/>
      <c r="GR257" s="188"/>
      <c r="GS257" s="188"/>
      <c r="GT257" s="188"/>
      <c r="GU257" s="188"/>
      <c r="GV257" s="188"/>
      <c r="GW257" s="188"/>
      <c r="GX257" s="188"/>
      <c r="GY257" s="188"/>
      <c r="GZ257" s="188"/>
      <c r="HA257" s="188"/>
      <c r="HB257" s="188"/>
      <c r="HC257" s="188"/>
      <c r="HD257" s="188"/>
      <c r="HE257" s="188"/>
      <c r="HF257" s="188"/>
      <c r="HG257" s="188"/>
      <c r="HH257" s="188"/>
      <c r="HI257" s="188"/>
      <c r="HJ257" s="188"/>
      <c r="HK257" s="189"/>
      <c r="HL257" s="189"/>
      <c r="HM257" s="189"/>
      <c r="HN257" s="189"/>
      <c r="HO257" s="189"/>
      <c r="HP257" s="284"/>
      <c r="HQ257" s="284"/>
      <c r="HR257" s="284"/>
      <c r="HS257" s="284"/>
      <c r="HT257" s="284"/>
      <c r="HU257" s="284"/>
      <c r="HV257" s="284"/>
      <c r="HW257" s="284"/>
      <c r="HX257" s="284"/>
      <c r="HY257" s="284"/>
      <c r="HZ257" s="284"/>
      <c r="IA257" s="284"/>
      <c r="IB257" s="284"/>
      <c r="IC257" s="284"/>
      <c r="ID257" s="284"/>
      <c r="IE257" s="284"/>
      <c r="IF257" s="284"/>
      <c r="IG257" s="284"/>
      <c r="IH257" s="284"/>
      <c r="II257" s="284"/>
      <c r="IJ257" s="284"/>
      <c r="IK257" s="284"/>
      <c r="IL257" s="284"/>
      <c r="IM257" s="284"/>
      <c r="IN257" s="284"/>
      <c r="IO257" s="284"/>
      <c r="IP257" s="284"/>
      <c r="IQ257" s="284"/>
      <c r="IR257" s="284"/>
      <c r="IS257" s="284"/>
      <c r="IT257" s="284"/>
      <c r="IU257" s="284"/>
      <c r="IV257" s="284"/>
      <c r="IW257" s="284"/>
      <c r="IX257" s="284"/>
      <c r="IY257" s="284"/>
      <c r="IZ257" s="284"/>
      <c r="JA257" s="284"/>
      <c r="JB257" s="284"/>
      <c r="JC257" s="284"/>
      <c r="JD257" s="284"/>
      <c r="JE257" s="284"/>
      <c r="JF257" s="286"/>
      <c r="JG257" s="290" t="s">
        <v>95</v>
      </c>
      <c r="JH257" s="276"/>
      <c r="JI257" s="276"/>
      <c r="JJ257" s="276"/>
      <c r="LF257" s="76" t="s">
        <v>929</v>
      </c>
    </row>
    <row r="258" spans="1:318" s="68" customFormat="1" ht="14.65" customHeight="1" x14ac:dyDescent="0.25">
      <c r="A258" s="68" t="s">
        <v>123</v>
      </c>
      <c r="B258" s="76" t="s">
        <v>508</v>
      </c>
      <c r="C258" s="76" t="s">
        <v>509</v>
      </c>
      <c r="D258" s="89" t="s">
        <v>510</v>
      </c>
      <c r="E258" s="76" t="s">
        <v>25</v>
      </c>
      <c r="F258" s="89" t="s">
        <v>892</v>
      </c>
      <c r="G258" s="76" t="s">
        <v>893</v>
      </c>
      <c r="H258" s="76" t="s">
        <v>894</v>
      </c>
      <c r="I258" s="76" t="s">
        <v>193</v>
      </c>
      <c r="J258" s="76" t="s">
        <v>26</v>
      </c>
      <c r="K258" s="86" t="s">
        <v>895</v>
      </c>
      <c r="L258" s="82" t="s">
        <v>896</v>
      </c>
      <c r="M258" s="82" t="s">
        <v>209</v>
      </c>
      <c r="N258" s="82" t="s">
        <v>897</v>
      </c>
      <c r="O258" s="113" t="s">
        <v>898</v>
      </c>
      <c r="P258" s="82" t="s">
        <v>30</v>
      </c>
      <c r="Q258" s="76" t="s">
        <v>927</v>
      </c>
      <c r="R258" s="76" t="s">
        <v>32</v>
      </c>
      <c r="S258" s="76" t="s">
        <v>928</v>
      </c>
      <c r="T258" s="76" t="s">
        <v>521</v>
      </c>
      <c r="U258" s="77">
        <v>0</v>
      </c>
      <c r="V258" s="77">
        <v>0</v>
      </c>
      <c r="W258" s="77">
        <v>0.2</v>
      </c>
      <c r="X258" s="77">
        <v>0.2</v>
      </c>
      <c r="Y258" s="77">
        <v>0.2</v>
      </c>
      <c r="Z258" s="77">
        <v>0.4</v>
      </c>
      <c r="AA258" s="77">
        <v>0.4</v>
      </c>
      <c r="AB258" s="77">
        <v>0.4</v>
      </c>
      <c r="AC258" s="77">
        <v>0.7</v>
      </c>
      <c r="AD258" s="77">
        <v>0.7</v>
      </c>
      <c r="AE258" s="77">
        <v>0.7</v>
      </c>
      <c r="AF258" s="77">
        <v>1</v>
      </c>
      <c r="AG258" s="76" t="s">
        <v>142</v>
      </c>
      <c r="AH258" s="76" t="s">
        <v>208</v>
      </c>
      <c r="AI258" s="82" t="s">
        <v>303</v>
      </c>
      <c r="AJ258" s="83" t="s">
        <v>303</v>
      </c>
      <c r="AK258" s="84">
        <v>46174</v>
      </c>
      <c r="AL258" s="84">
        <v>46326</v>
      </c>
      <c r="AM258" s="83"/>
      <c r="AN258" s="83"/>
      <c r="AO258" s="83"/>
      <c r="AP258" s="170" t="s">
        <v>31</v>
      </c>
      <c r="AQ258" s="84" cm="1">
        <f t="array" ref="AQ258">IFERROR(DATE(2026, _xlfn.AGGREGATE(15, 6, (COLUMN(CC258:CN258)-COLUMN(CC258)+1)/(CC258:CN258&lt;&gt;0), 1), 1),"N/A")</f>
        <v>46266</v>
      </c>
      <c r="AR258" s="84" cm="1">
        <f t="array" ref="AR258">IFERROR(EOMONTH(DATE(2026, _xlfn.AGGREGATE(14, 6, (COLUMN(CC258:CN258)-COLUMN(CC258)+1)/(CC258:CN258&lt;&gt;0), 1), 1), 0),"N/A")</f>
        <v>46387</v>
      </c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245" t="s">
        <v>352</v>
      </c>
      <c r="BG258" s="76"/>
      <c r="BH258" s="76" t="s">
        <v>353</v>
      </c>
      <c r="BI258" s="76" t="s">
        <v>538</v>
      </c>
      <c r="BJ258" s="82">
        <v>730425</v>
      </c>
      <c r="BK258" s="86" t="s">
        <v>190</v>
      </c>
      <c r="BL258" s="87">
        <v>0</v>
      </c>
      <c r="BM258" s="73"/>
      <c r="BN258" s="73"/>
      <c r="BO258" s="73"/>
      <c r="BP258" s="73"/>
      <c r="BQ258" s="73"/>
      <c r="BR258" s="88"/>
      <c r="BS258" s="88"/>
      <c r="BT258" s="88"/>
      <c r="BU258" s="73"/>
      <c r="BV258" s="73"/>
      <c r="BW258" s="73"/>
      <c r="BX258" s="138"/>
      <c r="BY258" s="138"/>
      <c r="BZ258" s="138"/>
      <c r="CA258" s="138">
        <v>216395.59</v>
      </c>
      <c r="CB258" s="138">
        <f t="shared" si="55"/>
        <v>216395.59</v>
      </c>
      <c r="CC258" s="73"/>
      <c r="CD258" s="73"/>
      <c r="CE258" s="72"/>
      <c r="CF258" s="73"/>
      <c r="CG258" s="73"/>
      <c r="CH258" s="88"/>
      <c r="CI258" s="88"/>
      <c r="CJ258" s="88"/>
      <c r="CK258" s="73">
        <v>21834.52</v>
      </c>
      <c r="CL258" s="73">
        <v>64853.69</v>
      </c>
      <c r="CM258" s="73">
        <v>64853.69</v>
      </c>
      <c r="CN258" s="138">
        <v>64853.69</v>
      </c>
      <c r="CO258" s="138"/>
      <c r="CP258" s="137">
        <f t="shared" si="56"/>
        <v>0</v>
      </c>
      <c r="CQ258" s="137">
        <f t="shared" si="63"/>
        <v>0</v>
      </c>
      <c r="CR258" s="137"/>
      <c r="CS258" s="157"/>
      <c r="CT258" s="157"/>
      <c r="CU258" s="157">
        <v>0</v>
      </c>
      <c r="CV258" s="157"/>
      <c r="CW258" s="157"/>
      <c r="CX258" s="73"/>
      <c r="CY258" s="73"/>
      <c r="CZ258" s="73"/>
      <c r="DA258" s="73"/>
      <c r="DB258" s="73"/>
      <c r="DC258" s="73">
        <v>0</v>
      </c>
      <c r="DD258" s="73"/>
      <c r="DE258" s="73"/>
      <c r="DF258" s="73">
        <v>0</v>
      </c>
      <c r="DG258" s="73">
        <v>0</v>
      </c>
      <c r="DH258" s="73">
        <v>0</v>
      </c>
      <c r="DI258" s="157">
        <f t="shared" si="59"/>
        <v>0</v>
      </c>
      <c r="DJ258" s="157">
        <f t="shared" si="60"/>
        <v>0</v>
      </c>
      <c r="DK258" s="191"/>
      <c r="DL258" s="191"/>
      <c r="DM258" s="142"/>
      <c r="DN258" s="142"/>
      <c r="DO258" s="362">
        <v>216395.59</v>
      </c>
      <c r="DP258" s="125"/>
      <c r="DQ258" s="125"/>
      <c r="DR258" s="361">
        <v>3</v>
      </c>
      <c r="DS258" s="373" t="s">
        <v>303</v>
      </c>
      <c r="DT258" s="365" t="s">
        <v>336</v>
      </c>
      <c r="DU258" s="365" t="s">
        <v>305</v>
      </c>
      <c r="DV258" s="365" t="s">
        <v>312</v>
      </c>
      <c r="DW258" s="76"/>
      <c r="DX258" s="126"/>
      <c r="DY258" s="126"/>
      <c r="DZ258" s="127"/>
      <c r="EA258" s="126"/>
      <c r="EB258" s="126"/>
      <c r="EC258" s="126"/>
      <c r="ED258" s="126"/>
      <c r="EE258" s="126"/>
      <c r="EF258" s="126"/>
      <c r="EG258" s="126"/>
      <c r="EH258" s="126"/>
      <c r="EI258" s="126"/>
      <c r="EJ258" s="126"/>
      <c r="EK258" s="127"/>
      <c r="EL258" s="126"/>
      <c r="EM258" s="126"/>
      <c r="EN258" s="126"/>
      <c r="EO258" s="126"/>
      <c r="EP258" s="126"/>
      <c r="EQ258" s="126"/>
      <c r="ER258" s="126"/>
      <c r="ES258" s="127"/>
      <c r="ET258" s="127"/>
      <c r="EU258" s="127"/>
      <c r="EV258" s="127"/>
      <c r="EW258" s="126"/>
      <c r="EX258" s="126"/>
      <c r="EY258" s="126"/>
      <c r="EZ258" s="126"/>
      <c r="FA258" s="126"/>
      <c r="FB258" s="126"/>
      <c r="FC258" s="126"/>
      <c r="FD258" s="126"/>
      <c r="FE258" s="127"/>
      <c r="FF258" s="126"/>
      <c r="FG258" s="126"/>
      <c r="FH258" s="128"/>
      <c r="FI258" s="128"/>
      <c r="FJ258" s="128"/>
      <c r="FK258" s="128"/>
      <c r="FL258" s="128"/>
      <c r="FM258" s="128"/>
      <c r="FN258" s="128"/>
      <c r="FO258" s="129"/>
      <c r="FP258" s="128"/>
      <c r="FQ258" s="128"/>
      <c r="FR258" s="147"/>
      <c r="FS258" s="127"/>
      <c r="FT258" s="125"/>
      <c r="FU258" s="188"/>
      <c r="FV258" s="188"/>
      <c r="FW258" s="188"/>
      <c r="FX258" s="188"/>
      <c r="FY258" s="188"/>
      <c r="FZ258" s="188"/>
      <c r="GA258" s="188"/>
      <c r="GB258" s="188"/>
      <c r="GC258" s="188"/>
      <c r="GD258" s="188"/>
      <c r="GE258" s="188"/>
      <c r="GF258" s="188"/>
      <c r="GG258" s="188"/>
      <c r="GH258" s="188"/>
      <c r="GI258" s="188"/>
      <c r="GJ258" s="188"/>
      <c r="GK258" s="188"/>
      <c r="GL258" s="188"/>
      <c r="GM258" s="188"/>
      <c r="GN258" s="188"/>
      <c r="GO258" s="188"/>
      <c r="GP258" s="188"/>
      <c r="GQ258" s="188"/>
      <c r="GR258" s="188"/>
      <c r="GS258" s="188"/>
      <c r="GT258" s="188"/>
      <c r="GU258" s="188"/>
      <c r="GV258" s="188"/>
      <c r="GW258" s="188"/>
      <c r="GX258" s="188"/>
      <c r="GY258" s="188"/>
      <c r="GZ258" s="188"/>
      <c r="HA258" s="188"/>
      <c r="HB258" s="188"/>
      <c r="HC258" s="188"/>
      <c r="HD258" s="188"/>
      <c r="HE258" s="188"/>
      <c r="HF258" s="188"/>
      <c r="HG258" s="188"/>
      <c r="HH258" s="188"/>
      <c r="HI258" s="188"/>
      <c r="HJ258" s="188"/>
      <c r="HK258" s="189"/>
      <c r="HL258" s="189"/>
      <c r="HM258" s="189"/>
      <c r="HN258" s="189"/>
      <c r="HO258" s="189"/>
      <c r="HP258" s="284"/>
      <c r="HQ258" s="284"/>
      <c r="HR258" s="284"/>
      <c r="HS258" s="284"/>
      <c r="HT258" s="284"/>
      <c r="HU258" s="284"/>
      <c r="HV258" s="284"/>
      <c r="HW258" s="284"/>
      <c r="HX258" s="284"/>
      <c r="HY258" s="284"/>
      <c r="HZ258" s="284"/>
      <c r="IA258" s="284"/>
      <c r="IB258" s="284"/>
      <c r="IC258" s="284"/>
      <c r="ID258" s="284"/>
      <c r="IE258" s="284"/>
      <c r="IF258" s="284"/>
      <c r="IG258" s="284"/>
      <c r="IH258" s="284"/>
      <c r="II258" s="284"/>
      <c r="IJ258" s="284"/>
      <c r="IK258" s="284"/>
      <c r="IL258" s="284"/>
      <c r="IM258" s="284"/>
      <c r="IN258" s="284"/>
      <c r="IO258" s="284"/>
      <c r="IP258" s="284"/>
      <c r="IQ258" s="284"/>
      <c r="IR258" s="284"/>
      <c r="IS258" s="284"/>
      <c r="IT258" s="284"/>
      <c r="IU258" s="284"/>
      <c r="IV258" s="284"/>
      <c r="IW258" s="284"/>
      <c r="IX258" s="284"/>
      <c r="IY258" s="284"/>
      <c r="IZ258" s="284"/>
      <c r="JA258" s="284"/>
      <c r="JB258" s="284"/>
      <c r="JC258" s="284"/>
      <c r="JD258" s="284"/>
      <c r="JE258" s="284"/>
      <c r="JF258" s="286"/>
      <c r="JG258" s="290" t="s">
        <v>95</v>
      </c>
      <c r="JH258" s="276"/>
      <c r="JI258" s="276"/>
      <c r="JJ258" s="276"/>
      <c r="LF258" s="76" t="s">
        <v>530</v>
      </c>
    </row>
    <row r="259" spans="1:318" s="68" customFormat="1" ht="14.65" customHeight="1" x14ac:dyDescent="0.25">
      <c r="A259" s="68" t="s">
        <v>123</v>
      </c>
      <c r="B259" s="76" t="s">
        <v>508</v>
      </c>
      <c r="C259" s="76" t="s">
        <v>509</v>
      </c>
      <c r="D259" s="89" t="s">
        <v>510</v>
      </c>
      <c r="E259" s="76" t="s">
        <v>25</v>
      </c>
      <c r="F259" s="89" t="s">
        <v>892</v>
      </c>
      <c r="G259" s="76" t="s">
        <v>893</v>
      </c>
      <c r="H259" s="76" t="s">
        <v>894</v>
      </c>
      <c r="I259" s="76" t="s">
        <v>193</v>
      </c>
      <c r="J259" s="76" t="s">
        <v>26</v>
      </c>
      <c r="K259" s="86" t="s">
        <v>895</v>
      </c>
      <c r="L259" s="82" t="s">
        <v>896</v>
      </c>
      <c r="M259" s="82" t="s">
        <v>209</v>
      </c>
      <c r="N259" s="82" t="s">
        <v>897</v>
      </c>
      <c r="O259" s="113" t="s">
        <v>898</v>
      </c>
      <c r="P259" s="82" t="s">
        <v>30</v>
      </c>
      <c r="Q259" s="76" t="s">
        <v>927</v>
      </c>
      <c r="R259" s="76" t="s">
        <v>32</v>
      </c>
      <c r="S259" s="76" t="s">
        <v>928</v>
      </c>
      <c r="T259" s="76" t="s">
        <v>521</v>
      </c>
      <c r="U259" s="77">
        <v>0</v>
      </c>
      <c r="V259" s="77">
        <v>0</v>
      </c>
      <c r="W259" s="77">
        <v>0.2</v>
      </c>
      <c r="X259" s="77">
        <v>0.2</v>
      </c>
      <c r="Y259" s="77">
        <v>0.2</v>
      </c>
      <c r="Z259" s="77">
        <v>0.4</v>
      </c>
      <c r="AA259" s="77">
        <v>0.4</v>
      </c>
      <c r="AB259" s="77">
        <v>0.4</v>
      </c>
      <c r="AC259" s="77">
        <v>0.7</v>
      </c>
      <c r="AD259" s="77">
        <v>0.7</v>
      </c>
      <c r="AE259" s="77">
        <v>0.7</v>
      </c>
      <c r="AF259" s="77">
        <v>1</v>
      </c>
      <c r="AG259" s="76" t="s">
        <v>142</v>
      </c>
      <c r="AH259" s="76" t="s">
        <v>208</v>
      </c>
      <c r="AI259" s="82" t="s">
        <v>303</v>
      </c>
      <c r="AJ259" s="83" t="s">
        <v>303</v>
      </c>
      <c r="AK259" s="84">
        <v>46174</v>
      </c>
      <c r="AL259" s="84">
        <v>46326</v>
      </c>
      <c r="AM259" s="83"/>
      <c r="AN259" s="83"/>
      <c r="AO259" s="83"/>
      <c r="AP259" s="170" t="s">
        <v>31</v>
      </c>
      <c r="AQ259" s="84" cm="1">
        <f t="array" ref="AQ259">IFERROR(DATE(2026, _xlfn.AGGREGATE(15, 6, (COLUMN(CC259:CN259)-COLUMN(CC259)+1)/(CC259:CN259&lt;&gt;0), 1), 1),"N/A")</f>
        <v>46357</v>
      </c>
      <c r="AR259" s="84" cm="1">
        <f t="array" ref="AR259">IFERROR(EOMONTH(DATE(2026, _xlfn.AGGREGATE(14, 6, (COLUMN(CC259:CN259)-COLUMN(CC259)+1)/(CC259:CN259&lt;&gt;0), 1), 1), 0),"N/A")</f>
        <v>46387</v>
      </c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245" t="s">
        <v>354</v>
      </c>
      <c r="BG259" s="76"/>
      <c r="BH259" s="76" t="s">
        <v>355</v>
      </c>
      <c r="BI259" s="76" t="s">
        <v>538</v>
      </c>
      <c r="BJ259" s="82">
        <v>730425</v>
      </c>
      <c r="BK259" s="86" t="s">
        <v>190</v>
      </c>
      <c r="BL259" s="87">
        <v>0</v>
      </c>
      <c r="BM259" s="73"/>
      <c r="BN259" s="73"/>
      <c r="BO259" s="73"/>
      <c r="BP259" s="73"/>
      <c r="BQ259" s="73"/>
      <c r="BR259" s="88"/>
      <c r="BS259" s="88"/>
      <c r="BT259" s="88"/>
      <c r="BU259" s="73"/>
      <c r="BV259" s="73"/>
      <c r="BW259" s="73"/>
      <c r="BX259" s="138"/>
      <c r="BY259" s="138"/>
      <c r="BZ259" s="138"/>
      <c r="CA259" s="138">
        <v>50000</v>
      </c>
      <c r="CB259" s="138">
        <f t="shared" si="55"/>
        <v>50000</v>
      </c>
      <c r="CC259" s="73"/>
      <c r="CD259" s="73"/>
      <c r="CE259" s="72"/>
      <c r="CF259" s="73"/>
      <c r="CG259" s="73"/>
      <c r="CH259" s="88"/>
      <c r="CI259" s="88"/>
      <c r="CJ259" s="88"/>
      <c r="CK259" s="73"/>
      <c r="CL259" s="73"/>
      <c r="CM259" s="73"/>
      <c r="CN259" s="138">
        <v>50000</v>
      </c>
      <c r="CO259" s="138"/>
      <c r="CP259" s="137">
        <f t="shared" si="56"/>
        <v>0</v>
      </c>
      <c r="CQ259" s="137">
        <f t="shared" si="63"/>
        <v>0</v>
      </c>
      <c r="CR259" s="137"/>
      <c r="CS259" s="157"/>
      <c r="CT259" s="157"/>
      <c r="CU259" s="157">
        <v>0</v>
      </c>
      <c r="CV259" s="157"/>
      <c r="CW259" s="157"/>
      <c r="CX259" s="73"/>
      <c r="CY259" s="73"/>
      <c r="CZ259" s="73"/>
      <c r="DA259" s="73"/>
      <c r="DB259" s="73"/>
      <c r="DC259" s="73">
        <v>0</v>
      </c>
      <c r="DD259" s="73"/>
      <c r="DE259" s="73"/>
      <c r="DF259" s="73">
        <v>0</v>
      </c>
      <c r="DG259" s="73">
        <v>0</v>
      </c>
      <c r="DH259" s="73">
        <v>0</v>
      </c>
      <c r="DI259" s="157">
        <f t="shared" si="59"/>
        <v>0</v>
      </c>
      <c r="DJ259" s="157">
        <f t="shared" si="60"/>
        <v>0</v>
      </c>
      <c r="DK259" s="191"/>
      <c r="DL259" s="191"/>
      <c r="DM259" s="142"/>
      <c r="DN259" s="142"/>
      <c r="DO259" s="360">
        <v>50000</v>
      </c>
      <c r="DP259" s="125"/>
      <c r="DQ259" s="125"/>
      <c r="DR259" s="359">
        <v>3</v>
      </c>
      <c r="DS259" s="373" t="s">
        <v>303</v>
      </c>
      <c r="DT259" s="365" t="s">
        <v>310</v>
      </c>
      <c r="DU259" s="365" t="s">
        <v>305</v>
      </c>
      <c r="DV259" s="365" t="s">
        <v>312</v>
      </c>
      <c r="DW259" s="125"/>
      <c r="DX259" s="126"/>
      <c r="DY259" s="126"/>
      <c r="DZ259" s="127"/>
      <c r="EA259" s="126"/>
      <c r="EB259" s="126"/>
      <c r="EC259" s="126"/>
      <c r="ED259" s="126"/>
      <c r="EE259" s="126"/>
      <c r="EF259" s="126"/>
      <c r="EG259" s="126"/>
      <c r="EH259" s="126"/>
      <c r="EI259" s="126"/>
      <c r="EJ259" s="126"/>
      <c r="EK259" s="127"/>
      <c r="EL259" s="126"/>
      <c r="EM259" s="126"/>
      <c r="EN259" s="126"/>
      <c r="EO259" s="126"/>
      <c r="EP259" s="126"/>
      <c r="EQ259" s="126"/>
      <c r="ER259" s="126"/>
      <c r="ES259" s="127"/>
      <c r="ET259" s="127"/>
      <c r="EU259" s="127"/>
      <c r="EV259" s="127"/>
      <c r="EW259" s="126"/>
      <c r="EX259" s="126"/>
      <c r="EY259" s="126"/>
      <c r="EZ259" s="126"/>
      <c r="FA259" s="126"/>
      <c r="FB259" s="126"/>
      <c r="FC259" s="126"/>
      <c r="FD259" s="126"/>
      <c r="FE259" s="127"/>
      <c r="FF259" s="126"/>
      <c r="FG259" s="126"/>
      <c r="FH259" s="128"/>
      <c r="FI259" s="128"/>
      <c r="FJ259" s="128"/>
      <c r="FK259" s="128"/>
      <c r="FL259" s="128"/>
      <c r="FM259" s="128"/>
      <c r="FN259" s="128"/>
      <c r="FO259" s="129"/>
      <c r="FP259" s="128"/>
      <c r="FQ259" s="128"/>
      <c r="FR259" s="147"/>
      <c r="FS259" s="127"/>
      <c r="FT259" s="125"/>
      <c r="FU259" s="188"/>
      <c r="FV259" s="188"/>
      <c r="FW259" s="188"/>
      <c r="FX259" s="188"/>
      <c r="FY259" s="188"/>
      <c r="FZ259" s="188"/>
      <c r="GA259" s="188"/>
      <c r="GB259" s="188"/>
      <c r="GC259" s="188"/>
      <c r="GD259" s="188"/>
      <c r="GE259" s="188"/>
      <c r="GF259" s="188"/>
      <c r="GG259" s="188"/>
      <c r="GH259" s="188"/>
      <c r="GI259" s="188"/>
      <c r="GJ259" s="188"/>
      <c r="GK259" s="188"/>
      <c r="GL259" s="188"/>
      <c r="GM259" s="188"/>
      <c r="GN259" s="188"/>
      <c r="GO259" s="188"/>
      <c r="GP259" s="188"/>
      <c r="GQ259" s="188"/>
      <c r="GR259" s="188"/>
      <c r="GS259" s="188"/>
      <c r="GT259" s="188"/>
      <c r="GU259" s="188"/>
      <c r="GV259" s="188"/>
      <c r="GW259" s="188"/>
      <c r="GX259" s="188"/>
      <c r="GY259" s="188"/>
      <c r="GZ259" s="188"/>
      <c r="HA259" s="188"/>
      <c r="HB259" s="188"/>
      <c r="HC259" s="188"/>
      <c r="HD259" s="188"/>
      <c r="HE259" s="188"/>
      <c r="HF259" s="188"/>
      <c r="HG259" s="188"/>
      <c r="HH259" s="188"/>
      <c r="HI259" s="188"/>
      <c r="HJ259" s="188"/>
      <c r="HK259" s="189"/>
      <c r="HL259" s="189"/>
      <c r="HM259" s="189"/>
      <c r="HN259" s="189"/>
      <c r="HO259" s="189"/>
      <c r="HP259" s="284"/>
      <c r="HQ259" s="284"/>
      <c r="HR259" s="284"/>
      <c r="HS259" s="284"/>
      <c r="HT259" s="284"/>
      <c r="HU259" s="284"/>
      <c r="HV259" s="284"/>
      <c r="HW259" s="284"/>
      <c r="HX259" s="284"/>
      <c r="HY259" s="284"/>
      <c r="HZ259" s="284"/>
      <c r="IA259" s="284"/>
      <c r="IB259" s="284"/>
      <c r="IC259" s="284"/>
      <c r="ID259" s="284"/>
      <c r="IE259" s="284"/>
      <c r="IF259" s="284"/>
      <c r="IG259" s="284"/>
      <c r="IH259" s="284"/>
      <c r="II259" s="284"/>
      <c r="IJ259" s="284"/>
      <c r="IK259" s="284"/>
      <c r="IL259" s="284"/>
      <c r="IM259" s="284"/>
      <c r="IN259" s="284"/>
      <c r="IO259" s="284"/>
      <c r="IP259" s="284"/>
      <c r="IQ259" s="284"/>
      <c r="IR259" s="284"/>
      <c r="IS259" s="284"/>
      <c r="IT259" s="284"/>
      <c r="IU259" s="284"/>
      <c r="IV259" s="284"/>
      <c r="IW259" s="284"/>
      <c r="IX259" s="284"/>
      <c r="IY259" s="284"/>
      <c r="IZ259" s="284"/>
      <c r="JA259" s="284"/>
      <c r="JB259" s="284"/>
      <c r="JC259" s="284"/>
      <c r="JD259" s="284"/>
      <c r="JE259" s="284"/>
      <c r="JF259" s="286"/>
      <c r="JG259" s="286"/>
      <c r="JH259" s="276"/>
      <c r="JI259" s="276"/>
      <c r="JJ259" s="277" t="s">
        <v>930</v>
      </c>
      <c r="LF259" s="76" t="s">
        <v>530</v>
      </c>
    </row>
    <row r="260" spans="1:318" s="68" customFormat="1" ht="14.65" customHeight="1" x14ac:dyDescent="0.25">
      <c r="A260" s="68" t="s">
        <v>123</v>
      </c>
      <c r="B260" s="76" t="s">
        <v>508</v>
      </c>
      <c r="C260" s="76" t="s">
        <v>509</v>
      </c>
      <c r="D260" s="89" t="s">
        <v>510</v>
      </c>
      <c r="E260" s="76" t="s">
        <v>25</v>
      </c>
      <c r="F260" s="89" t="s">
        <v>892</v>
      </c>
      <c r="G260" s="76" t="s">
        <v>893</v>
      </c>
      <c r="H260" s="76" t="s">
        <v>894</v>
      </c>
      <c r="I260" s="76" t="s">
        <v>193</v>
      </c>
      <c r="J260" s="76" t="s">
        <v>26</v>
      </c>
      <c r="K260" s="86" t="s">
        <v>895</v>
      </c>
      <c r="L260" s="82" t="s">
        <v>896</v>
      </c>
      <c r="M260" s="82" t="s">
        <v>209</v>
      </c>
      <c r="N260" s="82" t="s">
        <v>897</v>
      </c>
      <c r="O260" s="113" t="s">
        <v>898</v>
      </c>
      <c r="P260" s="82" t="s">
        <v>30</v>
      </c>
      <c r="Q260" s="76" t="s">
        <v>927</v>
      </c>
      <c r="R260" s="76" t="s">
        <v>32</v>
      </c>
      <c r="S260" s="76" t="s">
        <v>928</v>
      </c>
      <c r="T260" s="76" t="s">
        <v>521</v>
      </c>
      <c r="U260" s="77">
        <v>0</v>
      </c>
      <c r="V260" s="77">
        <v>0</v>
      </c>
      <c r="W260" s="77">
        <v>0.2</v>
      </c>
      <c r="X260" s="77">
        <v>0.2</v>
      </c>
      <c r="Y260" s="77">
        <v>0.2</v>
      </c>
      <c r="Z260" s="77">
        <v>0.4</v>
      </c>
      <c r="AA260" s="77">
        <v>0.4</v>
      </c>
      <c r="AB260" s="77">
        <v>0.4</v>
      </c>
      <c r="AC260" s="77">
        <v>0.7</v>
      </c>
      <c r="AD260" s="77">
        <v>0.7</v>
      </c>
      <c r="AE260" s="77">
        <v>0.7</v>
      </c>
      <c r="AF260" s="77">
        <v>1</v>
      </c>
      <c r="AG260" s="76" t="s">
        <v>142</v>
      </c>
      <c r="AH260" s="76" t="s">
        <v>208</v>
      </c>
      <c r="AI260" s="82" t="s">
        <v>303</v>
      </c>
      <c r="AJ260" s="83" t="s">
        <v>303</v>
      </c>
      <c r="AK260" s="84">
        <v>46174</v>
      </c>
      <c r="AL260" s="84">
        <v>46326</v>
      </c>
      <c r="AM260" s="83"/>
      <c r="AN260" s="83"/>
      <c r="AO260" s="83"/>
      <c r="AP260" s="170" t="s">
        <v>31</v>
      </c>
      <c r="AQ260" s="84" cm="1">
        <f t="array" ref="AQ260">IFERROR(DATE(2026, _xlfn.AGGREGATE(15, 6, (COLUMN(CC260:CN260)-COLUMN(CC260)+1)/(CC260:CN260&lt;&gt;0), 1), 1),"N/A")</f>
        <v>46357</v>
      </c>
      <c r="AR260" s="84" cm="1">
        <f t="array" ref="AR260">IFERROR(EOMONTH(DATE(2026, _xlfn.AGGREGATE(14, 6, (COLUMN(CC260:CN260)-COLUMN(CC260)+1)/(CC260:CN260&lt;&gt;0), 1), 1), 0),"N/A")</f>
        <v>46387</v>
      </c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245" t="s">
        <v>356</v>
      </c>
      <c r="BG260" s="76"/>
      <c r="BH260" s="76" t="s">
        <v>357</v>
      </c>
      <c r="BI260" s="76" t="s">
        <v>538</v>
      </c>
      <c r="BJ260" s="82">
        <v>730425</v>
      </c>
      <c r="BK260" s="86" t="s">
        <v>190</v>
      </c>
      <c r="BL260" s="87">
        <v>0</v>
      </c>
      <c r="BM260" s="73"/>
      <c r="BN260" s="73"/>
      <c r="BO260" s="73"/>
      <c r="BP260" s="73"/>
      <c r="BQ260" s="73"/>
      <c r="BR260" s="88"/>
      <c r="BS260" s="88"/>
      <c r="BT260" s="88"/>
      <c r="BU260" s="73"/>
      <c r="BV260" s="73"/>
      <c r="BW260" s="73"/>
      <c r="BX260" s="138"/>
      <c r="BY260" s="138"/>
      <c r="BZ260" s="138"/>
      <c r="CA260" s="138">
        <v>150000</v>
      </c>
      <c r="CB260" s="138">
        <f t="shared" si="55"/>
        <v>150000</v>
      </c>
      <c r="CC260" s="73"/>
      <c r="CD260" s="73"/>
      <c r="CE260" s="72"/>
      <c r="CF260" s="73"/>
      <c r="CG260" s="73"/>
      <c r="CH260" s="88"/>
      <c r="CI260" s="88"/>
      <c r="CJ260" s="88"/>
      <c r="CK260" s="73"/>
      <c r="CL260" s="73"/>
      <c r="CM260" s="73"/>
      <c r="CN260" s="138">
        <v>150000</v>
      </c>
      <c r="CO260" s="138"/>
      <c r="CP260" s="137">
        <f t="shared" si="56"/>
        <v>0</v>
      </c>
      <c r="CQ260" s="137">
        <f t="shared" si="63"/>
        <v>0</v>
      </c>
      <c r="CR260" s="137"/>
      <c r="CS260" s="157"/>
      <c r="CT260" s="157"/>
      <c r="CU260" s="157">
        <v>0</v>
      </c>
      <c r="CV260" s="157"/>
      <c r="CW260" s="157"/>
      <c r="CX260" s="73"/>
      <c r="CY260" s="73"/>
      <c r="CZ260" s="73"/>
      <c r="DA260" s="73"/>
      <c r="DB260" s="73"/>
      <c r="DC260" s="73">
        <v>0</v>
      </c>
      <c r="DD260" s="73"/>
      <c r="DE260" s="73"/>
      <c r="DF260" s="73">
        <v>0</v>
      </c>
      <c r="DG260" s="73">
        <v>0</v>
      </c>
      <c r="DH260" s="73">
        <v>0</v>
      </c>
      <c r="DI260" s="157">
        <f t="shared" si="59"/>
        <v>0</v>
      </c>
      <c r="DJ260" s="157">
        <f t="shared" si="60"/>
        <v>0</v>
      </c>
      <c r="DK260" s="191"/>
      <c r="DL260" s="191"/>
      <c r="DM260" s="142"/>
      <c r="DN260" s="142"/>
      <c r="DO260" s="362">
        <v>150000</v>
      </c>
      <c r="DP260" s="125"/>
      <c r="DQ260" s="125"/>
      <c r="DR260" s="361">
        <v>2</v>
      </c>
      <c r="DS260" s="373" t="s">
        <v>303</v>
      </c>
      <c r="DT260" s="365" t="s">
        <v>336</v>
      </c>
      <c r="DU260" s="365" t="s">
        <v>305</v>
      </c>
      <c r="DV260" s="365" t="s">
        <v>312</v>
      </c>
      <c r="DW260" s="125"/>
      <c r="DX260" s="126"/>
      <c r="DY260" s="126"/>
      <c r="DZ260" s="127"/>
      <c r="EA260" s="126"/>
      <c r="EB260" s="126"/>
      <c r="EC260" s="126"/>
      <c r="ED260" s="126"/>
      <c r="EE260" s="126"/>
      <c r="EF260" s="126"/>
      <c r="EG260" s="126"/>
      <c r="EH260" s="126"/>
      <c r="EI260" s="126"/>
      <c r="EJ260" s="126"/>
      <c r="EK260" s="127"/>
      <c r="EL260" s="126"/>
      <c r="EM260" s="126"/>
      <c r="EN260" s="126"/>
      <c r="EO260" s="126"/>
      <c r="EP260" s="126"/>
      <c r="EQ260" s="126"/>
      <c r="ER260" s="126"/>
      <c r="ES260" s="127"/>
      <c r="ET260" s="127"/>
      <c r="EU260" s="127"/>
      <c r="EV260" s="127"/>
      <c r="EW260" s="126"/>
      <c r="EX260" s="126"/>
      <c r="EY260" s="126"/>
      <c r="EZ260" s="126"/>
      <c r="FA260" s="126"/>
      <c r="FB260" s="126"/>
      <c r="FC260" s="126"/>
      <c r="FD260" s="126"/>
      <c r="FE260" s="127"/>
      <c r="FF260" s="126"/>
      <c r="FG260" s="126"/>
      <c r="FH260" s="128"/>
      <c r="FI260" s="128"/>
      <c r="FJ260" s="128"/>
      <c r="FK260" s="128"/>
      <c r="FL260" s="128"/>
      <c r="FM260" s="128"/>
      <c r="FN260" s="128"/>
      <c r="FO260" s="129"/>
      <c r="FP260" s="128"/>
      <c r="FQ260" s="128"/>
      <c r="FR260" s="147"/>
      <c r="FS260" s="127"/>
      <c r="FT260" s="125"/>
      <c r="FU260" s="188"/>
      <c r="FV260" s="188"/>
      <c r="FW260" s="188"/>
      <c r="FX260" s="188"/>
      <c r="FY260" s="188"/>
      <c r="FZ260" s="188"/>
      <c r="GA260" s="188"/>
      <c r="GB260" s="188"/>
      <c r="GC260" s="188"/>
      <c r="GD260" s="188"/>
      <c r="GE260" s="188"/>
      <c r="GF260" s="188"/>
      <c r="GG260" s="188"/>
      <c r="GH260" s="188"/>
      <c r="GI260" s="188"/>
      <c r="GJ260" s="188"/>
      <c r="GK260" s="188"/>
      <c r="GL260" s="188"/>
      <c r="GM260" s="188"/>
      <c r="GN260" s="188"/>
      <c r="GO260" s="188"/>
      <c r="GP260" s="188"/>
      <c r="GQ260" s="188"/>
      <c r="GR260" s="188"/>
      <c r="GS260" s="188"/>
      <c r="GT260" s="188"/>
      <c r="GU260" s="188"/>
      <c r="GV260" s="188"/>
      <c r="GW260" s="188"/>
      <c r="GX260" s="188"/>
      <c r="GY260" s="188"/>
      <c r="GZ260" s="188"/>
      <c r="HA260" s="188"/>
      <c r="HB260" s="188"/>
      <c r="HC260" s="188"/>
      <c r="HD260" s="188"/>
      <c r="HE260" s="188"/>
      <c r="HF260" s="188"/>
      <c r="HG260" s="188"/>
      <c r="HH260" s="188"/>
      <c r="HI260" s="188"/>
      <c r="HJ260" s="188"/>
      <c r="HK260" s="189"/>
      <c r="HL260" s="189"/>
      <c r="HM260" s="189"/>
      <c r="HN260" s="189"/>
      <c r="HO260" s="189"/>
      <c r="HP260" s="284" t="e">
        <v>#NUM!</v>
      </c>
      <c r="HQ260" s="284" t="e">
        <v>#NUM!</v>
      </c>
      <c r="HR260" s="284" t="e">
        <v>#NUM!</v>
      </c>
      <c r="HS260" s="284" t="e">
        <v>#NUM!</v>
      </c>
      <c r="HT260" s="284" t="e">
        <v>#NUM!</v>
      </c>
      <c r="HU260" s="284" t="e">
        <v>#NUM!</v>
      </c>
      <c r="HV260" s="284" t="e">
        <v>#NUM!</v>
      </c>
      <c r="HW260" s="284" t="e">
        <v>#NUM!</v>
      </c>
      <c r="HX260" s="284" t="e">
        <v>#NUM!</v>
      </c>
      <c r="HY260" s="284" t="e">
        <v>#NUM!</v>
      </c>
      <c r="HZ260" s="284" t="e">
        <v>#NUM!</v>
      </c>
      <c r="IA260" s="284" t="e">
        <v>#NUM!</v>
      </c>
      <c r="IB260" s="284" t="e">
        <v>#NUM!</v>
      </c>
      <c r="IC260" s="284" t="e">
        <v>#NUM!</v>
      </c>
      <c r="ID260" s="284" t="e">
        <v>#NUM!</v>
      </c>
      <c r="IE260" s="284" t="e">
        <v>#NUM!</v>
      </c>
      <c r="IF260" s="284" t="e">
        <v>#NUM!</v>
      </c>
      <c r="IG260" s="284" t="e">
        <v>#NUM!</v>
      </c>
      <c r="IH260" s="284" t="e">
        <v>#NUM!</v>
      </c>
      <c r="II260" s="284" t="e">
        <v>#NUM!</v>
      </c>
      <c r="IJ260" s="284" t="e">
        <v>#NUM!</v>
      </c>
      <c r="IK260" s="284" t="e">
        <v>#NUM!</v>
      </c>
      <c r="IL260" s="284" t="e">
        <v>#NUM!</v>
      </c>
      <c r="IM260" s="284" t="e">
        <v>#NUM!</v>
      </c>
      <c r="IN260" s="284" t="e">
        <v>#NUM!</v>
      </c>
      <c r="IO260" s="284" t="e">
        <v>#NUM!</v>
      </c>
      <c r="IP260" s="284" t="e">
        <v>#NUM!</v>
      </c>
      <c r="IQ260" s="284" t="e">
        <v>#NUM!</v>
      </c>
      <c r="IR260" s="284" t="e">
        <v>#NUM!</v>
      </c>
      <c r="IS260" s="284" t="e">
        <v>#NUM!</v>
      </c>
      <c r="IT260" s="284" t="e">
        <v>#NUM!</v>
      </c>
      <c r="IU260" s="284" t="e">
        <v>#NUM!</v>
      </c>
      <c r="IV260" s="284" t="e">
        <v>#NUM!</v>
      </c>
      <c r="IW260" s="284" t="e">
        <v>#NUM!</v>
      </c>
      <c r="IX260" s="284" t="e">
        <v>#NUM!</v>
      </c>
      <c r="IY260" s="284" t="e">
        <v>#NUM!</v>
      </c>
      <c r="IZ260" s="284" t="e">
        <v>#NUM!</v>
      </c>
      <c r="JA260" s="284" t="e">
        <v>#NUM!</v>
      </c>
      <c r="JB260" s="284" t="e">
        <v>#NUM!</v>
      </c>
      <c r="JC260" s="284" t="e">
        <v>#NUM!</v>
      </c>
      <c r="JD260" s="284" t="e">
        <v>#NUM!</v>
      </c>
      <c r="JE260" s="284" t="e">
        <v>#NUM!</v>
      </c>
      <c r="JF260" s="284" t="e">
        <v>#NUM!</v>
      </c>
      <c r="JG260" s="290" t="s">
        <v>95</v>
      </c>
      <c r="JH260" s="276"/>
      <c r="JI260" s="276"/>
      <c r="JJ260" s="276" t="s">
        <v>917</v>
      </c>
      <c r="LF260" s="76" t="s">
        <v>530</v>
      </c>
    </row>
    <row r="261" spans="1:318" s="68" customFormat="1" ht="14.65" customHeight="1" x14ac:dyDescent="0.25">
      <c r="A261" s="68" t="s">
        <v>54</v>
      </c>
      <c r="B261" s="76" t="s">
        <v>508</v>
      </c>
      <c r="C261" s="76" t="s">
        <v>509</v>
      </c>
      <c r="D261" s="89" t="s">
        <v>510</v>
      </c>
      <c r="E261" s="76" t="s">
        <v>25</v>
      </c>
      <c r="F261" s="89" t="s">
        <v>892</v>
      </c>
      <c r="G261" s="76" t="s">
        <v>893</v>
      </c>
      <c r="H261" s="76" t="s">
        <v>894</v>
      </c>
      <c r="I261" s="76" t="s">
        <v>193</v>
      </c>
      <c r="J261" s="76" t="s">
        <v>26</v>
      </c>
      <c r="K261" s="86" t="s">
        <v>895</v>
      </c>
      <c r="L261" s="82" t="s">
        <v>896</v>
      </c>
      <c r="M261" s="82" t="s">
        <v>209</v>
      </c>
      <c r="N261" s="82" t="s">
        <v>897</v>
      </c>
      <c r="O261" s="113" t="s">
        <v>898</v>
      </c>
      <c r="P261" s="82" t="s">
        <v>30</v>
      </c>
      <c r="Q261" s="76" t="s">
        <v>927</v>
      </c>
      <c r="R261" s="76" t="s">
        <v>32</v>
      </c>
      <c r="S261" s="76" t="s">
        <v>928</v>
      </c>
      <c r="T261" s="76" t="s">
        <v>521</v>
      </c>
      <c r="U261" s="77">
        <v>0</v>
      </c>
      <c r="V261" s="77">
        <v>0</v>
      </c>
      <c r="W261" s="77">
        <v>0.2</v>
      </c>
      <c r="X261" s="77">
        <v>0.2</v>
      </c>
      <c r="Y261" s="77">
        <v>0.2</v>
      </c>
      <c r="Z261" s="77">
        <v>0.4</v>
      </c>
      <c r="AA261" s="77">
        <v>0.4</v>
      </c>
      <c r="AB261" s="77">
        <v>0.4</v>
      </c>
      <c r="AC261" s="77">
        <v>0.7</v>
      </c>
      <c r="AD261" s="77">
        <v>0.7</v>
      </c>
      <c r="AE261" s="77">
        <v>0.7</v>
      </c>
      <c r="AF261" s="77">
        <v>1</v>
      </c>
      <c r="AG261" s="76" t="s">
        <v>142</v>
      </c>
      <c r="AH261" s="76" t="s">
        <v>208</v>
      </c>
      <c r="AI261" s="82" t="s">
        <v>303</v>
      </c>
      <c r="AJ261" s="83" t="s">
        <v>303</v>
      </c>
      <c r="AK261" s="84">
        <v>46174</v>
      </c>
      <c r="AL261" s="84">
        <v>46326</v>
      </c>
      <c r="AM261" s="83"/>
      <c r="AN261" s="83"/>
      <c r="AO261" s="83"/>
      <c r="AP261" s="170" t="s">
        <v>31</v>
      </c>
      <c r="AQ261" s="84" cm="1">
        <f t="array" ref="AQ261">IFERROR(DATE(2026, _xlfn.AGGREGATE(15, 6, (COLUMN(CC261:CN261)-COLUMN(CC261)+1)/(CC261:CN261&lt;&gt;0), 1), 1),"N/A")</f>
        <v>46357</v>
      </c>
      <c r="AR261" s="84" cm="1">
        <f t="array" ref="AR261">IFERROR(EOMONTH(DATE(2026, _xlfn.AGGREGATE(14, 6, (COLUMN(CC261:CN261)-COLUMN(CC261)+1)/(CC261:CN261&lt;&gt;0), 1), 1), 0),"N/A")</f>
        <v>46387</v>
      </c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245" t="s">
        <v>101</v>
      </c>
      <c r="BG261" s="76"/>
      <c r="BH261" s="76" t="s">
        <v>361</v>
      </c>
      <c r="BI261" s="76" t="s">
        <v>8</v>
      </c>
      <c r="BJ261" s="82">
        <v>730402</v>
      </c>
      <c r="BK261" s="86" t="s">
        <v>190</v>
      </c>
      <c r="BL261" s="87">
        <v>0</v>
      </c>
      <c r="BM261" s="73"/>
      <c r="BN261" s="73"/>
      <c r="BO261" s="73"/>
      <c r="BP261" s="73"/>
      <c r="BQ261" s="73"/>
      <c r="BR261" s="88"/>
      <c r="BS261" s="88"/>
      <c r="BT261" s="88"/>
      <c r="BU261" s="73"/>
      <c r="BV261" s="73"/>
      <c r="BW261" s="73"/>
      <c r="BX261" s="138"/>
      <c r="BY261" s="138"/>
      <c r="BZ261" s="138"/>
      <c r="CA261" s="138">
        <v>260000</v>
      </c>
      <c r="CB261" s="138">
        <f t="shared" si="55"/>
        <v>260000</v>
      </c>
      <c r="CC261" s="73"/>
      <c r="CD261" s="73"/>
      <c r="CE261" s="72"/>
      <c r="CF261" s="73"/>
      <c r="CG261" s="73"/>
      <c r="CH261" s="88"/>
      <c r="CI261" s="88"/>
      <c r="CJ261" s="88"/>
      <c r="CK261" s="73"/>
      <c r="CL261" s="73"/>
      <c r="CM261" s="73"/>
      <c r="CN261" s="138">
        <v>260000</v>
      </c>
      <c r="CO261" s="138"/>
      <c r="CP261" s="137">
        <f t="shared" si="56"/>
        <v>0</v>
      </c>
      <c r="CQ261" s="137">
        <f t="shared" si="63"/>
        <v>0</v>
      </c>
      <c r="CR261" s="137"/>
      <c r="CS261" s="157"/>
      <c r="CT261" s="157"/>
      <c r="CU261" s="157">
        <v>0</v>
      </c>
      <c r="CV261" s="157"/>
      <c r="CW261" s="157"/>
      <c r="CX261" s="73"/>
      <c r="CY261" s="73"/>
      <c r="CZ261" s="73"/>
      <c r="DA261" s="73"/>
      <c r="DB261" s="73"/>
      <c r="DC261" s="73">
        <v>0</v>
      </c>
      <c r="DD261" s="73"/>
      <c r="DE261" s="73"/>
      <c r="DF261" s="73">
        <v>0</v>
      </c>
      <c r="DG261" s="73">
        <v>0</v>
      </c>
      <c r="DH261" s="73">
        <v>0</v>
      </c>
      <c r="DI261" s="157">
        <f t="shared" si="59"/>
        <v>0</v>
      </c>
      <c r="DJ261" s="157">
        <f t="shared" si="60"/>
        <v>0</v>
      </c>
      <c r="DK261" s="191"/>
      <c r="DL261" s="191"/>
      <c r="DM261" s="142"/>
      <c r="DN261" s="142"/>
      <c r="DO261" s="377">
        <v>260000</v>
      </c>
      <c r="DP261" s="125"/>
      <c r="DQ261" s="125"/>
      <c r="DR261" s="359">
        <v>2</v>
      </c>
      <c r="DS261" s="373" t="s">
        <v>303</v>
      </c>
      <c r="DT261" s="365" t="s">
        <v>336</v>
      </c>
      <c r="DU261" s="365" t="s">
        <v>305</v>
      </c>
      <c r="DV261" s="365" t="s">
        <v>312</v>
      </c>
      <c r="DW261" s="125"/>
      <c r="DX261" s="126"/>
      <c r="DY261" s="126"/>
      <c r="DZ261" s="127"/>
      <c r="EA261" s="126"/>
      <c r="EB261" s="126"/>
      <c r="EC261" s="126"/>
      <c r="ED261" s="126"/>
      <c r="EE261" s="126"/>
      <c r="EF261" s="126"/>
      <c r="EG261" s="126"/>
      <c r="EH261" s="126"/>
      <c r="EI261" s="126"/>
      <c r="EJ261" s="126"/>
      <c r="EK261" s="127"/>
      <c r="EL261" s="126"/>
      <c r="EM261" s="126"/>
      <c r="EN261" s="126"/>
      <c r="EO261" s="126"/>
      <c r="EP261" s="126"/>
      <c r="EQ261" s="126"/>
      <c r="ER261" s="126"/>
      <c r="ES261" s="127"/>
      <c r="ET261" s="127"/>
      <c r="EU261" s="127"/>
      <c r="EV261" s="127"/>
      <c r="EW261" s="126"/>
      <c r="EX261" s="126"/>
      <c r="EY261" s="126"/>
      <c r="EZ261" s="126"/>
      <c r="FA261" s="126"/>
      <c r="FB261" s="126"/>
      <c r="FC261" s="126"/>
      <c r="FD261" s="126"/>
      <c r="FE261" s="127"/>
      <c r="FF261" s="126"/>
      <c r="FG261" s="126"/>
      <c r="FH261" s="128"/>
      <c r="FI261" s="128"/>
      <c r="FJ261" s="128"/>
      <c r="FK261" s="128"/>
      <c r="FL261" s="128"/>
      <c r="FM261" s="128"/>
      <c r="FN261" s="128"/>
      <c r="FO261" s="129"/>
      <c r="FP261" s="128"/>
      <c r="FQ261" s="128"/>
      <c r="FR261" s="147"/>
      <c r="FS261" s="127"/>
      <c r="FT261" s="125"/>
      <c r="FU261" s="188"/>
      <c r="FV261" s="188"/>
      <c r="FW261" s="188"/>
      <c r="FX261" s="188"/>
      <c r="FY261" s="188"/>
      <c r="FZ261" s="188"/>
      <c r="GA261" s="188"/>
      <c r="GB261" s="188"/>
      <c r="GC261" s="188"/>
      <c r="GD261" s="188"/>
      <c r="GE261" s="188"/>
      <c r="GF261" s="188"/>
      <c r="GG261" s="188"/>
      <c r="GH261" s="188"/>
      <c r="GI261" s="188"/>
      <c r="GJ261" s="188"/>
      <c r="GK261" s="188"/>
      <c r="GL261" s="188"/>
      <c r="GM261" s="188"/>
      <c r="GN261" s="188"/>
      <c r="GO261" s="188"/>
      <c r="GP261" s="188"/>
      <c r="GQ261" s="188"/>
      <c r="GR261" s="188"/>
      <c r="GS261" s="188"/>
      <c r="GT261" s="188"/>
      <c r="GU261" s="188"/>
      <c r="GV261" s="188"/>
      <c r="GW261" s="188"/>
      <c r="GX261" s="188"/>
      <c r="GY261" s="188"/>
      <c r="GZ261" s="188"/>
      <c r="HA261" s="188"/>
      <c r="HB261" s="188"/>
      <c r="HC261" s="188"/>
      <c r="HD261" s="188"/>
      <c r="HE261" s="188"/>
      <c r="HF261" s="188"/>
      <c r="HG261" s="188"/>
      <c r="HH261" s="188"/>
      <c r="HI261" s="188"/>
      <c r="HJ261" s="188"/>
      <c r="HK261" s="189"/>
      <c r="HL261" s="189"/>
      <c r="HM261" s="189"/>
      <c r="HN261" s="189"/>
      <c r="HO261" s="189"/>
      <c r="HP261" s="281">
        <v>46118</v>
      </c>
      <c r="HQ261" s="281">
        <v>46118</v>
      </c>
      <c r="HR261" s="281">
        <v>46119</v>
      </c>
      <c r="HS261" s="281">
        <v>46119</v>
      </c>
      <c r="HT261" s="281">
        <v>46119</v>
      </c>
      <c r="HU261" s="281">
        <v>46120</v>
      </c>
      <c r="HV261" s="281">
        <v>46121</v>
      </c>
      <c r="HW261" s="281">
        <v>46122</v>
      </c>
      <c r="HX261" s="281">
        <v>46125</v>
      </c>
      <c r="HY261" s="281">
        <v>46126</v>
      </c>
      <c r="HZ261" s="281">
        <v>46127</v>
      </c>
      <c r="IA261" s="281">
        <v>46127</v>
      </c>
      <c r="IB261" s="281">
        <v>46128</v>
      </c>
      <c r="IC261" s="281">
        <v>46129</v>
      </c>
      <c r="ID261" s="281">
        <v>46132</v>
      </c>
      <c r="IE261" s="281">
        <v>46133</v>
      </c>
      <c r="IF261" s="281">
        <v>46133</v>
      </c>
      <c r="IG261" s="281">
        <v>46134</v>
      </c>
      <c r="IH261" s="281">
        <v>46134</v>
      </c>
      <c r="II261" s="281"/>
      <c r="IJ261" s="281"/>
      <c r="IK261" s="281"/>
      <c r="IL261" s="281"/>
      <c r="IM261" s="281">
        <v>46135</v>
      </c>
      <c r="IN261" s="281">
        <v>46136</v>
      </c>
      <c r="IO261" s="281">
        <v>46136</v>
      </c>
      <c r="IP261" s="281">
        <v>46139</v>
      </c>
      <c r="IQ261" s="281">
        <v>46140</v>
      </c>
      <c r="IR261" s="281">
        <v>46141</v>
      </c>
      <c r="IS261" s="281">
        <v>46142</v>
      </c>
      <c r="IT261" s="281">
        <v>46142</v>
      </c>
      <c r="IU261" s="281">
        <v>18</v>
      </c>
      <c r="IV261" s="281">
        <v>46149</v>
      </c>
      <c r="IW261" s="281">
        <v>46153</v>
      </c>
      <c r="IX261" s="281">
        <v>46157</v>
      </c>
      <c r="IY261" s="281">
        <v>46160</v>
      </c>
      <c r="IZ261" s="281">
        <v>46161</v>
      </c>
      <c r="JA261" s="281">
        <v>46163</v>
      </c>
      <c r="JB261" s="281">
        <v>46164</v>
      </c>
      <c r="JC261" s="281">
        <v>46164</v>
      </c>
      <c r="JD261" s="281">
        <v>46170</v>
      </c>
      <c r="JE261" s="281">
        <v>46175</v>
      </c>
      <c r="JF261" s="282"/>
      <c r="JG261" s="282" t="s">
        <v>95</v>
      </c>
      <c r="JH261" s="282" t="s">
        <v>765</v>
      </c>
      <c r="JI261" s="282" t="s">
        <v>766</v>
      </c>
      <c r="JJ261" s="282" t="s">
        <v>931</v>
      </c>
      <c r="LF261" s="76" t="s">
        <v>530</v>
      </c>
    </row>
    <row r="262" spans="1:318" s="68" customFormat="1" ht="14.65" customHeight="1" x14ac:dyDescent="0.25">
      <c r="A262" s="68" t="s">
        <v>123</v>
      </c>
      <c r="B262" s="76" t="s">
        <v>508</v>
      </c>
      <c r="C262" s="76" t="s">
        <v>509</v>
      </c>
      <c r="D262" s="89" t="s">
        <v>510</v>
      </c>
      <c r="E262" s="76" t="s">
        <v>25</v>
      </c>
      <c r="F262" s="89" t="s">
        <v>892</v>
      </c>
      <c r="G262" s="76" t="s">
        <v>893</v>
      </c>
      <c r="H262" s="76" t="s">
        <v>894</v>
      </c>
      <c r="I262" s="76" t="s">
        <v>193</v>
      </c>
      <c r="J262" s="76" t="s">
        <v>26</v>
      </c>
      <c r="K262" s="86" t="s">
        <v>895</v>
      </c>
      <c r="L262" s="82" t="s">
        <v>896</v>
      </c>
      <c r="M262" s="82" t="s">
        <v>209</v>
      </c>
      <c r="N262" s="82" t="s">
        <v>897</v>
      </c>
      <c r="O262" s="113" t="s">
        <v>898</v>
      </c>
      <c r="P262" s="82" t="s">
        <v>30</v>
      </c>
      <c r="Q262" s="76" t="s">
        <v>927</v>
      </c>
      <c r="R262" s="76" t="s">
        <v>32</v>
      </c>
      <c r="S262" s="76" t="s">
        <v>928</v>
      </c>
      <c r="T262" s="76" t="s">
        <v>521</v>
      </c>
      <c r="U262" s="77">
        <v>0</v>
      </c>
      <c r="V262" s="77">
        <v>0</v>
      </c>
      <c r="W262" s="77">
        <v>0.2</v>
      </c>
      <c r="X262" s="77">
        <v>0.2</v>
      </c>
      <c r="Y262" s="77">
        <v>0.2</v>
      </c>
      <c r="Z262" s="77">
        <v>0.4</v>
      </c>
      <c r="AA262" s="77">
        <v>0.4</v>
      </c>
      <c r="AB262" s="77">
        <v>0.4</v>
      </c>
      <c r="AC262" s="77">
        <v>0.7</v>
      </c>
      <c r="AD262" s="77">
        <v>0.7</v>
      </c>
      <c r="AE262" s="77">
        <v>0.7</v>
      </c>
      <c r="AF262" s="77">
        <v>1</v>
      </c>
      <c r="AG262" s="76" t="s">
        <v>142</v>
      </c>
      <c r="AH262" s="76" t="s">
        <v>208</v>
      </c>
      <c r="AI262" s="82" t="s">
        <v>303</v>
      </c>
      <c r="AJ262" s="83" t="s">
        <v>303</v>
      </c>
      <c r="AK262" s="84">
        <v>46174</v>
      </c>
      <c r="AL262" s="84">
        <v>46326</v>
      </c>
      <c r="AM262" s="83"/>
      <c r="AN262" s="83"/>
      <c r="AO262" s="83"/>
      <c r="AP262" s="170" t="s">
        <v>31</v>
      </c>
      <c r="AQ262" s="84" t="str" cm="1">
        <f t="array" ref="AQ262">IFERROR(DATE(2026, _xlfn.AGGREGATE(15, 6, (COLUMN(CC262:CN262)-COLUMN(CC262)+1)/(CC262:CN262&lt;&gt;0), 1), 1),"N/A")</f>
        <v>N/A</v>
      </c>
      <c r="AR262" s="84" t="str" cm="1">
        <f t="array" ref="AR262">IFERROR(EOMONTH(DATE(2026, _xlfn.AGGREGATE(14, 6, (COLUMN(CC262:CN262)-COLUMN(CC262)+1)/(CC262:CN262&lt;&gt;0), 1), 1), 0),"N/A")</f>
        <v>N/A</v>
      </c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76" t="s">
        <v>932</v>
      </c>
      <c r="BG262" s="76"/>
      <c r="BH262" s="76" t="s">
        <v>933</v>
      </c>
      <c r="BI262" s="76" t="s">
        <v>538</v>
      </c>
      <c r="BJ262" s="82">
        <v>730601</v>
      </c>
      <c r="BK262" s="86" t="s">
        <v>190</v>
      </c>
      <c r="BL262" s="87">
        <v>120000</v>
      </c>
      <c r="BM262" s="73">
        <v>0</v>
      </c>
      <c r="BN262" s="73">
        <v>0</v>
      </c>
      <c r="BO262" s="73">
        <v>0</v>
      </c>
      <c r="BP262" s="73">
        <v>0</v>
      </c>
      <c r="BQ262" s="73">
        <v>0</v>
      </c>
      <c r="BR262" s="73">
        <v>0</v>
      </c>
      <c r="BS262" s="73">
        <v>0</v>
      </c>
      <c r="BT262" s="73">
        <v>0</v>
      </c>
      <c r="BU262" s="73">
        <v>0</v>
      </c>
      <c r="BV262" s="73">
        <v>0</v>
      </c>
      <c r="BW262" s="73">
        <v>120000</v>
      </c>
      <c r="BX262" s="138">
        <v>0</v>
      </c>
      <c r="BY262" s="138">
        <v>-120000</v>
      </c>
      <c r="BZ262" s="138"/>
      <c r="CA262" s="138"/>
      <c r="CB262" s="138">
        <f t="shared" ref="CB262:CB276" si="67">+BL262+BY262+BZ262+CA262</f>
        <v>0</v>
      </c>
      <c r="CC262" s="73"/>
      <c r="CD262" s="73"/>
      <c r="CE262" s="72">
        <v>0</v>
      </c>
      <c r="CF262" s="73">
        <v>0</v>
      </c>
      <c r="CG262" s="73">
        <v>0</v>
      </c>
      <c r="CH262" s="73">
        <v>0</v>
      </c>
      <c r="CI262" s="73">
        <v>0</v>
      </c>
      <c r="CJ262" s="73">
        <v>0</v>
      </c>
      <c r="CK262" s="73">
        <v>0</v>
      </c>
      <c r="CL262" s="73">
        <v>0</v>
      </c>
      <c r="CM262" s="73">
        <v>0</v>
      </c>
      <c r="CN262" s="138">
        <v>0</v>
      </c>
      <c r="CO262" s="138"/>
      <c r="CP262" s="137">
        <f t="shared" ref="CP262:CP276" si="68">+CB262-SUM(CC262:CO262)</f>
        <v>0</v>
      </c>
      <c r="CQ262" s="137">
        <f t="shared" si="63"/>
        <v>0</v>
      </c>
      <c r="CR262" s="137">
        <f t="shared" ref="CR262:CR276" si="69">+DI262-CQ262</f>
        <v>0</v>
      </c>
      <c r="CS262" s="157">
        <v>0</v>
      </c>
      <c r="CT262" s="157">
        <v>0</v>
      </c>
      <c r="CU262" s="157">
        <v>0</v>
      </c>
      <c r="CV262" s="157">
        <v>0</v>
      </c>
      <c r="CW262" s="157">
        <v>0</v>
      </c>
      <c r="CX262" s="73">
        <v>0</v>
      </c>
      <c r="CY262" s="73">
        <v>0</v>
      </c>
      <c r="CZ262" s="73">
        <v>0</v>
      </c>
      <c r="DA262" s="73">
        <v>0</v>
      </c>
      <c r="DB262" s="73">
        <v>0</v>
      </c>
      <c r="DC262" s="73">
        <v>0</v>
      </c>
      <c r="DD262" s="73">
        <v>0</v>
      </c>
      <c r="DE262" s="73">
        <v>0</v>
      </c>
      <c r="DF262" s="73">
        <v>0</v>
      </c>
      <c r="DG262" s="73">
        <v>0</v>
      </c>
      <c r="DH262" s="73">
        <v>0</v>
      </c>
      <c r="DI262" s="157">
        <f t="shared" ref="DI262:DI276" si="70">+CU262+CY262+DC262+DF262</f>
        <v>0</v>
      </c>
      <c r="DJ262" s="157">
        <f t="shared" ref="DJ262:DJ276" si="71">+DA262+CW262+DE262+DH262</f>
        <v>0</v>
      </c>
      <c r="DK262" s="191" t="str">
        <f t="shared" ref="DK262:DK276" si="72">IF(CZ262&gt;0,"SI","NO")</f>
        <v>NO</v>
      </c>
      <c r="DL262" s="191" t="str">
        <f t="shared" ref="DL262:DL276" si="73">IF(DJ262&gt;0,"SI","NO")</f>
        <v>NO</v>
      </c>
      <c r="DM262" s="145">
        <v>120000</v>
      </c>
      <c r="DN262" s="142">
        <v>0</v>
      </c>
      <c r="DO262" s="142"/>
      <c r="DP262" s="125">
        <v>2</v>
      </c>
      <c r="DQ262" s="125">
        <v>0</v>
      </c>
      <c r="DR262" s="125"/>
      <c r="DS262" s="125" t="s">
        <v>348</v>
      </c>
      <c r="DT262" s="125" t="s">
        <v>765</v>
      </c>
      <c r="DU262" s="125" t="s">
        <v>305</v>
      </c>
      <c r="DV262" s="125" t="s">
        <v>376</v>
      </c>
      <c r="DW262" s="125"/>
      <c r="DX262" s="126">
        <v>46183</v>
      </c>
      <c r="DY262" s="126">
        <v>46183</v>
      </c>
      <c r="DZ262" s="127">
        <v>2</v>
      </c>
      <c r="EA262" s="126">
        <v>46184</v>
      </c>
      <c r="EB262" s="126">
        <v>46184</v>
      </c>
      <c r="EC262" s="126">
        <v>46184</v>
      </c>
      <c r="ED262" s="126">
        <v>46185</v>
      </c>
      <c r="EE262" s="126">
        <v>46188</v>
      </c>
      <c r="EF262" s="126">
        <v>46189</v>
      </c>
      <c r="EG262" s="126">
        <v>46190</v>
      </c>
      <c r="EH262" s="126">
        <v>46191</v>
      </c>
      <c r="EI262" s="126">
        <v>46192</v>
      </c>
      <c r="EJ262" s="126">
        <v>46192</v>
      </c>
      <c r="EK262" s="127">
        <v>2</v>
      </c>
      <c r="EL262" s="126">
        <v>46195</v>
      </c>
      <c r="EM262" s="126">
        <v>46196</v>
      </c>
      <c r="EN262" s="126">
        <v>46197</v>
      </c>
      <c r="EO262" s="126">
        <v>46198</v>
      </c>
      <c r="EP262" s="126">
        <v>46198</v>
      </c>
      <c r="EQ262" s="126">
        <v>46199</v>
      </c>
      <c r="ER262" s="126">
        <v>46199</v>
      </c>
      <c r="ES262" s="127"/>
      <c r="ET262" s="127"/>
      <c r="EU262" s="127"/>
      <c r="EV262" s="127"/>
      <c r="EW262" s="126">
        <v>46202</v>
      </c>
      <c r="EX262" s="126">
        <v>46203</v>
      </c>
      <c r="EY262" s="126">
        <v>46203</v>
      </c>
      <c r="EZ262" s="126">
        <v>46204</v>
      </c>
      <c r="FA262" s="126">
        <v>46205</v>
      </c>
      <c r="FB262" s="126">
        <v>46206</v>
      </c>
      <c r="FC262" s="126">
        <v>46209</v>
      </c>
      <c r="FD262" s="126">
        <v>46209</v>
      </c>
      <c r="FE262" s="127">
        <v>18</v>
      </c>
      <c r="FF262" s="128">
        <v>46213</v>
      </c>
      <c r="FG262" s="126">
        <v>46217</v>
      </c>
      <c r="FH262" s="128">
        <v>46223</v>
      </c>
      <c r="FI262" s="128">
        <v>46224</v>
      </c>
      <c r="FJ262" s="128">
        <v>46225</v>
      </c>
      <c r="FK262" s="128">
        <v>46227</v>
      </c>
      <c r="FL262" s="128">
        <v>46230</v>
      </c>
      <c r="FM262" s="128">
        <v>46230</v>
      </c>
      <c r="FN262" s="128">
        <v>46233</v>
      </c>
      <c r="FO262" s="129">
        <v>2</v>
      </c>
      <c r="FP262" s="128">
        <v>46238</v>
      </c>
      <c r="FQ262" s="128"/>
      <c r="FR262" s="147" t="s">
        <v>765</v>
      </c>
      <c r="FS262" s="127" t="s">
        <v>934</v>
      </c>
      <c r="FT262" s="131"/>
      <c r="FU262" s="188" t="e">
        <v>#NUM!</v>
      </c>
      <c r="FV262" s="188" t="e">
        <v>#NUM!</v>
      </c>
      <c r="FW262" s="188" t="e">
        <v>#NUM!</v>
      </c>
      <c r="FX262" s="188" t="e">
        <v>#NUM!</v>
      </c>
      <c r="FY262" s="188" t="e">
        <v>#NUM!</v>
      </c>
      <c r="FZ262" s="188" t="e">
        <v>#NUM!</v>
      </c>
      <c r="GA262" s="188" t="e">
        <v>#NUM!</v>
      </c>
      <c r="GB262" s="188" t="e">
        <v>#NUM!</v>
      </c>
      <c r="GC262" s="188" t="e">
        <v>#NUM!</v>
      </c>
      <c r="GD262" s="188" t="e">
        <v>#NUM!</v>
      </c>
      <c r="GE262" s="188" t="e">
        <v>#NUM!</v>
      </c>
      <c r="GF262" s="188" t="e">
        <v>#NUM!</v>
      </c>
      <c r="GG262" s="188" t="e">
        <v>#NUM!</v>
      </c>
      <c r="GH262" s="188" t="e">
        <v>#NUM!</v>
      </c>
      <c r="GI262" s="188" t="e">
        <v>#NUM!</v>
      </c>
      <c r="GJ262" s="188" t="e">
        <v>#NUM!</v>
      </c>
      <c r="GK262" s="188" t="e">
        <v>#NUM!</v>
      </c>
      <c r="GL262" s="188" t="e">
        <v>#NUM!</v>
      </c>
      <c r="GM262" s="188" t="e">
        <v>#NUM!</v>
      </c>
      <c r="GN262" s="188"/>
      <c r="GO262" s="188"/>
      <c r="GP262" s="188"/>
      <c r="GQ262" s="188"/>
      <c r="GR262" s="188" t="e">
        <v>#NUM!</v>
      </c>
      <c r="GS262" s="188" t="e">
        <v>#NUM!</v>
      </c>
      <c r="GT262" s="188" t="e">
        <v>#NUM!</v>
      </c>
      <c r="GU262" s="188" t="e">
        <v>#NUM!</v>
      </c>
      <c r="GV262" s="188" t="e">
        <v>#NUM!</v>
      </c>
      <c r="GW262" s="188" t="e">
        <v>#NUM!</v>
      </c>
      <c r="GX262" s="188" t="e">
        <v>#NUM!</v>
      </c>
      <c r="GY262" s="188"/>
      <c r="GZ262" s="188">
        <v>18</v>
      </c>
      <c r="HA262" s="188">
        <v>5</v>
      </c>
      <c r="HB262" s="188">
        <v>9</v>
      </c>
      <c r="HC262" s="188">
        <v>13</v>
      </c>
      <c r="HD262" s="188">
        <v>16</v>
      </c>
      <c r="HE262" s="188">
        <v>17</v>
      </c>
      <c r="HF262" s="188">
        <v>19</v>
      </c>
      <c r="HG262" s="188">
        <v>20</v>
      </c>
      <c r="HH262" s="188">
        <v>20</v>
      </c>
      <c r="HI262" s="188">
        <v>25</v>
      </c>
      <c r="HJ262" s="188"/>
      <c r="HK262" s="189"/>
      <c r="HL262" s="189"/>
      <c r="HM262" s="189"/>
      <c r="HN262" s="189"/>
      <c r="HO262" s="189" t="s">
        <v>560</v>
      </c>
      <c r="HP262" s="284" t="e">
        <v>#NUM!</v>
      </c>
      <c r="HQ262" s="284" t="e">
        <v>#NUM!</v>
      </c>
      <c r="HR262" s="284" t="e">
        <v>#NUM!</v>
      </c>
      <c r="HS262" s="284" t="e">
        <v>#NUM!</v>
      </c>
      <c r="HT262" s="284" t="e">
        <v>#NUM!</v>
      </c>
      <c r="HU262" s="284" t="e">
        <v>#NUM!</v>
      </c>
      <c r="HV262" s="284" t="e">
        <v>#NUM!</v>
      </c>
      <c r="HW262" s="284" t="e">
        <v>#NUM!</v>
      </c>
      <c r="HX262" s="284" t="e">
        <v>#NUM!</v>
      </c>
      <c r="HY262" s="284" t="e">
        <v>#NUM!</v>
      </c>
      <c r="HZ262" s="284" t="e">
        <v>#NUM!</v>
      </c>
      <c r="IA262" s="284" t="e">
        <v>#NUM!</v>
      </c>
      <c r="IB262" s="284" t="e">
        <v>#NUM!</v>
      </c>
      <c r="IC262" s="284" t="e">
        <v>#NUM!</v>
      </c>
      <c r="ID262" s="284" t="e">
        <v>#NUM!</v>
      </c>
      <c r="IE262" s="284" t="e">
        <v>#NUM!</v>
      </c>
      <c r="IF262" s="284" t="e">
        <v>#NUM!</v>
      </c>
      <c r="IG262" s="284" t="e">
        <v>#NUM!</v>
      </c>
      <c r="IH262" s="284" t="e">
        <v>#NUM!</v>
      </c>
      <c r="II262" s="284" t="e">
        <v>#NUM!</v>
      </c>
      <c r="IJ262" s="284" t="e">
        <v>#NUM!</v>
      </c>
      <c r="IK262" s="284" t="e">
        <v>#NUM!</v>
      </c>
      <c r="IL262" s="284" t="e">
        <v>#NUM!</v>
      </c>
      <c r="IM262" s="284" t="e">
        <v>#NUM!</v>
      </c>
      <c r="IN262" s="284" t="e">
        <v>#NUM!</v>
      </c>
      <c r="IO262" s="284" t="e">
        <v>#NUM!</v>
      </c>
      <c r="IP262" s="284" t="e">
        <v>#NUM!</v>
      </c>
      <c r="IQ262" s="284" t="e">
        <v>#NUM!</v>
      </c>
      <c r="IR262" s="284" t="e">
        <v>#NUM!</v>
      </c>
      <c r="IS262" s="284" t="e">
        <v>#NUM!</v>
      </c>
      <c r="IT262" s="284" t="e">
        <v>#NUM!</v>
      </c>
      <c r="IU262" s="284" t="e">
        <v>#NUM!</v>
      </c>
      <c r="IV262" s="284" t="e">
        <v>#NUM!</v>
      </c>
      <c r="IW262" s="284" t="e">
        <v>#NUM!</v>
      </c>
      <c r="IX262" s="284" t="e">
        <v>#NUM!</v>
      </c>
      <c r="IY262" s="284" t="e">
        <v>#NUM!</v>
      </c>
      <c r="IZ262" s="284" t="e">
        <v>#NUM!</v>
      </c>
      <c r="JA262" s="284" t="e">
        <v>#NUM!</v>
      </c>
      <c r="JB262" s="284" t="e">
        <v>#NUM!</v>
      </c>
      <c r="JC262" s="284" t="e">
        <v>#NUM!</v>
      </c>
      <c r="JD262" s="284" t="e">
        <v>#NUM!</v>
      </c>
      <c r="JE262" s="284" t="e">
        <v>#NUM!</v>
      </c>
      <c r="JF262" s="284" t="e">
        <v>#NUM!</v>
      </c>
      <c r="JG262" s="284" t="e">
        <v>#NUM!</v>
      </c>
      <c r="JH262" s="284" t="e">
        <v>#NUM!</v>
      </c>
      <c r="JI262" s="284" t="e">
        <v>#NUM!</v>
      </c>
      <c r="JJ262" s="276" t="s">
        <v>560</v>
      </c>
    </row>
    <row r="263" spans="1:318" s="68" customFormat="1" ht="14.65" customHeight="1" x14ac:dyDescent="0.25">
      <c r="A263" s="68" t="s">
        <v>123</v>
      </c>
      <c r="B263" s="76" t="s">
        <v>508</v>
      </c>
      <c r="C263" s="76" t="s">
        <v>509</v>
      </c>
      <c r="D263" s="89" t="s">
        <v>510</v>
      </c>
      <c r="E263" s="76" t="s">
        <v>25</v>
      </c>
      <c r="F263" s="89" t="s">
        <v>892</v>
      </c>
      <c r="G263" s="76" t="s">
        <v>893</v>
      </c>
      <c r="H263" s="76" t="s">
        <v>894</v>
      </c>
      <c r="I263" s="76" t="s">
        <v>193</v>
      </c>
      <c r="J263" s="76" t="s">
        <v>26</v>
      </c>
      <c r="K263" s="86" t="s">
        <v>895</v>
      </c>
      <c r="L263" s="82" t="s">
        <v>896</v>
      </c>
      <c r="M263" s="82" t="s">
        <v>209</v>
      </c>
      <c r="N263" s="82" t="s">
        <v>897</v>
      </c>
      <c r="O263" s="113" t="s">
        <v>898</v>
      </c>
      <c r="P263" s="82" t="s">
        <v>30</v>
      </c>
      <c r="Q263" s="76" t="s">
        <v>927</v>
      </c>
      <c r="R263" s="76" t="s">
        <v>32</v>
      </c>
      <c r="S263" s="76" t="s">
        <v>928</v>
      </c>
      <c r="T263" s="76" t="s">
        <v>521</v>
      </c>
      <c r="U263" s="77">
        <v>0</v>
      </c>
      <c r="V263" s="77">
        <v>0</v>
      </c>
      <c r="W263" s="77">
        <v>0.2</v>
      </c>
      <c r="X263" s="77">
        <v>0.2</v>
      </c>
      <c r="Y263" s="77">
        <v>0.2</v>
      </c>
      <c r="Z263" s="77">
        <v>0.4</v>
      </c>
      <c r="AA263" s="77">
        <v>0.4</v>
      </c>
      <c r="AB263" s="77">
        <v>0.4</v>
      </c>
      <c r="AC263" s="77">
        <v>0.7</v>
      </c>
      <c r="AD263" s="77">
        <v>0.7</v>
      </c>
      <c r="AE263" s="77">
        <v>0.7</v>
      </c>
      <c r="AF263" s="77">
        <v>1</v>
      </c>
      <c r="AG263" s="76" t="s">
        <v>142</v>
      </c>
      <c r="AH263" s="76" t="s">
        <v>208</v>
      </c>
      <c r="AI263" s="82" t="s">
        <v>303</v>
      </c>
      <c r="AJ263" s="83" t="s">
        <v>303</v>
      </c>
      <c r="AK263" s="84">
        <v>46174</v>
      </c>
      <c r="AL263" s="84">
        <v>46326</v>
      </c>
      <c r="AM263" s="83"/>
      <c r="AN263" s="83"/>
      <c r="AO263" s="83"/>
      <c r="AP263" s="170" t="s">
        <v>31</v>
      </c>
      <c r="AQ263" s="84" cm="1">
        <f t="array" ref="AQ263">IFERROR(DATE(2026, _xlfn.AGGREGATE(15, 6, (COLUMN(CC263:CN263)-COLUMN(CC263)+1)/(CC263:CN263&lt;&gt;0), 1), 1),"N/A")</f>
        <v>46143</v>
      </c>
      <c r="AR263" s="84" cm="1">
        <f t="array" ref="AR263">IFERROR(EOMONTH(DATE(2026, _xlfn.AGGREGATE(14, 6, (COLUMN(CC263:CN263)-COLUMN(CC263)+1)/(CC263:CN263&lt;&gt;0), 1), 1), 0),"N/A")</f>
        <v>46295</v>
      </c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76" t="s">
        <v>126</v>
      </c>
      <c r="BG263" s="76"/>
      <c r="BH263" s="76" t="s">
        <v>375</v>
      </c>
      <c r="BI263" s="76" t="s">
        <v>538</v>
      </c>
      <c r="BJ263" s="82">
        <v>730425</v>
      </c>
      <c r="BK263" s="86" t="s">
        <v>190</v>
      </c>
      <c r="BL263" s="87">
        <v>140000</v>
      </c>
      <c r="BM263" s="73">
        <v>0</v>
      </c>
      <c r="BN263" s="73">
        <v>0</v>
      </c>
      <c r="BO263" s="73">
        <v>0</v>
      </c>
      <c r="BP263" s="73">
        <v>0</v>
      </c>
      <c r="BQ263" s="73">
        <v>0</v>
      </c>
      <c r="BR263" s="73">
        <v>0</v>
      </c>
      <c r="BS263" s="73">
        <v>0</v>
      </c>
      <c r="BT263" s="88">
        <v>50000</v>
      </c>
      <c r="BU263" s="88">
        <v>50000</v>
      </c>
      <c r="BV263" s="88">
        <v>40000</v>
      </c>
      <c r="BW263" s="73">
        <v>0</v>
      </c>
      <c r="BX263" s="138">
        <v>0</v>
      </c>
      <c r="BY263" s="138">
        <v>7000</v>
      </c>
      <c r="BZ263" s="138"/>
      <c r="CA263" s="138">
        <v>-12000</v>
      </c>
      <c r="CB263" s="138">
        <f t="shared" si="67"/>
        <v>135000</v>
      </c>
      <c r="CC263" s="73"/>
      <c r="CD263" s="73"/>
      <c r="CE263" s="73">
        <v>0</v>
      </c>
      <c r="CF263" s="73">
        <v>0</v>
      </c>
      <c r="CG263" s="73">
        <v>27000</v>
      </c>
      <c r="CH263" s="73">
        <v>30000</v>
      </c>
      <c r="CI263" s="73">
        <v>30000</v>
      </c>
      <c r="CJ263" s="88">
        <v>30000</v>
      </c>
      <c r="CK263" s="88">
        <v>18000</v>
      </c>
      <c r="CL263" s="88"/>
      <c r="CM263" s="73">
        <v>0</v>
      </c>
      <c r="CN263" s="138">
        <v>0</v>
      </c>
      <c r="CO263" s="138"/>
      <c r="CP263" s="137">
        <f t="shared" si="68"/>
        <v>0</v>
      </c>
      <c r="CQ263" s="137">
        <f t="shared" si="63"/>
        <v>0</v>
      </c>
      <c r="CR263" s="137">
        <f t="shared" si="69"/>
        <v>51570</v>
      </c>
      <c r="CS263" s="157">
        <v>0</v>
      </c>
      <c r="CT263" s="157">
        <v>0</v>
      </c>
      <c r="CU263" s="157">
        <v>0</v>
      </c>
      <c r="CV263" s="157">
        <v>146595</v>
      </c>
      <c r="CW263" s="157">
        <v>0</v>
      </c>
      <c r="CX263" s="73">
        <v>0</v>
      </c>
      <c r="CY263" s="73">
        <v>0</v>
      </c>
      <c r="CZ263" s="73">
        <v>146595</v>
      </c>
      <c r="DA263" s="73">
        <v>0</v>
      </c>
      <c r="DB263" s="73">
        <v>0</v>
      </c>
      <c r="DC263" s="73">
        <v>0</v>
      </c>
      <c r="DD263" s="73">
        <v>146595</v>
      </c>
      <c r="DE263" s="73">
        <v>0</v>
      </c>
      <c r="DF263" s="73">
        <v>51570</v>
      </c>
      <c r="DG263" s="73">
        <v>0</v>
      </c>
      <c r="DH263" s="73">
        <v>135000</v>
      </c>
      <c r="DI263" s="157">
        <f t="shared" si="70"/>
        <v>51570</v>
      </c>
      <c r="DJ263" s="157">
        <f t="shared" si="71"/>
        <v>135000</v>
      </c>
      <c r="DK263" s="191" t="str">
        <f t="shared" si="72"/>
        <v>SI</v>
      </c>
      <c r="DL263" s="191" t="str">
        <f t="shared" si="73"/>
        <v>SI</v>
      </c>
      <c r="DM263" s="142">
        <v>140000</v>
      </c>
      <c r="DN263" s="142">
        <v>135000</v>
      </c>
      <c r="DO263" s="378">
        <v>135000</v>
      </c>
      <c r="DP263" s="125">
        <v>1</v>
      </c>
      <c r="DQ263" s="125">
        <v>1</v>
      </c>
      <c r="DR263" s="359">
        <v>1</v>
      </c>
      <c r="DS263" s="373" t="s">
        <v>303</v>
      </c>
      <c r="DT263" s="366" t="s">
        <v>304</v>
      </c>
      <c r="DU263" s="366" t="s">
        <v>305</v>
      </c>
      <c r="DV263" s="366" t="s">
        <v>376</v>
      </c>
      <c r="DW263" s="125"/>
      <c r="DX263" s="126">
        <v>46042</v>
      </c>
      <c r="DY263" s="126">
        <v>46042</v>
      </c>
      <c r="DZ263" s="127">
        <v>1</v>
      </c>
      <c r="EA263" s="126">
        <v>46043</v>
      </c>
      <c r="EB263" s="126">
        <v>46043</v>
      </c>
      <c r="EC263" s="126">
        <v>46043</v>
      </c>
      <c r="ED263" s="126">
        <v>46044</v>
      </c>
      <c r="EE263" s="126">
        <v>46045</v>
      </c>
      <c r="EF263" s="126">
        <v>46048</v>
      </c>
      <c r="EG263" s="126">
        <v>46049</v>
      </c>
      <c r="EH263" s="126">
        <v>46050</v>
      </c>
      <c r="EI263" s="126">
        <v>46051</v>
      </c>
      <c r="EJ263" s="126">
        <v>46051</v>
      </c>
      <c r="EK263" s="127">
        <v>1</v>
      </c>
      <c r="EL263" s="126">
        <v>46052</v>
      </c>
      <c r="EM263" s="126">
        <v>46055</v>
      </c>
      <c r="EN263" s="126">
        <v>46056</v>
      </c>
      <c r="EO263" s="126">
        <v>46057</v>
      </c>
      <c r="EP263" s="126">
        <v>46057</v>
      </c>
      <c r="EQ263" s="126">
        <v>46058</v>
      </c>
      <c r="ER263" s="126">
        <v>46058</v>
      </c>
      <c r="ES263" s="127"/>
      <c r="ET263" s="127"/>
      <c r="EU263" s="127"/>
      <c r="EV263" s="127"/>
      <c r="EW263" s="126">
        <v>46059</v>
      </c>
      <c r="EX263" s="126">
        <v>46062</v>
      </c>
      <c r="EY263" s="126">
        <v>46062</v>
      </c>
      <c r="EZ263" s="126">
        <v>46063</v>
      </c>
      <c r="FA263" s="126">
        <v>46064</v>
      </c>
      <c r="FB263" s="126">
        <v>46065</v>
      </c>
      <c r="FC263" s="126">
        <v>46066</v>
      </c>
      <c r="FD263" s="126">
        <v>46066</v>
      </c>
      <c r="FE263" s="127">
        <v>18</v>
      </c>
      <c r="FF263" s="128">
        <v>46072</v>
      </c>
      <c r="FG263" s="126">
        <v>46076</v>
      </c>
      <c r="FH263" s="128">
        <v>46080</v>
      </c>
      <c r="FI263" s="128">
        <v>46083</v>
      </c>
      <c r="FJ263" s="128">
        <v>46084</v>
      </c>
      <c r="FK263" s="128">
        <v>46086</v>
      </c>
      <c r="FL263" s="128">
        <v>46087</v>
      </c>
      <c r="FM263" s="128">
        <v>46091</v>
      </c>
      <c r="FN263" s="128">
        <v>46094</v>
      </c>
      <c r="FO263" s="129">
        <v>1</v>
      </c>
      <c r="FP263" s="128">
        <v>46099</v>
      </c>
      <c r="FQ263" s="128"/>
      <c r="FR263" s="147" t="s">
        <v>418</v>
      </c>
      <c r="FS263" s="127" t="s">
        <v>934</v>
      </c>
      <c r="FT263" s="136">
        <v>45676</v>
      </c>
      <c r="FU263" s="173">
        <v>46031</v>
      </c>
      <c r="FV263" s="173">
        <v>46031</v>
      </c>
      <c r="FW263" s="173">
        <v>46034</v>
      </c>
      <c r="FX263" s="173">
        <v>46034</v>
      </c>
      <c r="FY263" s="173">
        <v>46034</v>
      </c>
      <c r="FZ263" s="173">
        <v>46035</v>
      </c>
      <c r="GA263" s="173">
        <v>46036</v>
      </c>
      <c r="GB263" s="173">
        <v>46037</v>
      </c>
      <c r="GC263" s="173">
        <v>46038</v>
      </c>
      <c r="GD263" s="173">
        <v>46041</v>
      </c>
      <c r="GE263" s="173">
        <v>46042</v>
      </c>
      <c r="GF263" s="173">
        <v>46042</v>
      </c>
      <c r="GG263" s="173">
        <v>46043</v>
      </c>
      <c r="GH263" s="173">
        <v>46044</v>
      </c>
      <c r="GI263" s="173">
        <v>46045</v>
      </c>
      <c r="GJ263" s="173">
        <v>46048</v>
      </c>
      <c r="GK263" s="173">
        <v>46048</v>
      </c>
      <c r="GL263" s="173">
        <v>46049</v>
      </c>
      <c r="GM263" s="173">
        <v>46049</v>
      </c>
      <c r="GN263" s="173"/>
      <c r="GO263" s="173"/>
      <c r="GP263" s="173"/>
      <c r="GQ263" s="173"/>
      <c r="GR263" s="173">
        <v>46050</v>
      </c>
      <c r="GS263" s="173">
        <v>46051</v>
      </c>
      <c r="GT263" s="173">
        <v>46051</v>
      </c>
      <c r="GU263" s="173">
        <v>46052</v>
      </c>
      <c r="GV263" s="173">
        <v>46055</v>
      </c>
      <c r="GW263" s="173">
        <v>46056</v>
      </c>
      <c r="GX263" s="173">
        <v>46057</v>
      </c>
      <c r="GY263" s="173">
        <v>46057</v>
      </c>
      <c r="GZ263" s="173">
        <v>18</v>
      </c>
      <c r="HA263" s="173">
        <v>46063</v>
      </c>
      <c r="HB263" s="173">
        <v>46065</v>
      </c>
      <c r="HC263" s="173">
        <v>46071</v>
      </c>
      <c r="HD263" s="173">
        <v>46072</v>
      </c>
      <c r="HE263" s="173">
        <v>46073</v>
      </c>
      <c r="HF263" s="173">
        <v>46077</v>
      </c>
      <c r="HG263" s="173">
        <v>46078</v>
      </c>
      <c r="HH263" s="173">
        <v>46080</v>
      </c>
      <c r="HI263" s="173">
        <v>46085</v>
      </c>
      <c r="HJ263" s="173">
        <v>46090</v>
      </c>
      <c r="HK263" s="169"/>
      <c r="HL263" s="169" t="s">
        <v>95</v>
      </c>
      <c r="HM263" s="169" t="s">
        <v>418</v>
      </c>
      <c r="HN263" s="169" t="s">
        <v>934</v>
      </c>
      <c r="HO263" s="169" t="s">
        <v>935</v>
      </c>
      <c r="HP263" s="284" t="s">
        <v>936</v>
      </c>
      <c r="HQ263" s="284" t="s">
        <v>936</v>
      </c>
      <c r="HR263" s="284" t="s">
        <v>936</v>
      </c>
      <c r="HS263" s="284" t="s">
        <v>936</v>
      </c>
      <c r="HT263" s="284" t="s">
        <v>936</v>
      </c>
      <c r="HU263" s="284" t="s">
        <v>936</v>
      </c>
      <c r="HV263" s="284" t="s">
        <v>936</v>
      </c>
      <c r="HW263" s="284" t="s">
        <v>936</v>
      </c>
      <c r="HX263" s="284" t="s">
        <v>936</v>
      </c>
      <c r="HY263" s="284" t="s">
        <v>936</v>
      </c>
      <c r="HZ263" s="284" t="s">
        <v>936</v>
      </c>
      <c r="IA263" s="284" t="s">
        <v>936</v>
      </c>
      <c r="IB263" s="284" t="s">
        <v>936</v>
      </c>
      <c r="IC263" s="284" t="s">
        <v>936</v>
      </c>
      <c r="ID263" s="284" t="s">
        <v>936</v>
      </c>
      <c r="IE263" s="284" t="s">
        <v>936</v>
      </c>
      <c r="IF263" s="284" t="s">
        <v>936</v>
      </c>
      <c r="IG263" s="284" t="s">
        <v>936</v>
      </c>
      <c r="IH263" s="284" t="s">
        <v>936</v>
      </c>
      <c r="II263" s="284" t="s">
        <v>936</v>
      </c>
      <c r="IJ263" s="284" t="s">
        <v>936</v>
      </c>
      <c r="IK263" s="284" t="s">
        <v>936</v>
      </c>
      <c r="IL263" s="284" t="s">
        <v>936</v>
      </c>
      <c r="IM263" s="284" t="s">
        <v>936</v>
      </c>
      <c r="IN263" s="284" t="s">
        <v>936</v>
      </c>
      <c r="IO263" s="284" t="s">
        <v>936</v>
      </c>
      <c r="IP263" s="284" t="s">
        <v>936</v>
      </c>
      <c r="IQ263" s="284" t="s">
        <v>936</v>
      </c>
      <c r="IR263" s="284" t="s">
        <v>936</v>
      </c>
      <c r="IS263" s="284" t="s">
        <v>936</v>
      </c>
      <c r="IT263" s="284" t="s">
        <v>936</v>
      </c>
      <c r="IU263" s="284" t="s">
        <v>936</v>
      </c>
      <c r="IV263" s="284" t="s">
        <v>936</v>
      </c>
      <c r="IW263" s="284" t="s">
        <v>936</v>
      </c>
      <c r="IX263" s="284" t="s">
        <v>936</v>
      </c>
      <c r="IY263" s="284" t="s">
        <v>936</v>
      </c>
      <c r="IZ263" s="284" t="s">
        <v>936</v>
      </c>
      <c r="JA263" s="284" t="s">
        <v>936</v>
      </c>
      <c r="JB263" s="284" t="s">
        <v>936</v>
      </c>
      <c r="JC263" s="284" t="s">
        <v>936</v>
      </c>
      <c r="JD263" s="284" t="s">
        <v>936</v>
      </c>
      <c r="JE263" s="284" t="s">
        <v>936</v>
      </c>
      <c r="JF263" s="284" t="s">
        <v>936</v>
      </c>
      <c r="JG263" s="291" t="s">
        <v>95</v>
      </c>
      <c r="JH263" s="291" t="s">
        <v>310</v>
      </c>
      <c r="JI263" s="235" t="s">
        <v>398</v>
      </c>
      <c r="JJ263" s="284" t="s">
        <v>937</v>
      </c>
      <c r="LF263" s="76" t="s">
        <v>399</v>
      </c>
    </row>
    <row r="264" spans="1:318" s="68" customFormat="1" ht="14.65" customHeight="1" x14ac:dyDescent="0.25">
      <c r="A264" s="76" t="s">
        <v>123</v>
      </c>
      <c r="B264" s="190" t="s">
        <v>508</v>
      </c>
      <c r="C264" s="76" t="s">
        <v>509</v>
      </c>
      <c r="D264" s="89" t="s">
        <v>510</v>
      </c>
      <c r="E264" s="76" t="s">
        <v>25</v>
      </c>
      <c r="F264" s="89" t="s">
        <v>892</v>
      </c>
      <c r="G264" s="76" t="s">
        <v>893</v>
      </c>
      <c r="H264" s="76" t="s">
        <v>894</v>
      </c>
      <c r="I264" s="76" t="s">
        <v>193</v>
      </c>
      <c r="J264" s="76" t="s">
        <v>26</v>
      </c>
      <c r="K264" s="86" t="s">
        <v>895</v>
      </c>
      <c r="L264" s="82" t="s">
        <v>896</v>
      </c>
      <c r="M264" s="82" t="s">
        <v>209</v>
      </c>
      <c r="N264" s="82" t="s">
        <v>897</v>
      </c>
      <c r="O264" s="113" t="s">
        <v>898</v>
      </c>
      <c r="P264" s="82" t="s">
        <v>30</v>
      </c>
      <c r="Q264" s="76" t="s">
        <v>927</v>
      </c>
      <c r="R264" s="76" t="s">
        <v>32</v>
      </c>
      <c r="S264" s="76" t="s">
        <v>928</v>
      </c>
      <c r="T264" s="76" t="s">
        <v>521</v>
      </c>
      <c r="U264" s="77">
        <v>0</v>
      </c>
      <c r="V264" s="77">
        <v>0</v>
      </c>
      <c r="W264" s="77">
        <v>0.2</v>
      </c>
      <c r="X264" s="77">
        <v>0.2</v>
      </c>
      <c r="Y264" s="77">
        <v>0.2</v>
      </c>
      <c r="Z264" s="77">
        <v>0.4</v>
      </c>
      <c r="AA264" s="77">
        <v>0.4</v>
      </c>
      <c r="AB264" s="77">
        <v>0.4</v>
      </c>
      <c r="AC264" s="77">
        <v>0.7</v>
      </c>
      <c r="AD264" s="77">
        <v>0.7</v>
      </c>
      <c r="AE264" s="77">
        <v>0.7</v>
      </c>
      <c r="AF264" s="77">
        <v>1</v>
      </c>
      <c r="AG264" s="76" t="s">
        <v>142</v>
      </c>
      <c r="AH264" s="76" t="s">
        <v>208</v>
      </c>
      <c r="AI264" s="82" t="s">
        <v>303</v>
      </c>
      <c r="AJ264" s="83" t="s">
        <v>303</v>
      </c>
      <c r="AK264" s="84">
        <v>46174</v>
      </c>
      <c r="AL264" s="84">
        <v>46326</v>
      </c>
      <c r="AM264" s="83"/>
      <c r="AN264" s="83"/>
      <c r="AO264" s="83"/>
      <c r="AP264" s="170" t="s">
        <v>31</v>
      </c>
      <c r="AQ264" s="84" t="str" cm="1">
        <f t="array" ref="AQ264">IFERROR(DATE(2026, _xlfn.AGGREGATE(15, 6, (COLUMN(CC264:CN264)-COLUMN(CC264)+1)/(CC264:CN264&lt;&gt;0), 1), 1),"N/A")</f>
        <v>N/A</v>
      </c>
      <c r="AR264" s="84" t="str" cm="1">
        <f t="array" ref="AR264">IFERROR(EOMONTH(DATE(2026, _xlfn.AGGREGATE(14, 6, (COLUMN(CC264:CN264)-COLUMN(CC264)+1)/(CC264:CN264&lt;&gt;0), 1), 1), 0),"N/A")</f>
        <v>N/A</v>
      </c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76" t="s">
        <v>938</v>
      </c>
      <c r="BG264" s="76"/>
      <c r="BH264" s="76" t="s">
        <v>939</v>
      </c>
      <c r="BI264" s="76" t="s">
        <v>538</v>
      </c>
      <c r="BJ264" s="82">
        <v>730425</v>
      </c>
      <c r="BK264" s="86" t="s">
        <v>190</v>
      </c>
      <c r="BL264" s="87">
        <v>75000</v>
      </c>
      <c r="BM264" s="73">
        <v>0</v>
      </c>
      <c r="BN264" s="73">
        <v>0</v>
      </c>
      <c r="BO264" s="73">
        <v>0</v>
      </c>
      <c r="BP264" s="73">
        <v>0</v>
      </c>
      <c r="BQ264" s="73">
        <v>0</v>
      </c>
      <c r="BR264" s="88">
        <v>30000</v>
      </c>
      <c r="BS264" s="88">
        <v>30000</v>
      </c>
      <c r="BT264" s="88">
        <v>15000</v>
      </c>
      <c r="BU264" s="73">
        <v>0</v>
      </c>
      <c r="BV264" s="73">
        <v>0</v>
      </c>
      <c r="BW264" s="73">
        <v>0</v>
      </c>
      <c r="BX264" s="138">
        <v>0</v>
      </c>
      <c r="BY264" s="138">
        <v>-75000</v>
      </c>
      <c r="BZ264" s="138"/>
      <c r="CA264" s="138"/>
      <c r="CB264" s="138">
        <f t="shared" si="67"/>
        <v>0</v>
      </c>
      <c r="CC264" s="73"/>
      <c r="CD264" s="73"/>
      <c r="CE264" s="72">
        <v>0</v>
      </c>
      <c r="CF264" s="73">
        <v>0</v>
      </c>
      <c r="CG264" s="73">
        <v>0</v>
      </c>
      <c r="CH264" s="88"/>
      <c r="CI264" s="88"/>
      <c r="CJ264" s="88"/>
      <c r="CK264" s="73">
        <v>0</v>
      </c>
      <c r="CL264" s="73">
        <v>0</v>
      </c>
      <c r="CM264" s="73">
        <v>0</v>
      </c>
      <c r="CN264" s="138">
        <v>0</v>
      </c>
      <c r="CO264" s="138"/>
      <c r="CP264" s="137">
        <f t="shared" si="68"/>
        <v>0</v>
      </c>
      <c r="CQ264" s="137">
        <f t="shared" si="63"/>
        <v>0</v>
      </c>
      <c r="CR264" s="137">
        <f t="shared" si="69"/>
        <v>0</v>
      </c>
      <c r="CS264" s="157">
        <v>0</v>
      </c>
      <c r="CT264" s="157">
        <v>0</v>
      </c>
      <c r="CU264" s="157">
        <v>0</v>
      </c>
      <c r="CV264" s="157">
        <v>0</v>
      </c>
      <c r="CW264" s="157">
        <v>0</v>
      </c>
      <c r="CX264" s="73">
        <v>0</v>
      </c>
      <c r="CY264" s="73">
        <v>0</v>
      </c>
      <c r="CZ264" s="73">
        <v>0</v>
      </c>
      <c r="DA264" s="73">
        <v>0</v>
      </c>
      <c r="DB264" s="73">
        <v>0</v>
      </c>
      <c r="DC264" s="73">
        <v>0</v>
      </c>
      <c r="DD264" s="73">
        <v>0</v>
      </c>
      <c r="DE264" s="73">
        <v>0</v>
      </c>
      <c r="DF264" s="73">
        <v>0</v>
      </c>
      <c r="DG264" s="73">
        <v>0</v>
      </c>
      <c r="DH264" s="73">
        <v>0</v>
      </c>
      <c r="DI264" s="157">
        <f t="shared" si="70"/>
        <v>0</v>
      </c>
      <c r="DJ264" s="157">
        <f t="shared" si="71"/>
        <v>0</v>
      </c>
      <c r="DK264" s="191" t="str">
        <f t="shared" si="72"/>
        <v>NO</v>
      </c>
      <c r="DL264" s="191" t="str">
        <f t="shared" si="73"/>
        <v>NO</v>
      </c>
      <c r="DM264" s="145">
        <v>75000</v>
      </c>
      <c r="DN264" s="184">
        <v>0</v>
      </c>
      <c r="DO264" s="184"/>
      <c r="DP264" s="125">
        <v>1</v>
      </c>
      <c r="DQ264" s="125">
        <v>0</v>
      </c>
      <c r="DR264" s="125"/>
      <c r="DS264" s="125" t="s">
        <v>348</v>
      </c>
      <c r="DT264" s="125" t="s">
        <v>304</v>
      </c>
      <c r="DU264" s="125" t="s">
        <v>305</v>
      </c>
      <c r="DV264" s="125" t="s">
        <v>376</v>
      </c>
      <c r="DW264" s="125"/>
      <c r="DX264" s="126">
        <v>46042</v>
      </c>
      <c r="DY264" s="126">
        <v>46042</v>
      </c>
      <c r="DZ264" s="127">
        <v>1</v>
      </c>
      <c r="EA264" s="126">
        <v>46043</v>
      </c>
      <c r="EB264" s="126">
        <v>46043</v>
      </c>
      <c r="EC264" s="126">
        <v>46043</v>
      </c>
      <c r="ED264" s="126">
        <v>46044</v>
      </c>
      <c r="EE264" s="126">
        <v>46045</v>
      </c>
      <c r="EF264" s="126">
        <v>46048</v>
      </c>
      <c r="EG264" s="126">
        <v>46049</v>
      </c>
      <c r="EH264" s="126">
        <v>46050</v>
      </c>
      <c r="EI264" s="126">
        <v>46051</v>
      </c>
      <c r="EJ264" s="126">
        <v>46051</v>
      </c>
      <c r="EK264" s="127">
        <v>1</v>
      </c>
      <c r="EL264" s="126">
        <v>46052</v>
      </c>
      <c r="EM264" s="126">
        <v>46055</v>
      </c>
      <c r="EN264" s="126">
        <v>46056</v>
      </c>
      <c r="EO264" s="126">
        <v>46057</v>
      </c>
      <c r="EP264" s="126">
        <v>46057</v>
      </c>
      <c r="EQ264" s="126">
        <v>46058</v>
      </c>
      <c r="ER264" s="126">
        <v>46058</v>
      </c>
      <c r="ES264" s="127"/>
      <c r="ET264" s="127"/>
      <c r="EU264" s="127"/>
      <c r="EV264" s="127"/>
      <c r="EW264" s="126">
        <v>46059</v>
      </c>
      <c r="EX264" s="126">
        <v>46062</v>
      </c>
      <c r="EY264" s="126">
        <v>46062</v>
      </c>
      <c r="EZ264" s="126">
        <v>46063</v>
      </c>
      <c r="FA264" s="126">
        <v>46064</v>
      </c>
      <c r="FB264" s="126">
        <v>46065</v>
      </c>
      <c r="FC264" s="126">
        <v>46066</v>
      </c>
      <c r="FD264" s="126">
        <v>46066</v>
      </c>
      <c r="FE264" s="127">
        <v>18</v>
      </c>
      <c r="FF264" s="126">
        <v>46070</v>
      </c>
      <c r="FG264" s="126">
        <v>46072</v>
      </c>
      <c r="FH264" s="128">
        <v>46076</v>
      </c>
      <c r="FI264" s="128">
        <v>46077</v>
      </c>
      <c r="FJ264" s="128">
        <v>46078</v>
      </c>
      <c r="FK264" s="128">
        <v>46080</v>
      </c>
      <c r="FL264" s="128">
        <v>46083</v>
      </c>
      <c r="FM264" s="128">
        <v>46085</v>
      </c>
      <c r="FN264" s="128">
        <v>46090</v>
      </c>
      <c r="FO264" s="129">
        <v>1</v>
      </c>
      <c r="FP264" s="128">
        <v>46093</v>
      </c>
      <c r="FQ264" s="128"/>
      <c r="FR264" s="147" t="s">
        <v>418</v>
      </c>
      <c r="FS264" s="127" t="s">
        <v>940</v>
      </c>
      <c r="FT264" s="125"/>
      <c r="FU264" s="174" t="e">
        <v>#NUM!</v>
      </c>
      <c r="FV264" s="174" t="e">
        <v>#NUM!</v>
      </c>
      <c r="FW264" s="174" t="e">
        <v>#NUM!</v>
      </c>
      <c r="FX264" s="174" t="e">
        <v>#NUM!</v>
      </c>
      <c r="FY264" s="174" t="e">
        <v>#NUM!</v>
      </c>
      <c r="FZ264" s="174" t="e">
        <v>#NUM!</v>
      </c>
      <c r="GA264" s="174" t="e">
        <v>#NUM!</v>
      </c>
      <c r="GB264" s="174" t="e">
        <v>#NUM!</v>
      </c>
      <c r="GC264" s="174" t="e">
        <v>#NUM!</v>
      </c>
      <c r="GD264" s="174" t="e">
        <v>#NUM!</v>
      </c>
      <c r="GE264" s="174" t="e">
        <v>#NUM!</v>
      </c>
      <c r="GF264" s="174" t="e">
        <v>#NUM!</v>
      </c>
      <c r="GG264" s="174" t="e">
        <v>#NUM!</v>
      </c>
      <c r="GH264" s="174" t="e">
        <v>#NUM!</v>
      </c>
      <c r="GI264" s="174" t="e">
        <v>#NUM!</v>
      </c>
      <c r="GJ264" s="174" t="e">
        <v>#NUM!</v>
      </c>
      <c r="GK264" s="174" t="e">
        <v>#NUM!</v>
      </c>
      <c r="GL264" s="174" t="e">
        <v>#NUM!</v>
      </c>
      <c r="GM264" s="174" t="e">
        <v>#NUM!</v>
      </c>
      <c r="GN264" s="174"/>
      <c r="GO264" s="174"/>
      <c r="GP264" s="174"/>
      <c r="GQ264" s="174"/>
      <c r="GR264" s="174" t="e">
        <v>#NUM!</v>
      </c>
      <c r="GS264" s="174" t="e">
        <v>#NUM!</v>
      </c>
      <c r="GT264" s="174" t="e">
        <v>#NUM!</v>
      </c>
      <c r="GU264" s="174" t="e">
        <v>#NUM!</v>
      </c>
      <c r="GV264" s="174" t="e">
        <v>#NUM!</v>
      </c>
      <c r="GW264" s="174" t="e">
        <v>#NUM!</v>
      </c>
      <c r="GX264" s="174" t="e">
        <v>#NUM!</v>
      </c>
      <c r="GY264" s="174"/>
      <c r="GZ264" s="174">
        <v>18</v>
      </c>
      <c r="HA264" s="174">
        <v>3</v>
      </c>
      <c r="HB264" s="174">
        <v>5</v>
      </c>
      <c r="HC264" s="174">
        <v>9</v>
      </c>
      <c r="HD264" s="174">
        <v>10</v>
      </c>
      <c r="HE264" s="174">
        <v>11</v>
      </c>
      <c r="HF264" s="174">
        <v>13</v>
      </c>
      <c r="HG264" s="174">
        <v>16</v>
      </c>
      <c r="HH264" s="174">
        <v>18</v>
      </c>
      <c r="HI264" s="174">
        <v>23</v>
      </c>
      <c r="HJ264" s="174"/>
      <c r="HK264" s="171"/>
      <c r="HL264" s="171"/>
      <c r="HM264" s="171"/>
      <c r="HN264" s="171"/>
      <c r="HO264" s="269" t="s">
        <v>560</v>
      </c>
      <c r="HP264" s="284" t="e">
        <v>#NUM!</v>
      </c>
      <c r="HQ264" s="284" t="e">
        <v>#NUM!</v>
      </c>
      <c r="HR264" s="284" t="e">
        <v>#NUM!</v>
      </c>
      <c r="HS264" s="284" t="e">
        <v>#NUM!</v>
      </c>
      <c r="HT264" s="284" t="e">
        <v>#NUM!</v>
      </c>
      <c r="HU264" s="284" t="e">
        <v>#NUM!</v>
      </c>
      <c r="HV264" s="284" t="e">
        <v>#NUM!</v>
      </c>
      <c r="HW264" s="284" t="e">
        <v>#NUM!</v>
      </c>
      <c r="HX264" s="284" t="e">
        <v>#NUM!</v>
      </c>
      <c r="HY264" s="284" t="e">
        <v>#NUM!</v>
      </c>
      <c r="HZ264" s="284" t="e">
        <v>#NUM!</v>
      </c>
      <c r="IA264" s="284" t="e">
        <v>#NUM!</v>
      </c>
      <c r="IB264" s="284" t="e">
        <v>#NUM!</v>
      </c>
      <c r="IC264" s="284" t="e">
        <v>#NUM!</v>
      </c>
      <c r="ID264" s="284" t="e">
        <v>#NUM!</v>
      </c>
      <c r="IE264" s="284" t="e">
        <v>#NUM!</v>
      </c>
      <c r="IF264" s="284" t="e">
        <v>#NUM!</v>
      </c>
      <c r="IG264" s="284" t="e">
        <v>#NUM!</v>
      </c>
      <c r="IH264" s="284" t="e">
        <v>#NUM!</v>
      </c>
      <c r="II264" s="284" t="e">
        <v>#NUM!</v>
      </c>
      <c r="IJ264" s="284" t="e">
        <v>#NUM!</v>
      </c>
      <c r="IK264" s="284" t="e">
        <v>#NUM!</v>
      </c>
      <c r="IL264" s="284" t="e">
        <v>#NUM!</v>
      </c>
      <c r="IM264" s="284" t="e">
        <v>#NUM!</v>
      </c>
      <c r="IN264" s="284" t="e">
        <v>#NUM!</v>
      </c>
      <c r="IO264" s="284" t="e">
        <v>#NUM!</v>
      </c>
      <c r="IP264" s="284" t="e">
        <v>#NUM!</v>
      </c>
      <c r="IQ264" s="284" t="e">
        <v>#NUM!</v>
      </c>
      <c r="IR264" s="284" t="e">
        <v>#NUM!</v>
      </c>
      <c r="IS264" s="284" t="e">
        <v>#NUM!</v>
      </c>
      <c r="IT264" s="284" t="e">
        <v>#NUM!</v>
      </c>
      <c r="IU264" s="284" t="e">
        <v>#NUM!</v>
      </c>
      <c r="IV264" s="284" t="e">
        <v>#NUM!</v>
      </c>
      <c r="IW264" s="284" t="e">
        <v>#NUM!</v>
      </c>
      <c r="IX264" s="284" t="e">
        <v>#NUM!</v>
      </c>
      <c r="IY264" s="284" t="e">
        <v>#NUM!</v>
      </c>
      <c r="IZ264" s="284" t="e">
        <v>#NUM!</v>
      </c>
      <c r="JA264" s="284" t="e">
        <v>#NUM!</v>
      </c>
      <c r="JB264" s="284" t="e">
        <v>#NUM!</v>
      </c>
      <c r="JC264" s="284" t="e">
        <v>#NUM!</v>
      </c>
      <c r="JD264" s="284" t="e">
        <v>#NUM!</v>
      </c>
      <c r="JE264" s="284" t="e">
        <v>#NUM!</v>
      </c>
      <c r="JF264" s="284" t="e">
        <v>#NUM!</v>
      </c>
      <c r="JG264" s="284" t="e">
        <v>#NUM!</v>
      </c>
      <c r="JH264" s="284" t="e">
        <v>#NUM!</v>
      </c>
      <c r="JI264" s="284" t="e">
        <v>#NUM!</v>
      </c>
      <c r="JJ264" s="276" t="s">
        <v>560</v>
      </c>
    </row>
    <row r="265" spans="1:318" s="68" customFormat="1" ht="14.65" customHeight="1" x14ac:dyDescent="0.25">
      <c r="A265" s="68" t="s">
        <v>70</v>
      </c>
      <c r="B265" s="76" t="s">
        <v>508</v>
      </c>
      <c r="C265" s="76" t="s">
        <v>509</v>
      </c>
      <c r="D265" s="89" t="s">
        <v>510</v>
      </c>
      <c r="E265" s="76" t="s">
        <v>25</v>
      </c>
      <c r="F265" s="89" t="s">
        <v>892</v>
      </c>
      <c r="G265" s="76" t="s">
        <v>893</v>
      </c>
      <c r="H265" s="76" t="s">
        <v>894</v>
      </c>
      <c r="I265" s="76" t="s">
        <v>193</v>
      </c>
      <c r="J265" s="76" t="s">
        <v>26</v>
      </c>
      <c r="K265" s="86" t="s">
        <v>895</v>
      </c>
      <c r="L265" s="82" t="s">
        <v>896</v>
      </c>
      <c r="M265" s="82" t="s">
        <v>209</v>
      </c>
      <c r="N265" s="82" t="s">
        <v>897</v>
      </c>
      <c r="O265" s="113" t="s">
        <v>898</v>
      </c>
      <c r="P265" s="113" t="s">
        <v>33</v>
      </c>
      <c r="Q265" s="76" t="s">
        <v>899</v>
      </c>
      <c r="R265" s="76" t="s">
        <v>35</v>
      </c>
      <c r="S265" s="76" t="s">
        <v>900</v>
      </c>
      <c r="T265" s="76" t="s">
        <v>514</v>
      </c>
      <c r="U265" s="77"/>
      <c r="V265" s="77"/>
      <c r="W265" s="77">
        <v>0.05</v>
      </c>
      <c r="X265" s="77"/>
      <c r="Y265" s="77"/>
      <c r="Z265" s="77">
        <v>0.05</v>
      </c>
      <c r="AA265" s="77"/>
      <c r="AB265" s="77"/>
      <c r="AC265" s="77">
        <v>0.05</v>
      </c>
      <c r="AD265" s="77"/>
      <c r="AE265" s="77"/>
      <c r="AF265" s="77">
        <v>0.05</v>
      </c>
      <c r="AG265" s="76" t="s">
        <v>144</v>
      </c>
      <c r="AH265" s="76" t="s">
        <v>208</v>
      </c>
      <c r="AI265" s="82" t="s">
        <v>303</v>
      </c>
      <c r="AJ265" s="83" t="s">
        <v>303</v>
      </c>
      <c r="AK265" s="84">
        <v>46023</v>
      </c>
      <c r="AL265" s="84">
        <v>46387</v>
      </c>
      <c r="AM265" s="83"/>
      <c r="AN265" s="83"/>
      <c r="AO265" s="83"/>
      <c r="AP265" s="170" t="s">
        <v>38</v>
      </c>
      <c r="AQ265" s="84" t="str" cm="1">
        <f t="array" ref="AQ265">IFERROR(DATE(2026, _xlfn.AGGREGATE(15, 6, (COLUMN(CC265:CN265)-COLUMN(CC265)+1)/(CC265:CN265&lt;&gt;0), 1), 1),"N/A")</f>
        <v>N/A</v>
      </c>
      <c r="AR265" s="84" t="str" cm="1">
        <f t="array" ref="AR265">IFERROR(EOMONTH(DATE(2026, _xlfn.AGGREGATE(14, 6, (COLUMN(CC265:CN265)-COLUMN(CC265)+1)/(CC265:CN265&lt;&gt;0), 1), 1), 0),"N/A")</f>
        <v>N/A</v>
      </c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76" t="s">
        <v>941</v>
      </c>
      <c r="BG265" s="76"/>
      <c r="BH265" s="76" t="s">
        <v>942</v>
      </c>
      <c r="BI265" s="76" t="s">
        <v>516</v>
      </c>
      <c r="BJ265" s="82">
        <v>730207</v>
      </c>
      <c r="BK265" s="86" t="s">
        <v>190</v>
      </c>
      <c r="BL265" s="87">
        <v>70000</v>
      </c>
      <c r="BM265" s="73">
        <v>0</v>
      </c>
      <c r="BN265" s="73">
        <v>0</v>
      </c>
      <c r="BO265" s="73">
        <v>0</v>
      </c>
      <c r="BP265" s="73">
        <v>0</v>
      </c>
      <c r="BQ265" s="73">
        <v>0</v>
      </c>
      <c r="BR265" s="88">
        <v>35000</v>
      </c>
      <c r="BS265" s="73">
        <v>0</v>
      </c>
      <c r="BT265" s="73">
        <v>0</v>
      </c>
      <c r="BU265" s="73">
        <v>0</v>
      </c>
      <c r="BV265" s="73">
        <v>0</v>
      </c>
      <c r="BW265" s="73">
        <v>0</v>
      </c>
      <c r="BX265" s="137">
        <v>35000</v>
      </c>
      <c r="BY265" s="137">
        <v>30000</v>
      </c>
      <c r="BZ265" s="137"/>
      <c r="CA265" s="137">
        <v>-100000</v>
      </c>
      <c r="CB265" s="138">
        <f t="shared" si="67"/>
        <v>0</v>
      </c>
      <c r="CC265" s="73"/>
      <c r="CD265" s="73"/>
      <c r="CE265" s="72">
        <v>0</v>
      </c>
      <c r="CF265" s="73">
        <v>0</v>
      </c>
      <c r="CG265" s="73">
        <v>0</v>
      </c>
      <c r="CH265" s="88"/>
      <c r="CI265" s="88"/>
      <c r="CJ265" s="73">
        <v>0</v>
      </c>
      <c r="CK265" s="73">
        <v>0</v>
      </c>
      <c r="CL265" s="73">
        <v>0</v>
      </c>
      <c r="CM265" s="73"/>
      <c r="CN265" s="137"/>
      <c r="CO265" s="137"/>
      <c r="CP265" s="137">
        <f t="shared" si="68"/>
        <v>0</v>
      </c>
      <c r="CQ265" s="137">
        <f t="shared" si="63"/>
        <v>0</v>
      </c>
      <c r="CR265" s="137">
        <f t="shared" si="69"/>
        <v>0</v>
      </c>
      <c r="CS265" s="157">
        <v>0</v>
      </c>
      <c r="CT265" s="157">
        <v>0</v>
      </c>
      <c r="CU265" s="157">
        <v>0</v>
      </c>
      <c r="CV265" s="157">
        <v>0</v>
      </c>
      <c r="CW265" s="157">
        <v>0</v>
      </c>
      <c r="CX265" s="73">
        <v>0</v>
      </c>
      <c r="CY265" s="73">
        <v>0</v>
      </c>
      <c r="CZ265" s="73">
        <v>0</v>
      </c>
      <c r="DA265" s="73">
        <v>0</v>
      </c>
      <c r="DB265" s="73">
        <v>0</v>
      </c>
      <c r="DC265" s="73">
        <v>0</v>
      </c>
      <c r="DD265" s="73">
        <v>0</v>
      </c>
      <c r="DE265" s="73">
        <v>0</v>
      </c>
      <c r="DF265" s="73">
        <v>0</v>
      </c>
      <c r="DG265" s="73">
        <v>0</v>
      </c>
      <c r="DH265" s="73">
        <v>0</v>
      </c>
      <c r="DI265" s="157">
        <f t="shared" si="70"/>
        <v>0</v>
      </c>
      <c r="DJ265" s="157">
        <f t="shared" si="71"/>
        <v>0</v>
      </c>
      <c r="DK265" s="191" t="str">
        <f t="shared" si="72"/>
        <v>NO</v>
      </c>
      <c r="DL265" s="191" t="str">
        <f t="shared" si="73"/>
        <v>NO</v>
      </c>
      <c r="DM265" s="142"/>
      <c r="DN265" s="142"/>
      <c r="DO265" s="142"/>
      <c r="DP265" s="125"/>
      <c r="DQ265" s="125"/>
      <c r="DR265" s="125"/>
      <c r="DS265" s="125"/>
      <c r="DT265" s="125"/>
      <c r="DU265" s="125"/>
      <c r="DV265" s="125"/>
      <c r="DW265" s="125"/>
      <c r="DX265" s="125"/>
      <c r="DY265" s="125"/>
      <c r="DZ265" s="125"/>
      <c r="EA265" s="125"/>
      <c r="EB265" s="125"/>
      <c r="EC265" s="125"/>
      <c r="ED265" s="125"/>
      <c r="EE265" s="125"/>
      <c r="EF265" s="125"/>
      <c r="EG265" s="125"/>
      <c r="EH265" s="125"/>
      <c r="EI265" s="125"/>
      <c r="EJ265" s="125"/>
      <c r="EK265" s="125"/>
      <c r="EL265" s="125"/>
      <c r="EM265" s="125"/>
      <c r="EN265" s="125"/>
      <c r="EO265" s="125"/>
      <c r="EP265" s="125"/>
      <c r="EQ265" s="125"/>
      <c r="ER265" s="125"/>
      <c r="ES265" s="125"/>
      <c r="ET265" s="125"/>
      <c r="EU265" s="125"/>
      <c r="EV265" s="125"/>
      <c r="EW265" s="125"/>
      <c r="EX265" s="125"/>
      <c r="EY265" s="125"/>
      <c r="EZ265" s="125"/>
      <c r="FA265" s="125"/>
      <c r="FB265" s="125"/>
      <c r="FC265" s="125"/>
      <c r="FD265" s="125"/>
      <c r="FE265" s="125"/>
      <c r="FF265" s="125"/>
      <c r="FG265" s="125"/>
      <c r="FH265" s="125"/>
      <c r="FI265" s="125"/>
      <c r="FJ265" s="125"/>
      <c r="FK265" s="125"/>
      <c r="FL265" s="125"/>
      <c r="FM265" s="125"/>
      <c r="FN265" s="158">
        <v>46174</v>
      </c>
      <c r="FO265" s="125"/>
      <c r="FP265" s="125"/>
      <c r="FQ265" s="125"/>
      <c r="FR265" s="125"/>
      <c r="FS265" s="125"/>
      <c r="FT265" s="125"/>
      <c r="FU265" s="175"/>
      <c r="FV265" s="175"/>
      <c r="FW265" s="175"/>
      <c r="FX265" s="175"/>
      <c r="FY265" s="175"/>
      <c r="FZ265" s="175"/>
      <c r="GA265" s="175"/>
      <c r="GB265" s="175"/>
      <c r="GC265" s="175"/>
      <c r="GD265" s="175"/>
      <c r="GE265" s="175"/>
      <c r="GF265" s="175"/>
      <c r="GG265" s="175"/>
      <c r="GH265" s="175"/>
      <c r="GI265" s="175"/>
      <c r="GJ265" s="175"/>
      <c r="GK265" s="175"/>
      <c r="GL265" s="175"/>
      <c r="GM265" s="175"/>
      <c r="GN265" s="175"/>
      <c r="GO265" s="175"/>
      <c r="GP265" s="175"/>
      <c r="GQ265" s="175"/>
      <c r="GR265" s="175"/>
      <c r="GS265" s="175"/>
      <c r="GT265" s="175"/>
      <c r="GU265" s="175"/>
      <c r="GV265" s="175"/>
      <c r="GW265" s="175"/>
      <c r="GX265" s="175"/>
      <c r="GY265" s="175"/>
      <c r="GZ265" s="175"/>
      <c r="HA265" s="175"/>
      <c r="HB265" s="175"/>
      <c r="HC265" s="175"/>
      <c r="HD265" s="175"/>
      <c r="HE265" s="175"/>
      <c r="HF265" s="175"/>
      <c r="HG265" s="175"/>
      <c r="HH265" s="175"/>
      <c r="HI265" s="175"/>
      <c r="HJ265" s="175"/>
      <c r="HK265" s="76"/>
      <c r="HL265" s="76"/>
      <c r="HM265" s="76"/>
      <c r="HN265" s="76"/>
      <c r="HO265" s="271"/>
      <c r="HP265" s="284" t="e">
        <v>#NUM!</v>
      </c>
      <c r="HQ265" s="284" t="e">
        <v>#NUM!</v>
      </c>
      <c r="HR265" s="284" t="e">
        <v>#NUM!</v>
      </c>
      <c r="HS265" s="284" t="e">
        <v>#NUM!</v>
      </c>
      <c r="HT265" s="284" t="e">
        <v>#NUM!</v>
      </c>
      <c r="HU265" s="284" t="e">
        <v>#NUM!</v>
      </c>
      <c r="HV265" s="284" t="e">
        <v>#NUM!</v>
      </c>
      <c r="HW265" s="284" t="e">
        <v>#NUM!</v>
      </c>
      <c r="HX265" s="284" t="e">
        <v>#NUM!</v>
      </c>
      <c r="HY265" s="284" t="e">
        <v>#NUM!</v>
      </c>
      <c r="HZ265" s="284" t="e">
        <v>#NUM!</v>
      </c>
      <c r="IA265" s="284" t="e">
        <v>#NUM!</v>
      </c>
      <c r="IB265" s="284" t="e">
        <v>#NUM!</v>
      </c>
      <c r="IC265" s="284" t="e">
        <v>#NUM!</v>
      </c>
      <c r="ID265" s="284" t="e">
        <v>#NUM!</v>
      </c>
      <c r="IE265" s="284" t="e">
        <v>#NUM!</v>
      </c>
      <c r="IF265" s="284" t="e">
        <v>#NUM!</v>
      </c>
      <c r="IG265" s="284" t="e">
        <v>#NUM!</v>
      </c>
      <c r="IH265" s="284" t="e">
        <v>#NUM!</v>
      </c>
      <c r="II265" s="284"/>
      <c r="IJ265" s="284"/>
      <c r="IK265" s="284"/>
      <c r="IL265" s="284"/>
      <c r="IM265" s="284" t="e">
        <v>#NUM!</v>
      </c>
      <c r="IN265" s="284" t="e">
        <v>#NUM!</v>
      </c>
      <c r="IO265" s="284" t="e">
        <v>#NUM!</v>
      </c>
      <c r="IP265" s="284" t="e">
        <v>#NUM!</v>
      </c>
      <c r="IQ265" s="284" t="e">
        <v>#NUM!</v>
      </c>
      <c r="IR265" s="284" t="e">
        <v>#NUM!</v>
      </c>
      <c r="IS265" s="284" t="e">
        <v>#NUM!</v>
      </c>
      <c r="IT265" s="284"/>
      <c r="IU265" s="284">
        <v>18</v>
      </c>
      <c r="IV265" s="284">
        <v>3</v>
      </c>
      <c r="IW265" s="284">
        <v>5</v>
      </c>
      <c r="IX265" s="284">
        <v>9</v>
      </c>
      <c r="IY265" s="284">
        <v>10</v>
      </c>
      <c r="IZ265" s="284">
        <v>11</v>
      </c>
      <c r="JA265" s="284">
        <v>13</v>
      </c>
      <c r="JB265" s="284">
        <v>16</v>
      </c>
      <c r="JC265" s="284">
        <v>18</v>
      </c>
      <c r="JD265" s="284">
        <v>23</v>
      </c>
      <c r="JE265" s="284"/>
      <c r="JF265" s="286"/>
      <c r="JG265" s="286"/>
      <c r="JH265" s="276"/>
      <c r="JI265" s="276"/>
      <c r="JJ265" s="276" t="s">
        <v>943</v>
      </c>
    </row>
    <row r="266" spans="1:318" s="68" customFormat="1" ht="14.65" customHeight="1" x14ac:dyDescent="0.25">
      <c r="A266" s="68" t="s">
        <v>123</v>
      </c>
      <c r="B266" s="76" t="s">
        <v>508</v>
      </c>
      <c r="C266" s="76" t="s">
        <v>509</v>
      </c>
      <c r="D266" s="89" t="s">
        <v>510</v>
      </c>
      <c r="E266" s="76" t="s">
        <v>25</v>
      </c>
      <c r="F266" s="89" t="s">
        <v>892</v>
      </c>
      <c r="G266" s="76" t="s">
        <v>893</v>
      </c>
      <c r="H266" s="76" t="s">
        <v>894</v>
      </c>
      <c r="I266" s="76" t="s">
        <v>193</v>
      </c>
      <c r="J266" s="76" t="s">
        <v>26</v>
      </c>
      <c r="K266" s="86" t="s">
        <v>895</v>
      </c>
      <c r="L266" s="82" t="s">
        <v>896</v>
      </c>
      <c r="M266" s="82" t="s">
        <v>209</v>
      </c>
      <c r="N266" s="82" t="s">
        <v>897</v>
      </c>
      <c r="O266" s="113" t="s">
        <v>898</v>
      </c>
      <c r="P266" s="113" t="s">
        <v>33</v>
      </c>
      <c r="Q266" s="76" t="s">
        <v>899</v>
      </c>
      <c r="R266" s="76" t="s">
        <v>35</v>
      </c>
      <c r="S266" s="76" t="s">
        <v>900</v>
      </c>
      <c r="T266" s="76" t="s">
        <v>514</v>
      </c>
      <c r="U266" s="77"/>
      <c r="V266" s="77"/>
      <c r="W266" s="77">
        <v>0.05</v>
      </c>
      <c r="X266" s="77"/>
      <c r="Y266" s="77"/>
      <c r="Z266" s="77">
        <v>0.05</v>
      </c>
      <c r="AA266" s="77"/>
      <c r="AB266" s="77"/>
      <c r="AC266" s="77">
        <v>0.05</v>
      </c>
      <c r="AD266" s="77"/>
      <c r="AE266" s="77"/>
      <c r="AF266" s="77">
        <v>0.05</v>
      </c>
      <c r="AG266" s="76" t="s">
        <v>144</v>
      </c>
      <c r="AH266" s="76" t="s">
        <v>208</v>
      </c>
      <c r="AI266" s="82" t="s">
        <v>303</v>
      </c>
      <c r="AJ266" s="83" t="s">
        <v>303</v>
      </c>
      <c r="AK266" s="84">
        <v>46023</v>
      </c>
      <c r="AL266" s="84">
        <v>46387</v>
      </c>
      <c r="AM266" s="83"/>
      <c r="AN266" s="83"/>
      <c r="AO266" s="83"/>
      <c r="AP266" s="170" t="s">
        <v>38</v>
      </c>
      <c r="AQ266" s="84" t="str" cm="1">
        <f t="array" ref="AQ266">IFERROR(DATE(2026, _xlfn.AGGREGATE(15, 6, (COLUMN(CC266:CN266)-COLUMN(CC266)+1)/(CC266:CN266&lt;&gt;0), 1), 1),"N/A")</f>
        <v>N/A</v>
      </c>
      <c r="AR266" s="84" t="str" cm="1">
        <f t="array" ref="AR266">IFERROR(EOMONTH(DATE(2026, _xlfn.AGGREGATE(14, 6, (COLUMN(CC266:CN266)-COLUMN(CC266)+1)/(CC266:CN266&lt;&gt;0), 1), 1), 0),"N/A")</f>
        <v>N/A</v>
      </c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76" t="s">
        <v>124</v>
      </c>
      <c r="BG266" s="76"/>
      <c r="BH266" s="76" t="s">
        <v>944</v>
      </c>
      <c r="BI266" s="76" t="s">
        <v>516</v>
      </c>
      <c r="BJ266" s="82">
        <v>730249</v>
      </c>
      <c r="BK266" s="86" t="s">
        <v>190</v>
      </c>
      <c r="BL266" s="87">
        <v>310000</v>
      </c>
      <c r="BM266" s="73">
        <v>0</v>
      </c>
      <c r="BN266" s="73">
        <v>0</v>
      </c>
      <c r="BO266" s="73">
        <v>0</v>
      </c>
      <c r="BP266" s="72">
        <v>65000</v>
      </c>
      <c r="BQ266" s="73">
        <v>0</v>
      </c>
      <c r="BR266" s="73">
        <v>0</v>
      </c>
      <c r="BS266" s="73">
        <v>0</v>
      </c>
      <c r="BT266" s="73">
        <v>0</v>
      </c>
      <c r="BU266" s="73">
        <v>0</v>
      </c>
      <c r="BV266" s="73">
        <v>0</v>
      </c>
      <c r="BW266" s="88">
        <v>20000</v>
      </c>
      <c r="BX266" s="137">
        <v>225000</v>
      </c>
      <c r="BY266" s="137">
        <v>227792</v>
      </c>
      <c r="BZ266" s="137"/>
      <c r="CA266" s="137">
        <v>-537792</v>
      </c>
      <c r="CB266" s="138">
        <f t="shared" si="67"/>
        <v>0</v>
      </c>
      <c r="CC266" s="73"/>
      <c r="CD266" s="73"/>
      <c r="CE266" s="72"/>
      <c r="CF266" s="72"/>
      <c r="CG266" s="73"/>
      <c r="CH266" s="73"/>
      <c r="CI266" s="73"/>
      <c r="CJ266" s="73"/>
      <c r="CK266" s="73"/>
      <c r="CL266" s="73"/>
      <c r="CM266" s="88"/>
      <c r="CN266" s="137"/>
      <c r="CO266" s="137"/>
      <c r="CP266" s="137">
        <f t="shared" si="68"/>
        <v>0</v>
      </c>
      <c r="CQ266" s="137">
        <f t="shared" si="63"/>
        <v>0</v>
      </c>
      <c r="CR266" s="137">
        <f t="shared" si="69"/>
        <v>0</v>
      </c>
      <c r="CS266" s="157">
        <v>0</v>
      </c>
      <c r="CT266" s="157">
        <v>0</v>
      </c>
      <c r="CU266" s="157">
        <v>0</v>
      </c>
      <c r="CV266" s="157">
        <v>0</v>
      </c>
      <c r="CW266" s="157">
        <v>0</v>
      </c>
      <c r="CX266" s="73">
        <v>0</v>
      </c>
      <c r="CY266" s="73">
        <v>0</v>
      </c>
      <c r="CZ266" s="73">
        <v>0</v>
      </c>
      <c r="DA266" s="73">
        <v>0</v>
      </c>
      <c r="DB266" s="73">
        <v>0</v>
      </c>
      <c r="DC266" s="73">
        <v>0</v>
      </c>
      <c r="DD266" s="73">
        <v>0</v>
      </c>
      <c r="DE266" s="73">
        <v>0</v>
      </c>
      <c r="DF266" s="73">
        <v>0</v>
      </c>
      <c r="DG266" s="73">
        <v>0</v>
      </c>
      <c r="DH266" s="73">
        <v>0</v>
      </c>
      <c r="DI266" s="157">
        <f t="shared" si="70"/>
        <v>0</v>
      </c>
      <c r="DJ266" s="157">
        <f t="shared" si="71"/>
        <v>0</v>
      </c>
      <c r="DK266" s="191" t="str">
        <f t="shared" si="72"/>
        <v>NO</v>
      </c>
      <c r="DL266" s="191" t="str">
        <f t="shared" si="73"/>
        <v>NO</v>
      </c>
      <c r="DM266" s="142"/>
      <c r="DN266" s="142"/>
      <c r="DO266" s="142">
        <v>0</v>
      </c>
      <c r="DP266" s="125"/>
      <c r="DQ266" s="125"/>
      <c r="DR266" s="125"/>
      <c r="DS266" s="125"/>
      <c r="DT266" s="125"/>
      <c r="DU266" s="125"/>
      <c r="DV266" s="125"/>
      <c r="DW266" s="125"/>
      <c r="DX266" s="125"/>
      <c r="DY266" s="125"/>
      <c r="DZ266" s="125"/>
      <c r="EA266" s="125"/>
      <c r="EB266" s="125"/>
      <c r="EC266" s="125"/>
      <c r="ED266" s="125"/>
      <c r="EE266" s="125"/>
      <c r="EF266" s="125"/>
      <c r="EG266" s="125"/>
      <c r="EH266" s="125"/>
      <c r="EI266" s="125"/>
      <c r="EJ266" s="125"/>
      <c r="EK266" s="125"/>
      <c r="EL266" s="125"/>
      <c r="EM266" s="125"/>
      <c r="EN266" s="125"/>
      <c r="EO266" s="125"/>
      <c r="EP266" s="125"/>
      <c r="EQ266" s="125"/>
      <c r="ER266" s="125"/>
      <c r="ES266" s="125"/>
      <c r="ET266" s="125"/>
      <c r="EU266" s="125"/>
      <c r="EV266" s="125"/>
      <c r="EW266" s="125"/>
      <c r="EX266" s="125"/>
      <c r="EY266" s="125"/>
      <c r="EZ266" s="125"/>
      <c r="FA266" s="125"/>
      <c r="FB266" s="125"/>
      <c r="FC266" s="125"/>
      <c r="FD266" s="125"/>
      <c r="FE266" s="125"/>
      <c r="FF266" s="125"/>
      <c r="FG266" s="125"/>
      <c r="FH266" s="125"/>
      <c r="FI266" s="125"/>
      <c r="FJ266" s="125"/>
      <c r="FK266" s="125"/>
      <c r="FL266" s="125"/>
      <c r="FM266" s="125"/>
      <c r="FN266" s="217">
        <v>46143</v>
      </c>
      <c r="FO266" s="125"/>
      <c r="FP266" s="125"/>
      <c r="FQ266" s="125"/>
      <c r="FR266" s="125"/>
      <c r="FS266" s="125"/>
      <c r="FT266" s="125"/>
      <c r="FU266" s="173"/>
      <c r="FV266" s="173"/>
      <c r="FW266" s="173"/>
      <c r="FX266" s="173"/>
      <c r="FY266" s="173"/>
      <c r="FZ266" s="173"/>
      <c r="GA266" s="173"/>
      <c r="GB266" s="173"/>
      <c r="GC266" s="173"/>
      <c r="GD266" s="173"/>
      <c r="GE266" s="173"/>
      <c r="GF266" s="173"/>
      <c r="GG266" s="173"/>
      <c r="GH266" s="173"/>
      <c r="GI266" s="173"/>
      <c r="GJ266" s="173"/>
      <c r="GK266" s="173"/>
      <c r="GL266" s="173"/>
      <c r="GM266" s="173"/>
      <c r="GN266" s="173"/>
      <c r="GO266" s="173"/>
      <c r="GP266" s="173"/>
      <c r="GQ266" s="173"/>
      <c r="GR266" s="173"/>
      <c r="GS266" s="173"/>
      <c r="GT266" s="173"/>
      <c r="GU266" s="173"/>
      <c r="GV266" s="173"/>
      <c r="GW266" s="173"/>
      <c r="GX266" s="173"/>
      <c r="GY266" s="173"/>
      <c r="GZ266" s="173"/>
      <c r="HA266" s="173"/>
      <c r="HB266" s="173"/>
      <c r="HC266" s="173"/>
      <c r="HD266" s="173"/>
      <c r="HE266" s="173"/>
      <c r="HF266" s="173"/>
      <c r="HG266" s="173"/>
      <c r="HH266" s="173"/>
      <c r="HI266" s="173"/>
      <c r="HJ266" s="173"/>
      <c r="HL266" s="169" t="s">
        <v>95</v>
      </c>
      <c r="HP266" s="284" t="e">
        <v>#NUM!</v>
      </c>
      <c r="HQ266" s="284" t="e">
        <v>#NUM!</v>
      </c>
      <c r="HR266" s="284" t="e">
        <v>#NUM!</v>
      </c>
      <c r="HS266" s="284" t="e">
        <v>#NUM!</v>
      </c>
      <c r="HT266" s="284" t="e">
        <v>#NUM!</v>
      </c>
      <c r="HU266" s="284" t="e">
        <v>#NUM!</v>
      </c>
      <c r="HV266" s="284" t="e">
        <v>#NUM!</v>
      </c>
      <c r="HW266" s="284" t="e">
        <v>#NUM!</v>
      </c>
      <c r="HX266" s="284" t="e">
        <v>#NUM!</v>
      </c>
      <c r="HY266" s="284" t="e">
        <v>#NUM!</v>
      </c>
      <c r="HZ266" s="284" t="e">
        <v>#NUM!</v>
      </c>
      <c r="IA266" s="284" t="e">
        <v>#NUM!</v>
      </c>
      <c r="IB266" s="284" t="e">
        <v>#NUM!</v>
      </c>
      <c r="IC266" s="284" t="e">
        <v>#NUM!</v>
      </c>
      <c r="ID266" s="284" t="e">
        <v>#NUM!</v>
      </c>
      <c r="IE266" s="284" t="e">
        <v>#NUM!</v>
      </c>
      <c r="IF266" s="284" t="e">
        <v>#NUM!</v>
      </c>
      <c r="IG266" s="284" t="e">
        <v>#NUM!</v>
      </c>
      <c r="IH266" s="284" t="e">
        <v>#NUM!</v>
      </c>
      <c r="II266" s="284" t="e">
        <v>#NUM!</v>
      </c>
      <c r="IJ266" s="284" t="e">
        <v>#NUM!</v>
      </c>
      <c r="IK266" s="284" t="e">
        <v>#NUM!</v>
      </c>
      <c r="IL266" s="284" t="e">
        <v>#NUM!</v>
      </c>
      <c r="IM266" s="284" t="e">
        <v>#NUM!</v>
      </c>
      <c r="IN266" s="284" t="e">
        <v>#NUM!</v>
      </c>
      <c r="IO266" s="284" t="e">
        <v>#NUM!</v>
      </c>
      <c r="IP266" s="284" t="e">
        <v>#NUM!</v>
      </c>
      <c r="IQ266" s="284" t="e">
        <v>#NUM!</v>
      </c>
      <c r="IR266" s="284" t="e">
        <v>#NUM!</v>
      </c>
      <c r="IS266" s="284" t="e">
        <v>#NUM!</v>
      </c>
      <c r="IT266" s="284" t="e">
        <v>#NUM!</v>
      </c>
      <c r="IU266" s="284" t="e">
        <v>#NUM!</v>
      </c>
      <c r="IV266" s="284" t="e">
        <v>#NUM!</v>
      </c>
      <c r="IW266" s="284" t="e">
        <v>#NUM!</v>
      </c>
      <c r="IX266" s="284" t="e">
        <v>#NUM!</v>
      </c>
      <c r="IY266" s="284" t="e">
        <v>#NUM!</v>
      </c>
      <c r="IZ266" s="284" t="e">
        <v>#NUM!</v>
      </c>
      <c r="JA266" s="284" t="e">
        <v>#NUM!</v>
      </c>
      <c r="JB266" s="284" t="e">
        <v>#NUM!</v>
      </c>
      <c r="JC266" s="284" t="e">
        <v>#NUM!</v>
      </c>
      <c r="JD266" s="284" t="e">
        <v>#NUM!</v>
      </c>
      <c r="JE266" s="284" t="e">
        <v>#NUM!</v>
      </c>
      <c r="JF266" s="284" t="e">
        <v>#NUM!</v>
      </c>
      <c r="JG266" s="284" t="e">
        <v>#NUM!</v>
      </c>
      <c r="JH266" s="284" t="e">
        <v>#NUM!</v>
      </c>
      <c r="JI266" s="284" t="e">
        <v>#NUM!</v>
      </c>
      <c r="JJ266" s="276" t="s">
        <v>943</v>
      </c>
    </row>
    <row r="267" spans="1:318" s="68" customFormat="1" ht="14.65" customHeight="1" x14ac:dyDescent="0.25">
      <c r="A267" s="68" t="s">
        <v>70</v>
      </c>
      <c r="B267" s="76" t="s">
        <v>508</v>
      </c>
      <c r="C267" s="76" t="s">
        <v>509</v>
      </c>
      <c r="D267" s="89" t="s">
        <v>510</v>
      </c>
      <c r="E267" s="76" t="s">
        <v>25</v>
      </c>
      <c r="F267" s="89" t="s">
        <v>892</v>
      </c>
      <c r="G267" s="76" t="s">
        <v>893</v>
      </c>
      <c r="H267" s="76" t="s">
        <v>894</v>
      </c>
      <c r="I267" s="76" t="s">
        <v>193</v>
      </c>
      <c r="J267" s="76" t="s">
        <v>26</v>
      </c>
      <c r="K267" s="86" t="s">
        <v>895</v>
      </c>
      <c r="L267" s="82" t="s">
        <v>896</v>
      </c>
      <c r="M267" s="82" t="s">
        <v>209</v>
      </c>
      <c r="N267" s="82" t="s">
        <v>897</v>
      </c>
      <c r="O267" s="113" t="s">
        <v>898</v>
      </c>
      <c r="P267" s="113" t="s">
        <v>33</v>
      </c>
      <c r="Q267" s="76" t="s">
        <v>899</v>
      </c>
      <c r="R267" s="76" t="s">
        <v>35</v>
      </c>
      <c r="S267" s="76" t="s">
        <v>900</v>
      </c>
      <c r="T267" s="76" t="s">
        <v>514</v>
      </c>
      <c r="U267" s="77"/>
      <c r="V267" s="77"/>
      <c r="W267" s="77">
        <v>0.05</v>
      </c>
      <c r="X267" s="77"/>
      <c r="Y267" s="77"/>
      <c r="Z267" s="77">
        <v>0.05</v>
      </c>
      <c r="AA267" s="77"/>
      <c r="AB267" s="77"/>
      <c r="AC267" s="77">
        <v>0.05</v>
      </c>
      <c r="AD267" s="77"/>
      <c r="AE267" s="77"/>
      <c r="AF267" s="77">
        <v>0.05</v>
      </c>
      <c r="AG267" s="76" t="s">
        <v>144</v>
      </c>
      <c r="AH267" s="76" t="s">
        <v>208</v>
      </c>
      <c r="AI267" s="82" t="s">
        <v>303</v>
      </c>
      <c r="AJ267" s="83" t="s">
        <v>303</v>
      </c>
      <c r="AK267" s="84">
        <v>46023</v>
      </c>
      <c r="AL267" s="84">
        <v>46387</v>
      </c>
      <c r="AM267" s="83"/>
      <c r="AN267" s="83"/>
      <c r="AO267" s="83"/>
      <c r="AP267" s="170" t="s">
        <v>38</v>
      </c>
      <c r="AQ267" s="84" t="str" cm="1">
        <f t="array" ref="AQ267">IFERROR(DATE(2026, _xlfn.AGGREGATE(15, 6, (COLUMN(CC267:CN267)-COLUMN(CC267)+1)/(CC267:CN267&lt;&gt;0), 1), 1),"N/A")</f>
        <v>N/A</v>
      </c>
      <c r="AR267" s="84" t="str" cm="1">
        <f t="array" ref="AR267">IFERROR(EOMONTH(DATE(2026, _xlfn.AGGREGATE(14, 6, (COLUMN(CC267:CN267)-COLUMN(CC267)+1)/(CC267:CN267&lt;&gt;0), 1), 1), 0),"N/A")</f>
        <v>N/A</v>
      </c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76" t="s">
        <v>127</v>
      </c>
      <c r="BG267" s="76"/>
      <c r="BH267" s="76" t="s">
        <v>945</v>
      </c>
      <c r="BI267" s="76" t="s">
        <v>516</v>
      </c>
      <c r="BJ267" s="82">
        <v>730249</v>
      </c>
      <c r="BK267" s="86" t="s">
        <v>190</v>
      </c>
      <c r="BL267" s="90">
        <v>340000</v>
      </c>
      <c r="BM267" s="73">
        <v>0</v>
      </c>
      <c r="BN267" s="73">
        <v>0</v>
      </c>
      <c r="BO267" s="88">
        <v>50000</v>
      </c>
      <c r="BP267" s="73">
        <v>0</v>
      </c>
      <c r="BQ267" s="73">
        <v>0</v>
      </c>
      <c r="BR267" s="73">
        <v>0</v>
      </c>
      <c r="BS267" s="73">
        <v>0</v>
      </c>
      <c r="BT267" s="73">
        <v>0</v>
      </c>
      <c r="BU267" s="88">
        <v>230000</v>
      </c>
      <c r="BV267" s="73">
        <v>0</v>
      </c>
      <c r="BW267" s="73">
        <v>0</v>
      </c>
      <c r="BX267" s="137">
        <v>60000</v>
      </c>
      <c r="BY267" s="137">
        <v>360000</v>
      </c>
      <c r="BZ267" s="137"/>
      <c r="CA267" s="137">
        <v>-700000</v>
      </c>
      <c r="CB267" s="138">
        <f t="shared" si="67"/>
        <v>0</v>
      </c>
      <c r="CC267" s="73"/>
      <c r="CD267" s="73"/>
      <c r="CE267" s="88"/>
      <c r="CF267" s="73"/>
      <c r="CG267" s="73"/>
      <c r="CH267" s="73"/>
      <c r="CI267" s="73"/>
      <c r="CJ267" s="73"/>
      <c r="CK267" s="88"/>
      <c r="CL267" s="73"/>
      <c r="CM267" s="73"/>
      <c r="CN267" s="137"/>
      <c r="CO267" s="137"/>
      <c r="CP267" s="137">
        <f t="shared" si="68"/>
        <v>0</v>
      </c>
      <c r="CQ267" s="137">
        <f t="shared" si="63"/>
        <v>0</v>
      </c>
      <c r="CR267" s="137">
        <f t="shared" si="69"/>
        <v>0</v>
      </c>
      <c r="CS267" s="157">
        <v>0</v>
      </c>
      <c r="CT267" s="157">
        <v>0</v>
      </c>
      <c r="CU267" s="157">
        <v>0</v>
      </c>
      <c r="CV267" s="157">
        <v>0</v>
      </c>
      <c r="CW267" s="157">
        <v>0</v>
      </c>
      <c r="CX267" s="73">
        <v>0</v>
      </c>
      <c r="CY267" s="73">
        <v>0</v>
      </c>
      <c r="CZ267" s="73">
        <v>0</v>
      </c>
      <c r="DA267" s="73">
        <v>0</v>
      </c>
      <c r="DB267" s="73">
        <v>0</v>
      </c>
      <c r="DC267" s="73">
        <v>0</v>
      </c>
      <c r="DD267" s="73">
        <v>0</v>
      </c>
      <c r="DE267" s="73">
        <v>0</v>
      </c>
      <c r="DF267" s="73">
        <v>0</v>
      </c>
      <c r="DG267" s="73">
        <v>0</v>
      </c>
      <c r="DH267" s="73">
        <v>0</v>
      </c>
      <c r="DI267" s="157">
        <f t="shared" si="70"/>
        <v>0</v>
      </c>
      <c r="DJ267" s="157">
        <f t="shared" si="71"/>
        <v>0</v>
      </c>
      <c r="DK267" s="191" t="str">
        <f t="shared" si="72"/>
        <v>NO</v>
      </c>
      <c r="DL267" s="191" t="str">
        <f t="shared" si="73"/>
        <v>NO</v>
      </c>
      <c r="DM267" s="142">
        <v>685000</v>
      </c>
      <c r="DN267" s="142">
        <v>1918669.92</v>
      </c>
      <c r="DO267" s="142">
        <v>0</v>
      </c>
      <c r="DP267" s="125">
        <v>1</v>
      </c>
      <c r="DQ267" s="125">
        <v>1</v>
      </c>
      <c r="DR267" s="125"/>
      <c r="DS267" s="125" t="s">
        <v>348</v>
      </c>
      <c r="DT267" s="125" t="s">
        <v>844</v>
      </c>
      <c r="DU267" s="125" t="s">
        <v>364</v>
      </c>
      <c r="DV267" s="125" t="s">
        <v>376</v>
      </c>
      <c r="DW267" s="125"/>
      <c r="DX267" s="126">
        <v>46006</v>
      </c>
      <c r="DY267" s="126">
        <v>46006</v>
      </c>
      <c r="DZ267" s="127">
        <v>1</v>
      </c>
      <c r="EA267" s="126">
        <v>46007</v>
      </c>
      <c r="EB267" s="126">
        <v>46007</v>
      </c>
      <c r="EC267" s="126">
        <v>46007</v>
      </c>
      <c r="ED267" s="126">
        <v>46008</v>
      </c>
      <c r="EE267" s="126">
        <v>46009</v>
      </c>
      <c r="EF267" s="126">
        <v>46010</v>
      </c>
      <c r="EG267" s="126">
        <v>46013</v>
      </c>
      <c r="EH267" s="126">
        <v>46014</v>
      </c>
      <c r="EI267" s="126">
        <v>46015</v>
      </c>
      <c r="EJ267" s="126">
        <v>46015</v>
      </c>
      <c r="EK267" s="127">
        <v>1</v>
      </c>
      <c r="EL267" s="126">
        <v>46016</v>
      </c>
      <c r="EM267" s="126">
        <v>46017</v>
      </c>
      <c r="EN267" s="126">
        <v>46020</v>
      </c>
      <c r="EO267" s="126">
        <v>46021</v>
      </c>
      <c r="EP267" s="126">
        <v>46021</v>
      </c>
      <c r="EQ267" s="126">
        <v>46022</v>
      </c>
      <c r="ER267" s="126">
        <v>46022</v>
      </c>
      <c r="ES267" s="127"/>
      <c r="ET267" s="127"/>
      <c r="EU267" s="127"/>
      <c r="EV267" s="127"/>
      <c r="EW267" s="126">
        <v>46023</v>
      </c>
      <c r="EX267" s="126">
        <v>46024</v>
      </c>
      <c r="EY267" s="126">
        <v>46024</v>
      </c>
      <c r="EZ267" s="126">
        <v>46027</v>
      </c>
      <c r="FA267" s="126">
        <v>46028</v>
      </c>
      <c r="FB267" s="126">
        <v>46029</v>
      </c>
      <c r="FC267" s="126">
        <v>46030</v>
      </c>
      <c r="FD267" s="135">
        <v>46055</v>
      </c>
      <c r="FE267" s="127">
        <v>35</v>
      </c>
      <c r="FF267" s="128">
        <v>46063</v>
      </c>
      <c r="FG267" s="126">
        <v>46065</v>
      </c>
      <c r="FH267" s="128">
        <v>46073</v>
      </c>
      <c r="FI267" s="128">
        <v>46076</v>
      </c>
      <c r="FJ267" s="128">
        <v>46077</v>
      </c>
      <c r="FK267" s="128">
        <v>46079</v>
      </c>
      <c r="FL267" s="128">
        <v>46080</v>
      </c>
      <c r="FM267" s="128">
        <v>46080</v>
      </c>
      <c r="FN267" s="218">
        <v>46174</v>
      </c>
      <c r="FO267" s="129">
        <v>1</v>
      </c>
      <c r="FP267" s="128">
        <v>46177</v>
      </c>
      <c r="FQ267" s="128"/>
      <c r="FR267" s="147" t="s">
        <v>845</v>
      </c>
      <c r="FS267" s="127" t="s">
        <v>408</v>
      </c>
      <c r="FT267" s="131" t="s">
        <v>946</v>
      </c>
      <c r="FU267" s="173">
        <v>46048</v>
      </c>
      <c r="FV267" s="173">
        <v>46048</v>
      </c>
      <c r="FW267" s="173">
        <v>46048</v>
      </c>
      <c r="FX267" s="173">
        <v>46048</v>
      </c>
      <c r="FY267" s="173">
        <v>46048</v>
      </c>
      <c r="FZ267" s="173">
        <v>46049</v>
      </c>
      <c r="GA267" s="173">
        <v>46049</v>
      </c>
      <c r="GB267" s="173">
        <v>46050</v>
      </c>
      <c r="GC267" s="173">
        <v>46050</v>
      </c>
      <c r="GD267" s="173">
        <v>46051</v>
      </c>
      <c r="GE267" s="173">
        <v>46051</v>
      </c>
      <c r="GF267" s="173">
        <v>46052</v>
      </c>
      <c r="GG267" s="173">
        <v>46052</v>
      </c>
      <c r="GH267" s="173">
        <v>46059</v>
      </c>
      <c r="GI267" s="173">
        <v>46063</v>
      </c>
      <c r="GJ267" s="173" t="s">
        <v>947</v>
      </c>
      <c r="GK267" s="173">
        <v>46064</v>
      </c>
      <c r="GL267" s="173">
        <v>46065</v>
      </c>
      <c r="GM267" s="173">
        <v>46065</v>
      </c>
      <c r="GN267" s="173">
        <v>46083</v>
      </c>
      <c r="GO267" s="173">
        <v>46104</v>
      </c>
      <c r="GP267" s="173"/>
      <c r="GQ267" s="173"/>
      <c r="GR267" s="173"/>
      <c r="GS267" s="173">
        <v>46105</v>
      </c>
      <c r="GT267" s="173">
        <v>46105</v>
      </c>
      <c r="GU267" s="173">
        <v>46106</v>
      </c>
      <c r="GV267" s="173">
        <v>46107</v>
      </c>
      <c r="GW267" s="173">
        <v>46108</v>
      </c>
      <c r="GX267" s="173">
        <v>46108</v>
      </c>
      <c r="GY267" s="173">
        <v>46111</v>
      </c>
      <c r="GZ267" s="173"/>
      <c r="HA267" s="173">
        <v>46120</v>
      </c>
      <c r="HB267" s="173">
        <v>46122</v>
      </c>
      <c r="HC267" s="173">
        <v>46136</v>
      </c>
      <c r="HD267" s="173">
        <v>46140</v>
      </c>
      <c r="HE267" s="173">
        <v>46141</v>
      </c>
      <c r="HF267" s="173">
        <v>46146</v>
      </c>
      <c r="HG267" s="173">
        <v>46147</v>
      </c>
      <c r="HH267" s="173">
        <v>46147</v>
      </c>
      <c r="HI267" s="173">
        <v>46150</v>
      </c>
      <c r="HJ267" s="173">
        <v>46174</v>
      </c>
      <c r="HK267" s="169"/>
      <c r="HL267" s="169" t="s">
        <v>95</v>
      </c>
      <c r="HM267" s="169" t="s">
        <v>528</v>
      </c>
      <c r="HN267" s="169" t="s">
        <v>408</v>
      </c>
      <c r="HO267" s="169" t="s">
        <v>553</v>
      </c>
      <c r="HP267" s="284" t="e">
        <v>#NUM!</v>
      </c>
      <c r="HQ267" s="284" t="e">
        <v>#NUM!</v>
      </c>
      <c r="HR267" s="284" t="e">
        <v>#NUM!</v>
      </c>
      <c r="HS267" s="284" t="e">
        <v>#NUM!</v>
      </c>
      <c r="HT267" s="284" t="e">
        <v>#NUM!</v>
      </c>
      <c r="HU267" s="284" t="e">
        <v>#NUM!</v>
      </c>
      <c r="HV267" s="284" t="e">
        <v>#NUM!</v>
      </c>
      <c r="HW267" s="284" t="e">
        <v>#NUM!</v>
      </c>
      <c r="HX267" s="284" t="e">
        <v>#NUM!</v>
      </c>
      <c r="HY267" s="284" t="e">
        <v>#NUM!</v>
      </c>
      <c r="HZ267" s="284" t="e">
        <v>#NUM!</v>
      </c>
      <c r="IA267" s="284" t="e">
        <v>#NUM!</v>
      </c>
      <c r="IB267" s="284" t="e">
        <v>#NUM!</v>
      </c>
      <c r="IC267" s="284" t="e">
        <v>#NUM!</v>
      </c>
      <c r="ID267" s="284" t="e">
        <v>#NUM!</v>
      </c>
      <c r="IE267" s="284" t="e">
        <v>#NUM!</v>
      </c>
      <c r="IF267" s="284" t="e">
        <v>#NUM!</v>
      </c>
      <c r="IG267" s="284" t="e">
        <v>#NUM!</v>
      </c>
      <c r="IH267" s="284" t="e">
        <v>#NUM!</v>
      </c>
      <c r="II267" s="284" t="e">
        <v>#NUM!</v>
      </c>
      <c r="IJ267" s="284" t="e">
        <v>#NUM!</v>
      </c>
      <c r="IK267" s="284" t="e">
        <v>#NUM!</v>
      </c>
      <c r="IL267" s="284" t="e">
        <v>#NUM!</v>
      </c>
      <c r="IM267" s="284" t="e">
        <v>#NUM!</v>
      </c>
      <c r="IN267" s="284" t="e">
        <v>#NUM!</v>
      </c>
      <c r="IO267" s="284" t="e">
        <v>#NUM!</v>
      </c>
      <c r="IP267" s="284" t="e">
        <v>#NUM!</v>
      </c>
      <c r="IQ267" s="284" t="e">
        <v>#NUM!</v>
      </c>
      <c r="IR267" s="284" t="e">
        <v>#NUM!</v>
      </c>
      <c r="IS267" s="284" t="e">
        <v>#NUM!</v>
      </c>
      <c r="IT267" s="284" t="e">
        <v>#NUM!</v>
      </c>
      <c r="IU267" s="284" t="e">
        <v>#NUM!</v>
      </c>
      <c r="IV267" s="284" t="e">
        <v>#NUM!</v>
      </c>
      <c r="IW267" s="284" t="e">
        <v>#NUM!</v>
      </c>
      <c r="IX267" s="284" t="e">
        <v>#NUM!</v>
      </c>
      <c r="IY267" s="284" t="e">
        <v>#NUM!</v>
      </c>
      <c r="IZ267" s="284" t="e">
        <v>#NUM!</v>
      </c>
      <c r="JA267" s="284" t="e">
        <v>#NUM!</v>
      </c>
      <c r="JB267" s="284" t="e">
        <v>#NUM!</v>
      </c>
      <c r="JC267" s="284" t="e">
        <v>#NUM!</v>
      </c>
      <c r="JD267" s="284" t="e">
        <v>#NUM!</v>
      </c>
      <c r="JE267" s="284" t="e">
        <v>#NUM!</v>
      </c>
      <c r="JF267" s="284" t="e">
        <v>#NUM!</v>
      </c>
      <c r="JG267" s="291" t="s">
        <v>95</v>
      </c>
      <c r="JH267" s="291" t="s">
        <v>367</v>
      </c>
      <c r="JI267" s="284" t="s">
        <v>409</v>
      </c>
      <c r="JJ267" s="276" t="s">
        <v>567</v>
      </c>
    </row>
    <row r="268" spans="1:318" s="68" customFormat="1" ht="14.65" customHeight="1" x14ac:dyDescent="0.25">
      <c r="A268" s="68" t="s">
        <v>73</v>
      </c>
      <c r="B268" s="76" t="s">
        <v>508</v>
      </c>
      <c r="C268" s="76" t="s">
        <v>509</v>
      </c>
      <c r="D268" s="89" t="s">
        <v>510</v>
      </c>
      <c r="E268" s="76" t="s">
        <v>25</v>
      </c>
      <c r="F268" s="89" t="s">
        <v>892</v>
      </c>
      <c r="G268" s="76" t="s">
        <v>893</v>
      </c>
      <c r="H268" s="76" t="s">
        <v>894</v>
      </c>
      <c r="I268" s="76" t="s">
        <v>193</v>
      </c>
      <c r="J268" s="76" t="s">
        <v>26</v>
      </c>
      <c r="K268" s="86" t="s">
        <v>895</v>
      </c>
      <c r="L268" s="82" t="s">
        <v>896</v>
      </c>
      <c r="M268" s="82" t="s">
        <v>209</v>
      </c>
      <c r="N268" s="82" t="s">
        <v>897</v>
      </c>
      <c r="O268" s="113" t="s">
        <v>898</v>
      </c>
      <c r="P268" s="113" t="s">
        <v>33</v>
      </c>
      <c r="Q268" s="76" t="s">
        <v>899</v>
      </c>
      <c r="R268" s="76" t="s">
        <v>35</v>
      </c>
      <c r="S268" s="76" t="s">
        <v>900</v>
      </c>
      <c r="T268" s="76" t="s">
        <v>514</v>
      </c>
      <c r="U268" s="77"/>
      <c r="V268" s="77"/>
      <c r="W268" s="77">
        <v>0.05</v>
      </c>
      <c r="X268" s="77"/>
      <c r="Y268" s="77"/>
      <c r="Z268" s="77">
        <v>0.05</v>
      </c>
      <c r="AA268" s="77"/>
      <c r="AB268" s="77"/>
      <c r="AC268" s="77">
        <v>0.05</v>
      </c>
      <c r="AD268" s="77"/>
      <c r="AE268" s="77"/>
      <c r="AF268" s="77">
        <v>0.05</v>
      </c>
      <c r="AG268" s="76" t="s">
        <v>144</v>
      </c>
      <c r="AH268" s="76" t="s">
        <v>208</v>
      </c>
      <c r="AI268" s="82" t="s">
        <v>303</v>
      </c>
      <c r="AJ268" s="83" t="s">
        <v>303</v>
      </c>
      <c r="AK268" s="84">
        <v>46023</v>
      </c>
      <c r="AL268" s="84">
        <v>46387</v>
      </c>
      <c r="AM268" s="83"/>
      <c r="AN268" s="83"/>
      <c r="AO268" s="83"/>
      <c r="AP268" s="170" t="s">
        <v>38</v>
      </c>
      <c r="AQ268" s="84" t="str" cm="1">
        <f t="array" ref="AQ268">IFERROR(DATE(2026, _xlfn.AGGREGATE(15, 6, (COLUMN(CC268:CN268)-COLUMN(CC268)+1)/(CC268:CN268&lt;&gt;0), 1), 1),"N/A")</f>
        <v>N/A</v>
      </c>
      <c r="AR268" s="84" t="str" cm="1">
        <f t="array" ref="AR268">IFERROR(EOMONTH(DATE(2026, _xlfn.AGGREGATE(14, 6, (COLUMN(CC268:CN268)-COLUMN(CC268)+1)/(CC268:CN268&lt;&gt;0), 1), 1), 0),"N/A")</f>
        <v>N/A</v>
      </c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76" t="s">
        <v>129</v>
      </c>
      <c r="BG268" s="76"/>
      <c r="BH268" s="76" t="s">
        <v>948</v>
      </c>
      <c r="BI268" s="76" t="s">
        <v>516</v>
      </c>
      <c r="BJ268" s="82">
        <v>730249</v>
      </c>
      <c r="BK268" s="86" t="s">
        <v>190</v>
      </c>
      <c r="BL268" s="87">
        <v>0</v>
      </c>
      <c r="BM268" s="73"/>
      <c r="BN268" s="73"/>
      <c r="BO268" s="73"/>
      <c r="BP268" s="73"/>
      <c r="BQ268" s="73"/>
      <c r="BR268" s="88"/>
      <c r="BS268" s="73"/>
      <c r="BT268" s="88"/>
      <c r="BU268" s="73"/>
      <c r="BV268" s="88"/>
      <c r="BW268" s="73"/>
      <c r="BX268" s="138"/>
      <c r="BY268" s="138">
        <v>70000</v>
      </c>
      <c r="BZ268" s="138"/>
      <c r="CA268" s="138">
        <v>-70000</v>
      </c>
      <c r="CB268" s="138">
        <f t="shared" si="67"/>
        <v>0</v>
      </c>
      <c r="CC268" s="73"/>
      <c r="CD268" s="73"/>
      <c r="CE268" s="72"/>
      <c r="CF268" s="73"/>
      <c r="CG268" s="73"/>
      <c r="CH268" s="88"/>
      <c r="CI268" s="73"/>
      <c r="CJ268" s="88"/>
      <c r="CK268" s="73"/>
      <c r="CL268" s="88"/>
      <c r="CM268" s="73"/>
      <c r="CN268" s="73"/>
      <c r="CO268" s="138"/>
      <c r="CP268" s="137">
        <f t="shared" si="68"/>
        <v>0</v>
      </c>
      <c r="CQ268" s="137">
        <f t="shared" si="63"/>
        <v>0</v>
      </c>
      <c r="CR268" s="137">
        <f t="shared" si="69"/>
        <v>0</v>
      </c>
      <c r="CS268" s="157">
        <v>0</v>
      </c>
      <c r="CT268" s="157">
        <v>0</v>
      </c>
      <c r="CU268" s="157">
        <v>0</v>
      </c>
      <c r="CV268" s="157">
        <v>0</v>
      </c>
      <c r="CW268" s="157">
        <v>0</v>
      </c>
      <c r="CX268" s="73">
        <v>0</v>
      </c>
      <c r="CY268" s="73">
        <v>0</v>
      </c>
      <c r="CZ268" s="73">
        <v>0</v>
      </c>
      <c r="DA268" s="73">
        <v>0</v>
      </c>
      <c r="DB268" s="73">
        <v>0</v>
      </c>
      <c r="DC268" s="73">
        <v>0</v>
      </c>
      <c r="DD268" s="73">
        <v>0</v>
      </c>
      <c r="DE268" s="73">
        <v>0</v>
      </c>
      <c r="DF268" s="73">
        <v>0</v>
      </c>
      <c r="DG268" s="73">
        <v>0</v>
      </c>
      <c r="DH268" s="73">
        <v>0</v>
      </c>
      <c r="DI268" s="157">
        <f t="shared" si="70"/>
        <v>0</v>
      </c>
      <c r="DJ268" s="157">
        <f t="shared" si="71"/>
        <v>0</v>
      </c>
      <c r="DK268" s="191" t="str">
        <f t="shared" si="72"/>
        <v>NO</v>
      </c>
      <c r="DL268" s="191" t="str">
        <f t="shared" si="73"/>
        <v>NO</v>
      </c>
      <c r="DM268" s="142"/>
      <c r="DN268" s="142"/>
      <c r="DO268" s="142">
        <v>0</v>
      </c>
      <c r="DP268" s="125"/>
      <c r="DQ268" s="125"/>
      <c r="DR268" s="125"/>
      <c r="DS268" s="125"/>
      <c r="DT268" s="125"/>
      <c r="DU268" s="125"/>
      <c r="DV268" s="125"/>
      <c r="DW268" s="125"/>
      <c r="DX268" s="125"/>
      <c r="DY268" s="125"/>
      <c r="DZ268" s="125"/>
      <c r="EA268" s="125"/>
      <c r="EB268" s="125"/>
      <c r="EC268" s="125"/>
      <c r="ED268" s="125"/>
      <c r="EE268" s="125"/>
      <c r="EF268" s="125"/>
      <c r="EG268" s="125"/>
      <c r="EH268" s="125"/>
      <c r="EI268" s="125"/>
      <c r="EJ268" s="125"/>
      <c r="EK268" s="125"/>
      <c r="EL268" s="125"/>
      <c r="EM268" s="125"/>
      <c r="EN268" s="125"/>
      <c r="EO268" s="125"/>
      <c r="EP268" s="125"/>
      <c r="EQ268" s="125"/>
      <c r="ER268" s="125"/>
      <c r="ES268" s="125"/>
      <c r="ET268" s="125"/>
      <c r="EU268" s="125"/>
      <c r="EV268" s="125"/>
      <c r="EW268" s="125"/>
      <c r="EX268" s="125"/>
      <c r="EY268" s="125"/>
      <c r="EZ268" s="125"/>
      <c r="FA268" s="125"/>
      <c r="FB268" s="125"/>
      <c r="FC268" s="125"/>
      <c r="FD268" s="125"/>
      <c r="FE268" s="125"/>
      <c r="FF268" s="125"/>
      <c r="FG268" s="125"/>
      <c r="FH268" s="125"/>
      <c r="FI268" s="125"/>
      <c r="FJ268" s="125"/>
      <c r="FK268" s="125"/>
      <c r="FL268" s="125"/>
      <c r="FM268" s="125"/>
      <c r="FN268" s="217">
        <v>46204</v>
      </c>
      <c r="FO268" s="125"/>
      <c r="FP268" s="125"/>
      <c r="FQ268" s="125"/>
      <c r="FR268" s="125"/>
      <c r="FS268" s="125"/>
      <c r="FT268" s="125"/>
      <c r="FU268" s="173"/>
      <c r="FV268" s="173"/>
      <c r="FW268" s="173"/>
      <c r="FX268" s="173"/>
      <c r="FY268" s="173"/>
      <c r="FZ268" s="173"/>
      <c r="GA268" s="173"/>
      <c r="GB268" s="173"/>
      <c r="GC268" s="173"/>
      <c r="GD268" s="173"/>
      <c r="GE268" s="173"/>
      <c r="GF268" s="173"/>
      <c r="GG268" s="173"/>
      <c r="GH268" s="173"/>
      <c r="GI268" s="173"/>
      <c r="GJ268" s="173"/>
      <c r="GK268" s="173"/>
      <c r="GL268" s="173"/>
      <c r="GM268" s="173"/>
      <c r="GN268" s="173"/>
      <c r="GO268" s="173"/>
      <c r="GP268" s="173"/>
      <c r="GQ268" s="173"/>
      <c r="GR268" s="173"/>
      <c r="GS268" s="173"/>
      <c r="GT268" s="173"/>
      <c r="GU268" s="173"/>
      <c r="GV268" s="173"/>
      <c r="GW268" s="173"/>
      <c r="GX268" s="173"/>
      <c r="GY268" s="173"/>
      <c r="GZ268" s="173"/>
      <c r="HA268" s="173"/>
      <c r="HB268" s="173"/>
      <c r="HC268" s="173"/>
      <c r="HD268" s="173"/>
      <c r="HE268" s="173"/>
      <c r="HF268" s="173"/>
      <c r="HG268" s="173"/>
      <c r="HH268" s="173"/>
      <c r="HI268" s="173"/>
      <c r="HJ268" s="173"/>
      <c r="HL268" s="169" t="s">
        <v>95</v>
      </c>
      <c r="HP268" s="284" t="e">
        <v>#NUM!</v>
      </c>
      <c r="HQ268" s="284" t="e">
        <v>#NUM!</v>
      </c>
      <c r="HR268" s="284" t="e">
        <v>#NUM!</v>
      </c>
      <c r="HS268" s="284" t="e">
        <v>#NUM!</v>
      </c>
      <c r="HT268" s="284" t="e">
        <v>#NUM!</v>
      </c>
      <c r="HU268" s="284" t="e">
        <v>#NUM!</v>
      </c>
      <c r="HV268" s="284" t="e">
        <v>#NUM!</v>
      </c>
      <c r="HW268" s="284" t="e">
        <v>#NUM!</v>
      </c>
      <c r="HX268" s="284" t="e">
        <v>#NUM!</v>
      </c>
      <c r="HY268" s="284" t="e">
        <v>#NUM!</v>
      </c>
      <c r="HZ268" s="284" t="e">
        <v>#NUM!</v>
      </c>
      <c r="IA268" s="284" t="e">
        <v>#NUM!</v>
      </c>
      <c r="IB268" s="284" t="e">
        <v>#NUM!</v>
      </c>
      <c r="IC268" s="284" t="e">
        <v>#NUM!</v>
      </c>
      <c r="ID268" s="284" t="e">
        <v>#NUM!</v>
      </c>
      <c r="IE268" s="284" t="e">
        <v>#NUM!</v>
      </c>
      <c r="IF268" s="284" t="e">
        <v>#NUM!</v>
      </c>
      <c r="IG268" s="284" t="e">
        <v>#NUM!</v>
      </c>
      <c r="IH268" s="284" t="e">
        <v>#NUM!</v>
      </c>
      <c r="II268" s="284" t="e">
        <v>#NUM!</v>
      </c>
      <c r="IJ268" s="284" t="e">
        <v>#NUM!</v>
      </c>
      <c r="IK268" s="284" t="e">
        <v>#NUM!</v>
      </c>
      <c r="IL268" s="284" t="e">
        <v>#NUM!</v>
      </c>
      <c r="IM268" s="284" t="e">
        <v>#NUM!</v>
      </c>
      <c r="IN268" s="284" t="e">
        <v>#NUM!</v>
      </c>
      <c r="IO268" s="284" t="e">
        <v>#NUM!</v>
      </c>
      <c r="IP268" s="284" t="e">
        <v>#NUM!</v>
      </c>
      <c r="IQ268" s="284" t="e">
        <v>#NUM!</v>
      </c>
      <c r="IR268" s="284" t="e">
        <v>#NUM!</v>
      </c>
      <c r="IS268" s="284" t="e">
        <v>#NUM!</v>
      </c>
      <c r="IT268" s="284" t="e">
        <v>#NUM!</v>
      </c>
      <c r="IU268" s="284" t="e">
        <v>#NUM!</v>
      </c>
      <c r="IV268" s="284" t="e">
        <v>#NUM!</v>
      </c>
      <c r="IW268" s="284" t="e">
        <v>#NUM!</v>
      </c>
      <c r="IX268" s="284" t="e">
        <v>#NUM!</v>
      </c>
      <c r="IY268" s="284" t="e">
        <v>#NUM!</v>
      </c>
      <c r="IZ268" s="284" t="e">
        <v>#NUM!</v>
      </c>
      <c r="JA268" s="284" t="e">
        <v>#NUM!</v>
      </c>
      <c r="JB268" s="284" t="e">
        <v>#NUM!</v>
      </c>
      <c r="JC268" s="284" t="e">
        <v>#NUM!</v>
      </c>
      <c r="JD268" s="284" t="e">
        <v>#NUM!</v>
      </c>
      <c r="JE268" s="284" t="e">
        <v>#NUM!</v>
      </c>
      <c r="JF268" s="284" t="e">
        <v>#NUM!</v>
      </c>
      <c r="JG268" s="284" t="e">
        <v>#NUM!</v>
      </c>
      <c r="JH268" s="284" t="e">
        <v>#NUM!</v>
      </c>
      <c r="JI268" s="284" t="e">
        <v>#NUM!</v>
      </c>
      <c r="JJ268" s="276" t="s">
        <v>943</v>
      </c>
    </row>
    <row r="269" spans="1:318" s="68" customFormat="1" ht="14.65" customHeight="1" x14ac:dyDescent="0.25">
      <c r="A269" s="68" t="s">
        <v>113</v>
      </c>
      <c r="B269" s="76" t="s">
        <v>508</v>
      </c>
      <c r="C269" s="76" t="s">
        <v>509</v>
      </c>
      <c r="D269" s="89" t="s">
        <v>510</v>
      </c>
      <c r="E269" s="76" t="s">
        <v>25</v>
      </c>
      <c r="F269" s="89" t="s">
        <v>892</v>
      </c>
      <c r="G269" s="76" t="s">
        <v>893</v>
      </c>
      <c r="H269" s="76" t="s">
        <v>894</v>
      </c>
      <c r="I269" s="76" t="s">
        <v>193</v>
      </c>
      <c r="J269" s="76" t="s">
        <v>26</v>
      </c>
      <c r="K269" s="86" t="s">
        <v>895</v>
      </c>
      <c r="L269" s="82" t="s">
        <v>896</v>
      </c>
      <c r="M269" s="82" t="s">
        <v>209</v>
      </c>
      <c r="N269" s="82" t="s">
        <v>897</v>
      </c>
      <c r="O269" s="113" t="s">
        <v>898</v>
      </c>
      <c r="P269" s="113" t="s">
        <v>33</v>
      </c>
      <c r="Q269" s="76" t="s">
        <v>899</v>
      </c>
      <c r="R269" s="76" t="s">
        <v>35</v>
      </c>
      <c r="S269" s="76" t="s">
        <v>900</v>
      </c>
      <c r="T269" s="76" t="s">
        <v>514</v>
      </c>
      <c r="U269" s="77"/>
      <c r="V269" s="77"/>
      <c r="W269" s="77">
        <v>0.05</v>
      </c>
      <c r="X269" s="77"/>
      <c r="Y269" s="77"/>
      <c r="Z269" s="77">
        <v>0.05</v>
      </c>
      <c r="AA269" s="77"/>
      <c r="AB269" s="77"/>
      <c r="AC269" s="77">
        <v>0.05</v>
      </c>
      <c r="AD269" s="77"/>
      <c r="AE269" s="77"/>
      <c r="AF269" s="77">
        <v>0.05</v>
      </c>
      <c r="AG269" s="76" t="s">
        <v>144</v>
      </c>
      <c r="AH269" s="76" t="s">
        <v>208</v>
      </c>
      <c r="AI269" s="82" t="s">
        <v>303</v>
      </c>
      <c r="AJ269" s="83" t="s">
        <v>303</v>
      </c>
      <c r="AK269" s="84">
        <v>46023</v>
      </c>
      <c r="AL269" s="84">
        <v>46387</v>
      </c>
      <c r="AM269" s="83"/>
      <c r="AN269" s="83"/>
      <c r="AO269" s="83"/>
      <c r="AP269" s="170" t="s">
        <v>38</v>
      </c>
      <c r="AQ269" s="84" t="str" cm="1">
        <f t="array" ref="AQ269">IFERROR(DATE(2026, _xlfn.AGGREGATE(15, 6, (COLUMN(CC269:CN269)-COLUMN(CC269)+1)/(CC269:CN269&lt;&gt;0), 1), 1),"N/A")</f>
        <v>N/A</v>
      </c>
      <c r="AR269" s="84" t="str" cm="1">
        <f t="array" ref="AR269">IFERROR(EOMONTH(DATE(2026, _xlfn.AGGREGATE(14, 6, (COLUMN(CC269:CN269)-COLUMN(CC269)+1)/(CC269:CN269&lt;&gt;0), 1), 1), 0),"N/A")</f>
        <v>N/A</v>
      </c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76" t="s">
        <v>130</v>
      </c>
      <c r="BG269" s="76"/>
      <c r="BH269" s="76" t="s">
        <v>949</v>
      </c>
      <c r="BI269" s="76" t="s">
        <v>516</v>
      </c>
      <c r="BJ269" s="82">
        <v>730249</v>
      </c>
      <c r="BK269" s="86" t="s">
        <v>190</v>
      </c>
      <c r="BL269" s="87">
        <f>35000</f>
        <v>35000</v>
      </c>
      <c r="BM269" s="73">
        <v>0</v>
      </c>
      <c r="BN269" s="73">
        <v>0</v>
      </c>
      <c r="BO269" s="73">
        <v>0</v>
      </c>
      <c r="BP269" s="73">
        <v>0</v>
      </c>
      <c r="BQ269" s="73">
        <v>0</v>
      </c>
      <c r="BR269" s="88">
        <v>15000</v>
      </c>
      <c r="BS269" s="73">
        <v>0</v>
      </c>
      <c r="BT269" s="88">
        <v>10000</v>
      </c>
      <c r="BU269" s="73">
        <v>0</v>
      </c>
      <c r="BV269" s="88">
        <v>10000</v>
      </c>
      <c r="BW269" s="73">
        <v>0</v>
      </c>
      <c r="BX269" s="138">
        <v>0</v>
      </c>
      <c r="BY269" s="138">
        <v>14999.99</v>
      </c>
      <c r="BZ269" s="138"/>
      <c r="CA269" s="138">
        <v>-49999.99</v>
      </c>
      <c r="CB269" s="138">
        <f t="shared" si="67"/>
        <v>0</v>
      </c>
      <c r="CC269" s="73"/>
      <c r="CD269" s="73"/>
      <c r="CE269" s="72"/>
      <c r="CF269" s="73"/>
      <c r="CG269" s="73"/>
      <c r="CH269" s="88"/>
      <c r="CI269" s="73"/>
      <c r="CJ269" s="88"/>
      <c r="CK269" s="73"/>
      <c r="CL269" s="88"/>
      <c r="CM269" s="73"/>
      <c r="CN269" s="138"/>
      <c r="CO269" s="138"/>
      <c r="CP269" s="137">
        <f t="shared" si="68"/>
        <v>0</v>
      </c>
      <c r="CQ269" s="137">
        <f t="shared" si="63"/>
        <v>0</v>
      </c>
      <c r="CR269" s="137">
        <f t="shared" si="69"/>
        <v>0</v>
      </c>
      <c r="CS269" s="157">
        <v>0</v>
      </c>
      <c r="CT269" s="157">
        <v>0</v>
      </c>
      <c r="CU269" s="157">
        <v>0</v>
      </c>
      <c r="CV269" s="157">
        <v>0</v>
      </c>
      <c r="CW269" s="157">
        <v>0</v>
      </c>
      <c r="CX269" s="73">
        <v>0</v>
      </c>
      <c r="CY269" s="73">
        <v>0</v>
      </c>
      <c r="CZ269" s="73">
        <v>0</v>
      </c>
      <c r="DA269" s="73">
        <v>0</v>
      </c>
      <c r="DB269" s="73">
        <v>0</v>
      </c>
      <c r="DC269" s="73">
        <v>0</v>
      </c>
      <c r="DD269" s="73">
        <v>0</v>
      </c>
      <c r="DE269" s="73">
        <v>0</v>
      </c>
      <c r="DF269" s="73">
        <v>0</v>
      </c>
      <c r="DG269" s="73">
        <v>0</v>
      </c>
      <c r="DH269" s="73">
        <v>0</v>
      </c>
      <c r="DI269" s="157">
        <f t="shared" si="70"/>
        <v>0</v>
      </c>
      <c r="DJ269" s="157">
        <f t="shared" si="71"/>
        <v>0</v>
      </c>
      <c r="DK269" s="191" t="str">
        <f t="shared" si="72"/>
        <v>NO</v>
      </c>
      <c r="DL269" s="191" t="str">
        <f t="shared" si="73"/>
        <v>NO</v>
      </c>
      <c r="DM269" s="142"/>
      <c r="DN269" s="142"/>
      <c r="DO269" s="142">
        <v>0</v>
      </c>
      <c r="DP269" s="125"/>
      <c r="DQ269" s="125"/>
      <c r="DR269" s="125"/>
      <c r="DS269" s="125"/>
      <c r="DT269" s="125"/>
      <c r="DU269" s="125"/>
      <c r="DV269" s="125"/>
      <c r="DW269" s="125"/>
      <c r="DX269" s="125"/>
      <c r="DY269" s="125"/>
      <c r="DZ269" s="125"/>
      <c r="EA269" s="125"/>
      <c r="EB269" s="125"/>
      <c r="EC269" s="125"/>
      <c r="ED269" s="125"/>
      <c r="EE269" s="125"/>
      <c r="EF269" s="125"/>
      <c r="EG269" s="125"/>
      <c r="EH269" s="125"/>
      <c r="EI269" s="125"/>
      <c r="EJ269" s="125"/>
      <c r="EK269" s="125"/>
      <c r="EL269" s="125"/>
      <c r="EM269" s="125"/>
      <c r="EN269" s="125"/>
      <c r="EO269" s="125"/>
      <c r="EP269" s="125"/>
      <c r="EQ269" s="125"/>
      <c r="ER269" s="125"/>
      <c r="ES269" s="125"/>
      <c r="ET269" s="125"/>
      <c r="EU269" s="125"/>
      <c r="EV269" s="125"/>
      <c r="EW269" s="125"/>
      <c r="EX269" s="125"/>
      <c r="EY269" s="125"/>
      <c r="EZ269" s="125"/>
      <c r="FA269" s="125"/>
      <c r="FB269" s="125"/>
      <c r="FC269" s="125"/>
      <c r="FD269" s="125"/>
      <c r="FE269" s="125"/>
      <c r="FF269" s="125"/>
      <c r="FG269" s="125"/>
      <c r="FH269" s="125"/>
      <c r="FI269" s="125"/>
      <c r="FJ269" s="125"/>
      <c r="FK269" s="125"/>
      <c r="FL269" s="125"/>
      <c r="FM269" s="125"/>
      <c r="FN269" s="217">
        <v>46143</v>
      </c>
      <c r="FO269" s="125"/>
      <c r="FP269" s="125"/>
      <c r="FQ269" s="125"/>
      <c r="FR269" s="125"/>
      <c r="FS269" s="125"/>
      <c r="FT269" s="125"/>
      <c r="FU269" s="173"/>
      <c r="FV269" s="173"/>
      <c r="FW269" s="173"/>
      <c r="FX269" s="173"/>
      <c r="FY269" s="173"/>
      <c r="FZ269" s="173"/>
      <c r="GA269" s="173"/>
      <c r="GB269" s="173"/>
      <c r="GC269" s="173"/>
      <c r="GD269" s="173"/>
      <c r="GE269" s="173"/>
      <c r="GF269" s="173"/>
      <c r="GG269" s="173"/>
      <c r="GH269" s="173"/>
      <c r="GI269" s="173"/>
      <c r="GJ269" s="173"/>
      <c r="GK269" s="173"/>
      <c r="GL269" s="173"/>
      <c r="GM269" s="173"/>
      <c r="GN269" s="173"/>
      <c r="GO269" s="173"/>
      <c r="GP269" s="173"/>
      <c r="GQ269" s="173"/>
      <c r="GR269" s="173"/>
      <c r="GS269" s="173"/>
      <c r="GT269" s="173"/>
      <c r="GU269" s="173"/>
      <c r="GV269" s="173"/>
      <c r="GW269" s="173"/>
      <c r="GX269" s="173"/>
      <c r="GY269" s="173"/>
      <c r="GZ269" s="173"/>
      <c r="HA269" s="173"/>
      <c r="HB269" s="173"/>
      <c r="HC269" s="173"/>
      <c r="HD269" s="173"/>
      <c r="HE269" s="173"/>
      <c r="HF269" s="173"/>
      <c r="HG269" s="173"/>
      <c r="HH269" s="173"/>
      <c r="HI269" s="173"/>
      <c r="HJ269" s="173"/>
      <c r="HL269" s="169" t="s">
        <v>95</v>
      </c>
      <c r="HP269" s="284" t="e">
        <v>#NUM!</v>
      </c>
      <c r="HQ269" s="284" t="e">
        <v>#NUM!</v>
      </c>
      <c r="HR269" s="284" t="e">
        <v>#NUM!</v>
      </c>
      <c r="HS269" s="284" t="e">
        <v>#NUM!</v>
      </c>
      <c r="HT269" s="284" t="e">
        <v>#NUM!</v>
      </c>
      <c r="HU269" s="284" t="e">
        <v>#NUM!</v>
      </c>
      <c r="HV269" s="284" t="e">
        <v>#NUM!</v>
      </c>
      <c r="HW269" s="284" t="e">
        <v>#NUM!</v>
      </c>
      <c r="HX269" s="284" t="e">
        <v>#NUM!</v>
      </c>
      <c r="HY269" s="284" t="e">
        <v>#NUM!</v>
      </c>
      <c r="HZ269" s="284" t="e">
        <v>#NUM!</v>
      </c>
      <c r="IA269" s="284" t="e">
        <v>#NUM!</v>
      </c>
      <c r="IB269" s="284" t="e">
        <v>#NUM!</v>
      </c>
      <c r="IC269" s="284" t="e">
        <v>#NUM!</v>
      </c>
      <c r="ID269" s="284" t="e">
        <v>#NUM!</v>
      </c>
      <c r="IE269" s="284" t="e">
        <v>#NUM!</v>
      </c>
      <c r="IF269" s="284" t="e">
        <v>#NUM!</v>
      </c>
      <c r="IG269" s="284" t="e">
        <v>#NUM!</v>
      </c>
      <c r="IH269" s="284" t="e">
        <v>#NUM!</v>
      </c>
      <c r="II269" s="284" t="e">
        <v>#NUM!</v>
      </c>
      <c r="IJ269" s="284" t="e">
        <v>#NUM!</v>
      </c>
      <c r="IK269" s="284" t="e">
        <v>#NUM!</v>
      </c>
      <c r="IL269" s="284" t="e">
        <v>#NUM!</v>
      </c>
      <c r="IM269" s="284" t="e">
        <v>#NUM!</v>
      </c>
      <c r="IN269" s="284" t="e">
        <v>#NUM!</v>
      </c>
      <c r="IO269" s="284" t="e">
        <v>#NUM!</v>
      </c>
      <c r="IP269" s="284" t="e">
        <v>#NUM!</v>
      </c>
      <c r="IQ269" s="284" t="e">
        <v>#NUM!</v>
      </c>
      <c r="IR269" s="284" t="e">
        <v>#NUM!</v>
      </c>
      <c r="IS269" s="284" t="e">
        <v>#NUM!</v>
      </c>
      <c r="IT269" s="284" t="e">
        <v>#NUM!</v>
      </c>
      <c r="IU269" s="284" t="e">
        <v>#NUM!</v>
      </c>
      <c r="IV269" s="284" t="e">
        <v>#NUM!</v>
      </c>
      <c r="IW269" s="284" t="e">
        <v>#NUM!</v>
      </c>
      <c r="IX269" s="284" t="e">
        <v>#NUM!</v>
      </c>
      <c r="IY269" s="284" t="e">
        <v>#NUM!</v>
      </c>
      <c r="IZ269" s="284" t="e">
        <v>#NUM!</v>
      </c>
      <c r="JA269" s="284" t="e">
        <v>#NUM!</v>
      </c>
      <c r="JB269" s="284" t="e">
        <v>#NUM!</v>
      </c>
      <c r="JC269" s="284" t="e">
        <v>#NUM!</v>
      </c>
      <c r="JD269" s="284" t="e">
        <v>#NUM!</v>
      </c>
      <c r="JE269" s="284" t="e">
        <v>#NUM!</v>
      </c>
      <c r="JF269" s="284" t="e">
        <v>#NUM!</v>
      </c>
      <c r="JG269" s="284" t="e">
        <v>#NUM!</v>
      </c>
      <c r="JH269" s="284" t="e">
        <v>#NUM!</v>
      </c>
      <c r="JI269" s="284" t="e">
        <v>#NUM!</v>
      </c>
      <c r="JJ269" s="276" t="s">
        <v>943</v>
      </c>
    </row>
    <row r="270" spans="1:318" s="68" customFormat="1" ht="14.65" customHeight="1" x14ac:dyDescent="0.25">
      <c r="A270" s="68" t="s">
        <v>123</v>
      </c>
      <c r="B270" s="76" t="s">
        <v>508</v>
      </c>
      <c r="C270" s="76" t="s">
        <v>509</v>
      </c>
      <c r="D270" s="89" t="s">
        <v>510</v>
      </c>
      <c r="E270" s="76" t="s">
        <v>25</v>
      </c>
      <c r="F270" s="89" t="s">
        <v>892</v>
      </c>
      <c r="G270" s="76" t="s">
        <v>893</v>
      </c>
      <c r="H270" s="76" t="s">
        <v>894</v>
      </c>
      <c r="I270" s="76" t="s">
        <v>193</v>
      </c>
      <c r="J270" s="76" t="s">
        <v>26</v>
      </c>
      <c r="K270" s="86" t="s">
        <v>895</v>
      </c>
      <c r="L270" s="82" t="s">
        <v>896</v>
      </c>
      <c r="M270" s="82" t="s">
        <v>209</v>
      </c>
      <c r="N270" s="82" t="s">
        <v>897</v>
      </c>
      <c r="O270" s="113" t="s">
        <v>898</v>
      </c>
      <c r="P270" s="113" t="s">
        <v>33</v>
      </c>
      <c r="Q270" s="76" t="s">
        <v>899</v>
      </c>
      <c r="R270" s="76" t="s">
        <v>35</v>
      </c>
      <c r="S270" s="76" t="s">
        <v>900</v>
      </c>
      <c r="T270" s="76" t="s">
        <v>514</v>
      </c>
      <c r="U270" s="77"/>
      <c r="V270" s="77"/>
      <c r="W270" s="77">
        <v>0.05</v>
      </c>
      <c r="X270" s="77"/>
      <c r="Y270" s="77"/>
      <c r="Z270" s="77">
        <v>0.05</v>
      </c>
      <c r="AA270" s="77"/>
      <c r="AB270" s="77"/>
      <c r="AC270" s="77">
        <v>0.05</v>
      </c>
      <c r="AD270" s="77"/>
      <c r="AE270" s="77"/>
      <c r="AF270" s="77">
        <v>0.05</v>
      </c>
      <c r="AG270" s="76" t="s">
        <v>144</v>
      </c>
      <c r="AH270" s="76" t="s">
        <v>208</v>
      </c>
      <c r="AI270" s="82" t="s">
        <v>303</v>
      </c>
      <c r="AJ270" s="83" t="s">
        <v>303</v>
      </c>
      <c r="AK270" s="84">
        <v>46023</v>
      </c>
      <c r="AL270" s="84">
        <v>46387</v>
      </c>
      <c r="AM270" s="83"/>
      <c r="AN270" s="83"/>
      <c r="AO270" s="83"/>
      <c r="AP270" s="170" t="s">
        <v>38</v>
      </c>
      <c r="AQ270" s="84" t="str" cm="1">
        <f t="array" ref="AQ270">IFERROR(DATE(2026, _xlfn.AGGREGATE(15, 6, (COLUMN(CC270:CN270)-COLUMN(CC270)+1)/(CC270:CN270&lt;&gt;0), 1), 1),"N/A")</f>
        <v>N/A</v>
      </c>
      <c r="AR270" s="84" t="str" cm="1">
        <f t="array" ref="AR270">IFERROR(EOMONTH(DATE(2026, _xlfn.AGGREGATE(14, 6, (COLUMN(CC270:CN270)-COLUMN(CC270)+1)/(CC270:CN270&lt;&gt;0), 1), 1), 0),"N/A")</f>
        <v>N/A</v>
      </c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76" t="s">
        <v>125</v>
      </c>
      <c r="BG270" s="76"/>
      <c r="BH270" s="76" t="s">
        <v>950</v>
      </c>
      <c r="BI270" s="76" t="s">
        <v>516</v>
      </c>
      <c r="BJ270" s="82">
        <v>730207</v>
      </c>
      <c r="BK270" s="86" t="s">
        <v>190</v>
      </c>
      <c r="BL270" s="87">
        <v>0</v>
      </c>
      <c r="BM270" s="73"/>
      <c r="BN270" s="73"/>
      <c r="BO270" s="73"/>
      <c r="BP270" s="72"/>
      <c r="BQ270" s="73"/>
      <c r="BR270" s="73"/>
      <c r="BS270" s="73"/>
      <c r="BT270" s="73"/>
      <c r="BU270" s="73"/>
      <c r="BV270" s="73"/>
      <c r="BW270" s="88"/>
      <c r="BX270" s="137"/>
      <c r="BY270" s="137">
        <v>120000</v>
      </c>
      <c r="BZ270" s="137"/>
      <c r="CA270" s="137">
        <v>-120000</v>
      </c>
      <c r="CB270" s="138">
        <f t="shared" si="67"/>
        <v>0</v>
      </c>
      <c r="CC270" s="73"/>
      <c r="CD270" s="73"/>
      <c r="CE270" s="72"/>
      <c r="CF270" s="72"/>
      <c r="CG270" s="73"/>
      <c r="CH270" s="73"/>
      <c r="CI270" s="73"/>
      <c r="CJ270" s="73"/>
      <c r="CK270" s="73"/>
      <c r="CL270" s="73"/>
      <c r="CM270" s="88"/>
      <c r="CN270" s="137"/>
      <c r="CO270" s="137"/>
      <c r="CP270" s="137">
        <f t="shared" si="68"/>
        <v>0</v>
      </c>
      <c r="CQ270" s="137">
        <f t="shared" si="63"/>
        <v>0</v>
      </c>
      <c r="CR270" s="137">
        <f t="shared" si="69"/>
        <v>0</v>
      </c>
      <c r="CS270" s="157">
        <v>0</v>
      </c>
      <c r="CT270" s="157">
        <v>0</v>
      </c>
      <c r="CU270" s="157">
        <v>0</v>
      </c>
      <c r="CV270" s="157">
        <v>0</v>
      </c>
      <c r="CW270" s="157">
        <v>0</v>
      </c>
      <c r="CX270" s="73">
        <v>0</v>
      </c>
      <c r="CY270" s="73">
        <v>0</v>
      </c>
      <c r="CZ270" s="73">
        <v>120000</v>
      </c>
      <c r="DA270" s="73">
        <v>0</v>
      </c>
      <c r="DB270" s="73">
        <v>0</v>
      </c>
      <c r="DC270" s="73">
        <v>0</v>
      </c>
      <c r="DD270" s="73">
        <v>120000</v>
      </c>
      <c r="DE270" s="73">
        <v>0</v>
      </c>
      <c r="DF270" s="73">
        <v>0</v>
      </c>
      <c r="DG270" s="73">
        <v>0</v>
      </c>
      <c r="DH270" s="73">
        <v>0</v>
      </c>
      <c r="DI270" s="157">
        <f t="shared" si="70"/>
        <v>0</v>
      </c>
      <c r="DJ270" s="157">
        <f t="shared" si="71"/>
        <v>0</v>
      </c>
      <c r="DK270" s="191" t="str">
        <f t="shared" si="72"/>
        <v>SI</v>
      </c>
      <c r="DL270" s="191" t="str">
        <f t="shared" si="73"/>
        <v>NO</v>
      </c>
      <c r="DM270" s="142">
        <v>0</v>
      </c>
      <c r="DN270" s="142">
        <v>120000</v>
      </c>
      <c r="DO270" s="142">
        <v>0</v>
      </c>
      <c r="DP270" s="125"/>
      <c r="DQ270" s="125">
        <v>1</v>
      </c>
      <c r="DR270" s="125"/>
      <c r="DS270" s="125"/>
      <c r="DT270" s="125"/>
      <c r="DU270" s="125"/>
      <c r="DV270" s="125"/>
      <c r="DW270" s="125"/>
      <c r="DX270" s="125"/>
      <c r="DY270" s="125"/>
      <c r="DZ270" s="125"/>
      <c r="EA270" s="125"/>
      <c r="EB270" s="125"/>
      <c r="EC270" s="125"/>
      <c r="ED270" s="125"/>
      <c r="EE270" s="125"/>
      <c r="EF270" s="125"/>
      <c r="EG270" s="125"/>
      <c r="EH270" s="125"/>
      <c r="EI270" s="125"/>
      <c r="EJ270" s="125"/>
      <c r="EK270" s="125"/>
      <c r="EL270" s="125"/>
      <c r="EM270" s="125"/>
      <c r="EN270" s="125"/>
      <c r="EO270" s="125"/>
      <c r="EP270" s="125"/>
      <c r="EQ270" s="125"/>
      <c r="ER270" s="125"/>
      <c r="ES270" s="125"/>
      <c r="ET270" s="125"/>
      <c r="EU270" s="125"/>
      <c r="EV270" s="125"/>
      <c r="EW270" s="125"/>
      <c r="EX270" s="125"/>
      <c r="EY270" s="125"/>
      <c r="EZ270" s="125"/>
      <c r="FA270" s="125"/>
      <c r="FB270" s="125"/>
      <c r="FC270" s="125"/>
      <c r="FD270" s="125"/>
      <c r="FE270" s="125"/>
      <c r="FF270" s="125"/>
      <c r="FG270" s="125"/>
      <c r="FH270" s="125"/>
      <c r="FI270" s="125"/>
      <c r="FJ270" s="125"/>
      <c r="FK270" s="125"/>
      <c r="FL270" s="125"/>
      <c r="FM270" s="125"/>
      <c r="FN270" s="158">
        <v>46082</v>
      </c>
      <c r="FO270" s="125"/>
      <c r="FP270" s="125"/>
      <c r="FQ270" s="125"/>
      <c r="FR270" s="125"/>
      <c r="FS270" s="125"/>
      <c r="FT270" s="172"/>
      <c r="FU270" s="175">
        <v>46048</v>
      </c>
      <c r="FV270" s="175">
        <v>46048</v>
      </c>
      <c r="FW270" s="175">
        <v>46049</v>
      </c>
      <c r="FX270" s="175">
        <v>46049</v>
      </c>
      <c r="FY270" s="175">
        <v>46049</v>
      </c>
      <c r="FZ270" s="175">
        <v>46050</v>
      </c>
      <c r="GA270" s="175">
        <v>46051</v>
      </c>
      <c r="GB270" s="175">
        <v>46052</v>
      </c>
      <c r="GC270" s="175">
        <v>46055</v>
      </c>
      <c r="GD270" s="175">
        <v>46056</v>
      </c>
      <c r="GE270" s="175">
        <v>46057</v>
      </c>
      <c r="GF270" s="175">
        <v>46057</v>
      </c>
      <c r="GG270" s="175">
        <v>46058</v>
      </c>
      <c r="GH270" s="175">
        <v>46059</v>
      </c>
      <c r="GI270" s="175">
        <v>46062</v>
      </c>
      <c r="GJ270" s="175">
        <v>46063</v>
      </c>
      <c r="GK270" s="175">
        <v>46063</v>
      </c>
      <c r="GL270" s="175">
        <v>46064</v>
      </c>
      <c r="GM270" s="175">
        <v>46064</v>
      </c>
      <c r="GN270" s="175"/>
      <c r="GO270" s="175"/>
      <c r="GP270" s="175"/>
      <c r="GQ270" s="175"/>
      <c r="GR270" s="175">
        <v>46065</v>
      </c>
      <c r="GS270" s="175">
        <v>46066</v>
      </c>
      <c r="GT270" s="175">
        <v>46066</v>
      </c>
      <c r="GU270" s="175">
        <v>46069</v>
      </c>
      <c r="GV270" s="175">
        <v>46070</v>
      </c>
      <c r="GW270" s="175">
        <v>46071</v>
      </c>
      <c r="GX270" s="175">
        <v>46072</v>
      </c>
      <c r="GY270" s="175">
        <v>46072</v>
      </c>
      <c r="GZ270" s="175">
        <v>18</v>
      </c>
      <c r="HA270" s="175">
        <v>46078</v>
      </c>
      <c r="HB270" s="175">
        <v>46080</v>
      </c>
      <c r="HC270" s="175">
        <v>46086</v>
      </c>
      <c r="HD270" s="175">
        <v>46087</v>
      </c>
      <c r="HE270" s="175">
        <v>46090</v>
      </c>
      <c r="HF270" s="175">
        <v>46092</v>
      </c>
      <c r="HG270" s="175">
        <v>46093</v>
      </c>
      <c r="HH270" s="175">
        <v>46093</v>
      </c>
      <c r="HI270" s="175">
        <v>46098</v>
      </c>
      <c r="HJ270" s="175">
        <v>46101</v>
      </c>
      <c r="HK270" s="170"/>
      <c r="HL270" s="170" t="s">
        <v>95</v>
      </c>
      <c r="HM270" s="170" t="s">
        <v>951</v>
      </c>
      <c r="HN270" s="170" t="s">
        <v>940</v>
      </c>
      <c r="HO270" s="270" t="s">
        <v>952</v>
      </c>
      <c r="HP270" s="284" t="s">
        <v>953</v>
      </c>
      <c r="HQ270" s="284" t="s">
        <v>953</v>
      </c>
      <c r="HR270" s="284" t="s">
        <v>953</v>
      </c>
      <c r="HS270" s="284" t="s">
        <v>953</v>
      </c>
      <c r="HT270" s="284" t="s">
        <v>953</v>
      </c>
      <c r="HU270" s="284" t="s">
        <v>953</v>
      </c>
      <c r="HV270" s="284" t="s">
        <v>953</v>
      </c>
      <c r="HW270" s="284" t="s">
        <v>953</v>
      </c>
      <c r="HX270" s="284" t="s">
        <v>953</v>
      </c>
      <c r="HY270" s="284" t="s">
        <v>953</v>
      </c>
      <c r="HZ270" s="284" t="s">
        <v>953</v>
      </c>
      <c r="IA270" s="284" t="s">
        <v>953</v>
      </c>
      <c r="IB270" s="284" t="s">
        <v>953</v>
      </c>
      <c r="IC270" s="284" t="s">
        <v>953</v>
      </c>
      <c r="ID270" s="284" t="s">
        <v>953</v>
      </c>
      <c r="IE270" s="284" t="s">
        <v>953</v>
      </c>
      <c r="IF270" s="284" t="s">
        <v>953</v>
      </c>
      <c r="IG270" s="284" t="s">
        <v>953</v>
      </c>
      <c r="IH270" s="284" t="s">
        <v>953</v>
      </c>
      <c r="II270" s="284" t="s">
        <v>953</v>
      </c>
      <c r="IJ270" s="284" t="s">
        <v>953</v>
      </c>
      <c r="IK270" s="284" t="s">
        <v>953</v>
      </c>
      <c r="IL270" s="284" t="s">
        <v>953</v>
      </c>
      <c r="IM270" s="284" t="s">
        <v>953</v>
      </c>
      <c r="IN270" s="284" t="s">
        <v>953</v>
      </c>
      <c r="IO270" s="284" t="s">
        <v>953</v>
      </c>
      <c r="IP270" s="284" t="s">
        <v>953</v>
      </c>
      <c r="IQ270" s="284" t="s">
        <v>953</v>
      </c>
      <c r="IR270" s="284" t="s">
        <v>953</v>
      </c>
      <c r="IS270" s="284" t="s">
        <v>953</v>
      </c>
      <c r="IT270" s="284" t="s">
        <v>953</v>
      </c>
      <c r="IU270" s="284" t="s">
        <v>953</v>
      </c>
      <c r="IV270" s="284" t="s">
        <v>953</v>
      </c>
      <c r="IW270" s="284" t="s">
        <v>953</v>
      </c>
      <c r="IX270" s="284" t="s">
        <v>953</v>
      </c>
      <c r="IY270" s="284" t="s">
        <v>953</v>
      </c>
      <c r="IZ270" s="284" t="s">
        <v>953</v>
      </c>
      <c r="JA270" s="284" t="s">
        <v>953</v>
      </c>
      <c r="JB270" s="284" t="s">
        <v>953</v>
      </c>
      <c r="JC270" s="284" t="s">
        <v>953</v>
      </c>
      <c r="JD270" s="284" t="s">
        <v>953</v>
      </c>
      <c r="JE270" s="284" t="s">
        <v>953</v>
      </c>
      <c r="JF270" s="284" t="s">
        <v>953</v>
      </c>
      <c r="JG270" s="291" t="s">
        <v>95</v>
      </c>
      <c r="JH270" s="293" t="s">
        <v>336</v>
      </c>
      <c r="JI270" s="284" t="s">
        <v>398</v>
      </c>
      <c r="JJ270" s="295" t="s">
        <v>404</v>
      </c>
    </row>
    <row r="271" spans="1:318" s="68" customFormat="1" ht="14.65" customHeight="1" x14ac:dyDescent="0.25">
      <c r="A271" s="68" t="s">
        <v>113</v>
      </c>
      <c r="B271" s="76" t="s">
        <v>508</v>
      </c>
      <c r="C271" s="76" t="s">
        <v>509</v>
      </c>
      <c r="D271" s="89" t="s">
        <v>510</v>
      </c>
      <c r="E271" s="76" t="s">
        <v>25</v>
      </c>
      <c r="F271" s="89" t="s">
        <v>892</v>
      </c>
      <c r="G271" s="76" t="s">
        <v>893</v>
      </c>
      <c r="H271" s="76" t="s">
        <v>894</v>
      </c>
      <c r="I271" s="76" t="s">
        <v>193</v>
      </c>
      <c r="J271" s="76" t="s">
        <v>26</v>
      </c>
      <c r="K271" s="86" t="s">
        <v>895</v>
      </c>
      <c r="L271" s="82" t="s">
        <v>896</v>
      </c>
      <c r="M271" s="82" t="s">
        <v>209</v>
      </c>
      <c r="N271" s="82" t="s">
        <v>897</v>
      </c>
      <c r="O271" s="113" t="s">
        <v>898</v>
      </c>
      <c r="P271" s="113" t="s">
        <v>33</v>
      </c>
      <c r="Q271" s="76" t="s">
        <v>899</v>
      </c>
      <c r="R271" s="76" t="s">
        <v>35</v>
      </c>
      <c r="S271" s="76" t="s">
        <v>900</v>
      </c>
      <c r="T271" s="76" t="s">
        <v>514</v>
      </c>
      <c r="U271" s="77"/>
      <c r="V271" s="77"/>
      <c r="W271" s="77">
        <v>0.05</v>
      </c>
      <c r="X271" s="77"/>
      <c r="Y271" s="77"/>
      <c r="Z271" s="77">
        <v>0.05</v>
      </c>
      <c r="AA271" s="77"/>
      <c r="AB271" s="77"/>
      <c r="AC271" s="77">
        <v>0.05</v>
      </c>
      <c r="AD271" s="77"/>
      <c r="AE271" s="77"/>
      <c r="AF271" s="77">
        <v>0.05</v>
      </c>
      <c r="AG271" s="76" t="s">
        <v>144</v>
      </c>
      <c r="AH271" s="76" t="s">
        <v>208</v>
      </c>
      <c r="AI271" s="82" t="s">
        <v>303</v>
      </c>
      <c r="AJ271" s="83" t="s">
        <v>303</v>
      </c>
      <c r="AK271" s="84">
        <v>46023</v>
      </c>
      <c r="AL271" s="84">
        <v>46387</v>
      </c>
      <c r="AM271" s="83"/>
      <c r="AN271" s="83"/>
      <c r="AO271" s="83"/>
      <c r="AP271" s="170" t="s">
        <v>38</v>
      </c>
      <c r="AQ271" s="84" t="str" cm="1">
        <f t="array" ref="AQ271">IFERROR(DATE(2026, _xlfn.AGGREGATE(15, 6, (COLUMN(CC271:CN271)-COLUMN(CC271)+1)/(CC271:CN271&lt;&gt;0), 1), 1),"N/A")</f>
        <v>N/A</v>
      </c>
      <c r="AR271" s="84" t="str" cm="1">
        <f t="array" ref="AR271">IFERROR(EOMONTH(DATE(2026, _xlfn.AGGREGATE(14, 6, (COLUMN(CC271:CN271)-COLUMN(CC271)+1)/(CC271:CN271&lt;&gt;0), 1), 1), 0),"N/A")</f>
        <v>N/A</v>
      </c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76" t="s">
        <v>611</v>
      </c>
      <c r="BG271" s="89"/>
      <c r="BH271" s="76" t="s">
        <v>954</v>
      </c>
      <c r="BI271" s="76" t="s">
        <v>525</v>
      </c>
      <c r="BJ271" s="82">
        <v>730207</v>
      </c>
      <c r="BK271" s="86" t="s">
        <v>190</v>
      </c>
      <c r="BL271" s="87">
        <v>0</v>
      </c>
      <c r="BM271" s="73"/>
      <c r="BN271" s="73"/>
      <c r="BO271" s="88"/>
      <c r="BP271" s="72"/>
      <c r="BQ271" s="88"/>
      <c r="BR271" s="88"/>
      <c r="BS271" s="88"/>
      <c r="BT271" s="88"/>
      <c r="BU271" s="88"/>
      <c r="BV271" s="88"/>
      <c r="BW271" s="88"/>
      <c r="BX271" s="138"/>
      <c r="BY271" s="138">
        <v>10000</v>
      </c>
      <c r="BZ271" s="138"/>
      <c r="CA271" s="138">
        <v>-10000</v>
      </c>
      <c r="CB271" s="138">
        <f t="shared" si="67"/>
        <v>0</v>
      </c>
      <c r="CC271" s="73"/>
      <c r="CD271" s="73"/>
      <c r="CE271" s="88"/>
      <c r="CF271" s="72"/>
      <c r="CG271" s="88"/>
      <c r="CH271" s="88"/>
      <c r="CI271" s="88"/>
      <c r="CJ271" s="88"/>
      <c r="CK271" s="88"/>
      <c r="CL271" s="88"/>
      <c r="CM271" s="88"/>
      <c r="CN271" s="138"/>
      <c r="CO271" s="138"/>
      <c r="CP271" s="137">
        <f t="shared" si="68"/>
        <v>0</v>
      </c>
      <c r="CQ271" s="137">
        <f t="shared" si="63"/>
        <v>0</v>
      </c>
      <c r="CR271" s="137">
        <f t="shared" si="69"/>
        <v>0</v>
      </c>
      <c r="CS271" s="157">
        <v>0</v>
      </c>
      <c r="CT271" s="157">
        <v>0</v>
      </c>
      <c r="CU271" s="157">
        <v>0</v>
      </c>
      <c r="CV271" s="157">
        <v>0</v>
      </c>
      <c r="CW271" s="157">
        <v>0</v>
      </c>
      <c r="CX271" s="73">
        <v>0</v>
      </c>
      <c r="CY271" s="73">
        <v>0</v>
      </c>
      <c r="CZ271" s="73">
        <v>0</v>
      </c>
      <c r="DA271" s="73">
        <v>0</v>
      </c>
      <c r="DB271" s="73">
        <v>0</v>
      </c>
      <c r="DC271" s="73">
        <v>0</v>
      </c>
      <c r="DD271" s="73">
        <v>0</v>
      </c>
      <c r="DE271" s="73">
        <v>0</v>
      </c>
      <c r="DF271" s="73">
        <v>0</v>
      </c>
      <c r="DG271" s="73">
        <v>0</v>
      </c>
      <c r="DH271" s="73">
        <v>0</v>
      </c>
      <c r="DI271" s="157">
        <f t="shared" si="70"/>
        <v>0</v>
      </c>
      <c r="DJ271" s="157">
        <f t="shared" si="71"/>
        <v>0</v>
      </c>
      <c r="DK271" s="191" t="str">
        <f t="shared" si="72"/>
        <v>NO</v>
      </c>
      <c r="DL271" s="191" t="str">
        <f t="shared" si="73"/>
        <v>NO</v>
      </c>
      <c r="DM271" s="142"/>
      <c r="DN271" s="142"/>
      <c r="DO271" s="142"/>
      <c r="DP271" s="125"/>
      <c r="DQ271" s="125"/>
      <c r="DR271" s="125"/>
      <c r="DS271" s="125"/>
      <c r="DT271" s="125"/>
      <c r="DU271" s="125"/>
      <c r="DV271" s="125"/>
      <c r="DW271" s="125"/>
      <c r="DX271" s="125"/>
      <c r="DY271" s="125"/>
      <c r="DZ271" s="125"/>
      <c r="EA271" s="125"/>
      <c r="EB271" s="125"/>
      <c r="EC271" s="125"/>
      <c r="ED271" s="125"/>
      <c r="EE271" s="125"/>
      <c r="EF271" s="125"/>
      <c r="EG271" s="125"/>
      <c r="EH271" s="125"/>
      <c r="EI271" s="125"/>
      <c r="EJ271" s="125"/>
      <c r="EK271" s="125"/>
      <c r="EL271" s="125"/>
      <c r="EM271" s="125"/>
      <c r="EN271" s="125"/>
      <c r="EO271" s="125"/>
      <c r="EP271" s="125"/>
      <c r="EQ271" s="125"/>
      <c r="ER271" s="125"/>
      <c r="ES271" s="125"/>
      <c r="ET271" s="125"/>
      <c r="EU271" s="125"/>
      <c r="EV271" s="125"/>
      <c r="EW271" s="125"/>
      <c r="EX271" s="125"/>
      <c r="EY271" s="125"/>
      <c r="EZ271" s="125"/>
      <c r="FA271" s="125"/>
      <c r="FB271" s="125"/>
      <c r="FC271" s="125"/>
      <c r="FD271" s="125"/>
      <c r="FE271" s="125"/>
      <c r="FF271" s="125"/>
      <c r="FG271" s="125"/>
      <c r="FH271" s="125"/>
      <c r="FI271" s="125"/>
      <c r="FJ271" s="125"/>
      <c r="FK271" s="125"/>
      <c r="FL271" s="125"/>
      <c r="FM271" s="125"/>
      <c r="FN271" s="158">
        <v>46143</v>
      </c>
      <c r="FO271" s="125"/>
      <c r="FP271" s="125"/>
      <c r="FQ271" s="125"/>
      <c r="FR271" s="125"/>
      <c r="FS271" s="125"/>
      <c r="FT271" s="125"/>
      <c r="FU271" s="173"/>
      <c r="FV271" s="173"/>
      <c r="FW271" s="173"/>
      <c r="FX271" s="173"/>
      <c r="FY271" s="173"/>
      <c r="FZ271" s="173"/>
      <c r="GA271" s="173"/>
      <c r="GB271" s="173"/>
      <c r="GC271" s="173"/>
      <c r="GD271" s="173"/>
      <c r="GE271" s="173"/>
      <c r="GF271" s="173"/>
      <c r="GG271" s="173"/>
      <c r="GH271" s="173"/>
      <c r="GI271" s="173"/>
      <c r="GJ271" s="173"/>
      <c r="GK271" s="173"/>
      <c r="GL271" s="173"/>
      <c r="GM271" s="173"/>
      <c r="GN271" s="173"/>
      <c r="GO271" s="173"/>
      <c r="GP271" s="173"/>
      <c r="GQ271" s="173"/>
      <c r="GR271" s="173"/>
      <c r="GS271" s="173"/>
      <c r="GT271" s="173"/>
      <c r="GU271" s="173"/>
      <c r="GV271" s="173"/>
      <c r="GW271" s="173"/>
      <c r="GX271" s="173"/>
      <c r="GY271" s="173"/>
      <c r="GZ271" s="173"/>
      <c r="HA271" s="173"/>
      <c r="HB271" s="173"/>
      <c r="HC271" s="173"/>
      <c r="HD271" s="173"/>
      <c r="HE271" s="173"/>
      <c r="HF271" s="173"/>
      <c r="HG271" s="173"/>
      <c r="HH271" s="173"/>
      <c r="HI271" s="173"/>
      <c r="HJ271" s="173"/>
      <c r="HP271" s="284" t="e">
        <v>#NUM!</v>
      </c>
      <c r="HQ271" s="284" t="e">
        <v>#NUM!</v>
      </c>
      <c r="HR271" s="284" t="e">
        <v>#NUM!</v>
      </c>
      <c r="HS271" s="284" t="e">
        <v>#NUM!</v>
      </c>
      <c r="HT271" s="284" t="e">
        <v>#NUM!</v>
      </c>
      <c r="HU271" s="284" t="e">
        <v>#NUM!</v>
      </c>
      <c r="HV271" s="284" t="e">
        <v>#NUM!</v>
      </c>
      <c r="HW271" s="284" t="e">
        <v>#NUM!</v>
      </c>
      <c r="HX271" s="284" t="e">
        <v>#NUM!</v>
      </c>
      <c r="HY271" s="284" t="e">
        <v>#NUM!</v>
      </c>
      <c r="HZ271" s="284" t="e">
        <v>#NUM!</v>
      </c>
      <c r="IA271" s="284" t="e">
        <v>#NUM!</v>
      </c>
      <c r="IB271" s="284" t="e">
        <v>#NUM!</v>
      </c>
      <c r="IC271" s="284" t="e">
        <v>#NUM!</v>
      </c>
      <c r="ID271" s="284" t="e">
        <v>#NUM!</v>
      </c>
      <c r="IE271" s="284" t="e">
        <v>#NUM!</v>
      </c>
      <c r="IF271" s="284" t="e">
        <v>#NUM!</v>
      </c>
      <c r="IG271" s="284" t="e">
        <v>#NUM!</v>
      </c>
      <c r="IH271" s="284" t="e">
        <v>#NUM!</v>
      </c>
      <c r="II271" s="284"/>
      <c r="IJ271" s="284"/>
      <c r="IK271" s="284"/>
      <c r="IL271" s="284"/>
      <c r="IM271" s="284" t="e">
        <v>#NUM!</v>
      </c>
      <c r="IN271" s="284" t="e">
        <v>#NUM!</v>
      </c>
      <c r="IO271" s="284" t="e">
        <v>#NUM!</v>
      </c>
      <c r="IP271" s="284" t="e">
        <v>#NUM!</v>
      </c>
      <c r="IQ271" s="284" t="e">
        <v>#NUM!</v>
      </c>
      <c r="IR271" s="284" t="e">
        <v>#NUM!</v>
      </c>
      <c r="IS271" s="284" t="e">
        <v>#NUM!</v>
      </c>
      <c r="IT271" s="284"/>
      <c r="IU271" s="284">
        <v>18</v>
      </c>
      <c r="IV271" s="284">
        <v>3</v>
      </c>
      <c r="IW271" s="284">
        <v>5</v>
      </c>
      <c r="IX271" s="284">
        <v>9</v>
      </c>
      <c r="IY271" s="284">
        <v>10</v>
      </c>
      <c r="IZ271" s="284">
        <v>11</v>
      </c>
      <c r="JA271" s="284">
        <v>13</v>
      </c>
      <c r="JB271" s="284">
        <v>16</v>
      </c>
      <c r="JC271" s="284">
        <v>18</v>
      </c>
      <c r="JD271" s="284">
        <v>23</v>
      </c>
      <c r="JE271" s="284"/>
      <c r="JF271" s="286"/>
      <c r="JG271" s="286"/>
      <c r="JH271" s="276"/>
      <c r="JI271" s="276"/>
      <c r="JJ271" s="276" t="s">
        <v>943</v>
      </c>
    </row>
    <row r="272" spans="1:318" s="68" customFormat="1" ht="14.65" customHeight="1" x14ac:dyDescent="0.25">
      <c r="A272" s="68" t="s">
        <v>113</v>
      </c>
      <c r="B272" s="76" t="s">
        <v>508</v>
      </c>
      <c r="C272" s="76" t="s">
        <v>509</v>
      </c>
      <c r="D272" s="89" t="s">
        <v>510</v>
      </c>
      <c r="E272" s="76" t="s">
        <v>25</v>
      </c>
      <c r="F272" s="89" t="s">
        <v>892</v>
      </c>
      <c r="G272" s="76" t="s">
        <v>893</v>
      </c>
      <c r="H272" s="76" t="s">
        <v>894</v>
      </c>
      <c r="I272" s="76" t="s">
        <v>193</v>
      </c>
      <c r="J272" s="76" t="s">
        <v>26</v>
      </c>
      <c r="K272" s="86" t="s">
        <v>895</v>
      </c>
      <c r="L272" s="82" t="s">
        <v>896</v>
      </c>
      <c r="M272" s="82" t="s">
        <v>209</v>
      </c>
      <c r="N272" s="82" t="s">
        <v>897</v>
      </c>
      <c r="O272" s="113" t="s">
        <v>898</v>
      </c>
      <c r="P272" s="113" t="s">
        <v>33</v>
      </c>
      <c r="Q272" s="76" t="s">
        <v>899</v>
      </c>
      <c r="R272" s="76" t="s">
        <v>35</v>
      </c>
      <c r="S272" s="76" t="s">
        <v>900</v>
      </c>
      <c r="T272" s="76" t="s">
        <v>514</v>
      </c>
      <c r="U272" s="77"/>
      <c r="V272" s="77"/>
      <c r="W272" s="77">
        <v>0.05</v>
      </c>
      <c r="X272" s="77"/>
      <c r="Y272" s="77"/>
      <c r="Z272" s="77">
        <v>0.05</v>
      </c>
      <c r="AA272" s="77"/>
      <c r="AB272" s="77"/>
      <c r="AC272" s="77">
        <v>0.05</v>
      </c>
      <c r="AD272" s="77"/>
      <c r="AE272" s="77"/>
      <c r="AF272" s="77">
        <v>0.05</v>
      </c>
      <c r="AG272" s="76" t="s">
        <v>144</v>
      </c>
      <c r="AH272" s="76" t="s">
        <v>208</v>
      </c>
      <c r="AI272" s="82" t="s">
        <v>303</v>
      </c>
      <c r="AJ272" s="83" t="s">
        <v>303</v>
      </c>
      <c r="AK272" s="84">
        <v>46023</v>
      </c>
      <c r="AL272" s="84">
        <v>46387</v>
      </c>
      <c r="AM272" s="83"/>
      <c r="AN272" s="83"/>
      <c r="AO272" s="83"/>
      <c r="AP272" s="170" t="s">
        <v>38</v>
      </c>
      <c r="AQ272" s="84" t="str" cm="1">
        <f t="array" ref="AQ272">IFERROR(DATE(2026, _xlfn.AGGREGATE(15, 6, (COLUMN(CC272:CN272)-COLUMN(CC272)+1)/(CC272:CN272&lt;&gt;0), 1), 1),"N/A")</f>
        <v>N/A</v>
      </c>
      <c r="AR272" s="84" t="str" cm="1">
        <f t="array" ref="AR272">IFERROR(EOMONTH(DATE(2026, _xlfn.AGGREGATE(14, 6, (COLUMN(CC272:CN272)-COLUMN(CC272)+1)/(CC272:CN272&lt;&gt;0), 1), 1), 0),"N/A")</f>
        <v>N/A</v>
      </c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76" t="s">
        <v>131</v>
      </c>
      <c r="BG272" s="76"/>
      <c r="BH272" s="76" t="s">
        <v>955</v>
      </c>
      <c r="BI272" s="76" t="s">
        <v>525</v>
      </c>
      <c r="BJ272" s="82">
        <v>730249</v>
      </c>
      <c r="BK272" s="86" t="s">
        <v>190</v>
      </c>
      <c r="BL272" s="87">
        <v>40000</v>
      </c>
      <c r="BM272" s="73">
        <v>0</v>
      </c>
      <c r="BN272" s="73">
        <v>0</v>
      </c>
      <c r="BO272" s="73">
        <v>0</v>
      </c>
      <c r="BP272" s="73">
        <v>0</v>
      </c>
      <c r="BQ272" s="73">
        <v>0</v>
      </c>
      <c r="BR272" s="88">
        <v>40000</v>
      </c>
      <c r="BS272" s="73">
        <v>0</v>
      </c>
      <c r="BT272" s="73">
        <v>0</v>
      </c>
      <c r="BU272" s="73">
        <v>0</v>
      </c>
      <c r="BV272" s="73">
        <v>0</v>
      </c>
      <c r="BW272" s="73">
        <v>0</v>
      </c>
      <c r="BX272" s="138">
        <v>0</v>
      </c>
      <c r="BY272" s="138"/>
      <c r="BZ272" s="138"/>
      <c r="CA272" s="138">
        <v>-40000</v>
      </c>
      <c r="CB272" s="138">
        <f t="shared" si="67"/>
        <v>0</v>
      </c>
      <c r="CC272" s="73"/>
      <c r="CD272" s="73"/>
      <c r="CE272" s="72">
        <v>0</v>
      </c>
      <c r="CF272" s="73">
        <v>0</v>
      </c>
      <c r="CG272" s="73">
        <v>0</v>
      </c>
      <c r="CH272" s="88"/>
      <c r="CI272" s="73">
        <v>0</v>
      </c>
      <c r="CJ272" s="73">
        <v>0</v>
      </c>
      <c r="CK272" s="73">
        <v>0</v>
      </c>
      <c r="CL272" s="73">
        <v>0</v>
      </c>
      <c r="CM272" s="73">
        <v>0</v>
      </c>
      <c r="CN272" s="138">
        <v>0</v>
      </c>
      <c r="CO272" s="138"/>
      <c r="CP272" s="137">
        <f t="shared" si="68"/>
        <v>0</v>
      </c>
      <c r="CQ272" s="137">
        <f t="shared" si="63"/>
        <v>0</v>
      </c>
      <c r="CR272" s="137">
        <f t="shared" si="69"/>
        <v>0</v>
      </c>
      <c r="CS272" s="157">
        <v>0</v>
      </c>
      <c r="CT272" s="157">
        <v>0</v>
      </c>
      <c r="CU272" s="157">
        <v>0</v>
      </c>
      <c r="CV272" s="157">
        <v>0</v>
      </c>
      <c r="CW272" s="157">
        <v>0</v>
      </c>
      <c r="CX272" s="73">
        <v>0</v>
      </c>
      <c r="CY272" s="73">
        <v>0</v>
      </c>
      <c r="CZ272" s="73">
        <v>0</v>
      </c>
      <c r="DA272" s="73">
        <v>0</v>
      </c>
      <c r="DB272" s="73">
        <v>0</v>
      </c>
      <c r="DC272" s="73">
        <v>0</v>
      </c>
      <c r="DD272" s="73">
        <v>0</v>
      </c>
      <c r="DE272" s="73">
        <v>0</v>
      </c>
      <c r="DF272" s="73">
        <v>0</v>
      </c>
      <c r="DG272" s="73">
        <v>0</v>
      </c>
      <c r="DH272" s="73">
        <v>0</v>
      </c>
      <c r="DI272" s="157">
        <f t="shared" si="70"/>
        <v>0</v>
      </c>
      <c r="DJ272" s="157">
        <f t="shared" si="71"/>
        <v>0</v>
      </c>
      <c r="DK272" s="191" t="str">
        <f t="shared" si="72"/>
        <v>NO</v>
      </c>
      <c r="DL272" s="191" t="str">
        <f t="shared" si="73"/>
        <v>NO</v>
      </c>
      <c r="DM272" s="145">
        <v>40000</v>
      </c>
      <c r="DN272" s="187">
        <v>40000</v>
      </c>
      <c r="DO272" s="258"/>
      <c r="DP272" s="125">
        <v>1</v>
      </c>
      <c r="DQ272" s="125">
        <v>1</v>
      </c>
      <c r="DR272" s="125"/>
      <c r="DS272" s="125" t="s">
        <v>348</v>
      </c>
      <c r="DT272" s="125" t="s">
        <v>528</v>
      </c>
      <c r="DU272" s="125" t="s">
        <v>305</v>
      </c>
      <c r="DV272" s="125" t="s">
        <v>376</v>
      </c>
      <c r="DW272" s="125"/>
      <c r="DX272" s="126">
        <v>46086</v>
      </c>
      <c r="DY272" s="126">
        <v>46086</v>
      </c>
      <c r="DZ272" s="127">
        <v>1</v>
      </c>
      <c r="EA272" s="126">
        <v>46087</v>
      </c>
      <c r="EB272" s="126">
        <v>46087</v>
      </c>
      <c r="EC272" s="126">
        <v>46087</v>
      </c>
      <c r="ED272" s="126">
        <v>46090</v>
      </c>
      <c r="EE272" s="126">
        <v>46091</v>
      </c>
      <c r="EF272" s="126">
        <v>46092</v>
      </c>
      <c r="EG272" s="126">
        <v>46093</v>
      </c>
      <c r="EH272" s="126">
        <v>46094</v>
      </c>
      <c r="EI272" s="126">
        <v>46097</v>
      </c>
      <c r="EJ272" s="126">
        <v>46097</v>
      </c>
      <c r="EK272" s="127">
        <v>1</v>
      </c>
      <c r="EL272" s="126">
        <v>46098</v>
      </c>
      <c r="EM272" s="126">
        <v>46099</v>
      </c>
      <c r="EN272" s="126">
        <v>46100</v>
      </c>
      <c r="EO272" s="126">
        <v>46101</v>
      </c>
      <c r="EP272" s="126">
        <v>46101</v>
      </c>
      <c r="EQ272" s="126">
        <v>46104</v>
      </c>
      <c r="ER272" s="126">
        <v>46104</v>
      </c>
      <c r="ES272" s="127"/>
      <c r="ET272" s="127"/>
      <c r="EU272" s="127"/>
      <c r="EV272" s="127"/>
      <c r="EW272" s="126">
        <v>46105</v>
      </c>
      <c r="EX272" s="126">
        <v>46106</v>
      </c>
      <c r="EY272" s="126">
        <v>46106</v>
      </c>
      <c r="EZ272" s="126">
        <v>46107</v>
      </c>
      <c r="FA272" s="126">
        <v>46108</v>
      </c>
      <c r="FB272" s="126">
        <v>46111</v>
      </c>
      <c r="FC272" s="126">
        <v>46112</v>
      </c>
      <c r="FD272" s="126">
        <v>46112</v>
      </c>
      <c r="FE272" s="127">
        <v>18</v>
      </c>
      <c r="FF272" s="126">
        <v>46114</v>
      </c>
      <c r="FG272" s="126">
        <v>46118</v>
      </c>
      <c r="FH272" s="128">
        <v>46120</v>
      </c>
      <c r="FI272" s="128">
        <v>46121</v>
      </c>
      <c r="FJ272" s="128">
        <v>46122</v>
      </c>
      <c r="FK272" s="128">
        <v>46126</v>
      </c>
      <c r="FL272" s="128">
        <v>46127</v>
      </c>
      <c r="FM272" s="128">
        <v>46127</v>
      </c>
      <c r="FN272" s="128">
        <v>46132</v>
      </c>
      <c r="FO272" s="129">
        <v>1</v>
      </c>
      <c r="FP272" s="128">
        <v>46135</v>
      </c>
      <c r="FQ272" s="128"/>
      <c r="FR272" s="147" t="s">
        <v>528</v>
      </c>
      <c r="FS272" s="127" t="s">
        <v>562</v>
      </c>
      <c r="FT272" s="125"/>
      <c r="FU272" s="175">
        <v>46086</v>
      </c>
      <c r="FV272" s="175">
        <v>46086</v>
      </c>
      <c r="FW272" s="175">
        <v>46087</v>
      </c>
      <c r="FX272" s="175">
        <v>46087</v>
      </c>
      <c r="FY272" s="175">
        <v>46087</v>
      </c>
      <c r="FZ272" s="175">
        <v>46090</v>
      </c>
      <c r="GA272" s="175">
        <v>46091</v>
      </c>
      <c r="GB272" s="175">
        <v>46092</v>
      </c>
      <c r="GC272" s="175">
        <v>46093</v>
      </c>
      <c r="GD272" s="175">
        <v>46094</v>
      </c>
      <c r="GE272" s="175">
        <v>46097</v>
      </c>
      <c r="GF272" s="175">
        <v>46097</v>
      </c>
      <c r="GG272" s="175">
        <v>46098</v>
      </c>
      <c r="GH272" s="175">
        <v>46099</v>
      </c>
      <c r="GI272" s="175">
        <v>46100</v>
      </c>
      <c r="GJ272" s="175">
        <v>46101</v>
      </c>
      <c r="GK272" s="175">
        <v>46101</v>
      </c>
      <c r="GL272" s="175">
        <v>46104</v>
      </c>
      <c r="GM272" s="175">
        <v>46104</v>
      </c>
      <c r="GN272" s="175"/>
      <c r="GO272" s="175"/>
      <c r="GP272" s="175"/>
      <c r="GQ272" s="175"/>
      <c r="GR272" s="175">
        <v>46105</v>
      </c>
      <c r="GS272" s="175">
        <v>46106</v>
      </c>
      <c r="GT272" s="175">
        <v>46106</v>
      </c>
      <c r="GU272" s="175">
        <v>46107</v>
      </c>
      <c r="GV272" s="175">
        <v>46108</v>
      </c>
      <c r="GW272" s="175">
        <v>46111</v>
      </c>
      <c r="GX272" s="175">
        <v>46112</v>
      </c>
      <c r="GY272" s="175">
        <v>46112</v>
      </c>
      <c r="GZ272" s="175">
        <v>18</v>
      </c>
      <c r="HA272" s="175">
        <v>46114</v>
      </c>
      <c r="HB272" s="175">
        <v>46118</v>
      </c>
      <c r="HC272" s="175">
        <v>46120</v>
      </c>
      <c r="HD272" s="175">
        <v>46121</v>
      </c>
      <c r="HE272" s="175">
        <v>46122</v>
      </c>
      <c r="HF272" s="175">
        <v>46126</v>
      </c>
      <c r="HG272" s="175">
        <v>46127</v>
      </c>
      <c r="HH272" s="175">
        <v>46127</v>
      </c>
      <c r="HI272" s="175">
        <v>46132</v>
      </c>
      <c r="HJ272" s="175">
        <v>46135</v>
      </c>
      <c r="HK272" s="170"/>
      <c r="HL272" s="170" t="s">
        <v>95</v>
      </c>
      <c r="HM272" s="170" t="s">
        <v>528</v>
      </c>
      <c r="HN272" s="170" t="s">
        <v>562</v>
      </c>
      <c r="HO272" s="270" t="s">
        <v>563</v>
      </c>
      <c r="HP272" s="284" t="e">
        <v>#NUM!</v>
      </c>
      <c r="HQ272" s="284" t="e">
        <v>#NUM!</v>
      </c>
      <c r="HR272" s="284" t="e">
        <v>#NUM!</v>
      </c>
      <c r="HS272" s="284" t="e">
        <v>#NUM!</v>
      </c>
      <c r="HT272" s="284" t="e">
        <v>#NUM!</v>
      </c>
      <c r="HU272" s="284" t="e">
        <v>#NUM!</v>
      </c>
      <c r="HV272" s="284" t="e">
        <v>#NUM!</v>
      </c>
      <c r="HW272" s="284" t="e">
        <v>#NUM!</v>
      </c>
      <c r="HX272" s="284" t="e">
        <v>#NUM!</v>
      </c>
      <c r="HY272" s="284" t="e">
        <v>#NUM!</v>
      </c>
      <c r="HZ272" s="284" t="e">
        <v>#NUM!</v>
      </c>
      <c r="IA272" s="284" t="e">
        <v>#NUM!</v>
      </c>
      <c r="IB272" s="284" t="e">
        <v>#NUM!</v>
      </c>
      <c r="IC272" s="284" t="e">
        <v>#NUM!</v>
      </c>
      <c r="ID272" s="284" t="e">
        <v>#NUM!</v>
      </c>
      <c r="IE272" s="284" t="e">
        <v>#NUM!</v>
      </c>
      <c r="IF272" s="284" t="e">
        <v>#NUM!</v>
      </c>
      <c r="IG272" s="284" t="e">
        <v>#NUM!</v>
      </c>
      <c r="IH272" s="284" t="e">
        <v>#NUM!</v>
      </c>
      <c r="II272" s="284" t="e">
        <v>#NUM!</v>
      </c>
      <c r="IJ272" s="284" t="e">
        <v>#NUM!</v>
      </c>
      <c r="IK272" s="284" t="e">
        <v>#NUM!</v>
      </c>
      <c r="IL272" s="284" t="e">
        <v>#NUM!</v>
      </c>
      <c r="IM272" s="284" t="e">
        <v>#NUM!</v>
      </c>
      <c r="IN272" s="284" t="e">
        <v>#NUM!</v>
      </c>
      <c r="IO272" s="284" t="e">
        <v>#NUM!</v>
      </c>
      <c r="IP272" s="284" t="e">
        <v>#NUM!</v>
      </c>
      <c r="IQ272" s="284" t="e">
        <v>#NUM!</v>
      </c>
      <c r="IR272" s="284" t="e">
        <v>#NUM!</v>
      </c>
      <c r="IS272" s="284" t="e">
        <v>#NUM!</v>
      </c>
      <c r="IT272" s="284" t="e">
        <v>#NUM!</v>
      </c>
      <c r="IU272" s="284" t="e">
        <v>#NUM!</v>
      </c>
      <c r="IV272" s="284" t="e">
        <v>#NUM!</v>
      </c>
      <c r="IW272" s="284" t="e">
        <v>#NUM!</v>
      </c>
      <c r="IX272" s="284" t="e">
        <v>#NUM!</v>
      </c>
      <c r="IY272" s="284" t="e">
        <v>#NUM!</v>
      </c>
      <c r="IZ272" s="284" t="e">
        <v>#NUM!</v>
      </c>
      <c r="JA272" s="284" t="e">
        <v>#NUM!</v>
      </c>
      <c r="JB272" s="284" t="e">
        <v>#NUM!</v>
      </c>
      <c r="JC272" s="284" t="e">
        <v>#NUM!</v>
      </c>
      <c r="JD272" s="284" t="e">
        <v>#NUM!</v>
      </c>
      <c r="JE272" s="284" t="e">
        <v>#NUM!</v>
      </c>
      <c r="JF272" s="284" t="e">
        <v>#NUM!</v>
      </c>
      <c r="JG272" s="284" t="e">
        <v>#NUM!</v>
      </c>
      <c r="JH272" s="284" t="e">
        <v>#NUM!</v>
      </c>
      <c r="JI272" s="284" t="e">
        <v>#NUM!</v>
      </c>
      <c r="JJ272" s="276" t="s">
        <v>943</v>
      </c>
    </row>
    <row r="273" spans="1:270" s="68" customFormat="1" ht="14.65" customHeight="1" x14ac:dyDescent="0.25">
      <c r="A273" s="68" t="s">
        <v>113</v>
      </c>
      <c r="B273" s="76" t="s">
        <v>508</v>
      </c>
      <c r="C273" s="76" t="s">
        <v>509</v>
      </c>
      <c r="D273" s="89" t="s">
        <v>510</v>
      </c>
      <c r="E273" s="76" t="s">
        <v>25</v>
      </c>
      <c r="F273" s="89" t="s">
        <v>892</v>
      </c>
      <c r="G273" s="76" t="s">
        <v>893</v>
      </c>
      <c r="H273" s="76" t="s">
        <v>894</v>
      </c>
      <c r="I273" s="76" t="s">
        <v>193</v>
      </c>
      <c r="J273" s="76" t="s">
        <v>26</v>
      </c>
      <c r="K273" s="86" t="s">
        <v>895</v>
      </c>
      <c r="L273" s="82" t="s">
        <v>896</v>
      </c>
      <c r="M273" s="82" t="s">
        <v>209</v>
      </c>
      <c r="N273" s="82" t="s">
        <v>897</v>
      </c>
      <c r="O273" s="113" t="s">
        <v>898</v>
      </c>
      <c r="P273" s="113" t="s">
        <v>33</v>
      </c>
      <c r="Q273" s="76" t="s">
        <v>899</v>
      </c>
      <c r="R273" s="76" t="s">
        <v>35</v>
      </c>
      <c r="S273" s="76" t="s">
        <v>900</v>
      </c>
      <c r="T273" s="76" t="s">
        <v>514</v>
      </c>
      <c r="U273" s="77"/>
      <c r="V273" s="77"/>
      <c r="W273" s="77">
        <v>0.05</v>
      </c>
      <c r="X273" s="77"/>
      <c r="Y273" s="77"/>
      <c r="Z273" s="77">
        <v>0.05</v>
      </c>
      <c r="AA273" s="77"/>
      <c r="AB273" s="77"/>
      <c r="AC273" s="77">
        <v>0.05</v>
      </c>
      <c r="AD273" s="77"/>
      <c r="AE273" s="77"/>
      <c r="AF273" s="77">
        <v>0.05</v>
      </c>
      <c r="AG273" s="76" t="s">
        <v>144</v>
      </c>
      <c r="AH273" s="76" t="s">
        <v>208</v>
      </c>
      <c r="AI273" s="82" t="s">
        <v>303</v>
      </c>
      <c r="AJ273" s="83" t="s">
        <v>303</v>
      </c>
      <c r="AK273" s="84">
        <v>46023</v>
      </c>
      <c r="AL273" s="84">
        <v>46387</v>
      </c>
      <c r="AM273" s="83"/>
      <c r="AN273" s="83"/>
      <c r="AO273" s="83"/>
      <c r="AP273" s="170" t="s">
        <v>38</v>
      </c>
      <c r="AQ273" s="84" t="str" cm="1">
        <f t="array" ref="AQ273">IFERROR(DATE(2026, _xlfn.AGGREGATE(15, 6, (COLUMN(CC273:CN273)-COLUMN(CC273)+1)/(CC273:CN273&lt;&gt;0), 1), 1),"N/A")</f>
        <v>N/A</v>
      </c>
      <c r="AR273" s="84" t="str" cm="1">
        <f t="array" ref="AR273">IFERROR(EOMONTH(DATE(2026, _xlfn.AGGREGATE(14, 6, (COLUMN(CC273:CN273)-COLUMN(CC273)+1)/(CC273:CN273&lt;&gt;0), 1), 1), 0),"N/A")</f>
        <v>N/A</v>
      </c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76" t="s">
        <v>132</v>
      </c>
      <c r="BG273" s="76"/>
      <c r="BH273" s="76" t="s">
        <v>956</v>
      </c>
      <c r="BI273" s="76" t="s">
        <v>525</v>
      </c>
      <c r="BJ273" s="82">
        <v>730249</v>
      </c>
      <c r="BK273" s="86" t="s">
        <v>190</v>
      </c>
      <c r="BL273" s="87">
        <v>150000</v>
      </c>
      <c r="BM273" s="73">
        <v>0</v>
      </c>
      <c r="BN273" s="73">
        <v>0</v>
      </c>
      <c r="BO273" s="73">
        <v>0</v>
      </c>
      <c r="BP273" s="73">
        <v>0</v>
      </c>
      <c r="BQ273" s="73">
        <v>0</v>
      </c>
      <c r="BR273" s="88">
        <v>150000</v>
      </c>
      <c r="BS273" s="73">
        <v>0</v>
      </c>
      <c r="BT273" s="73">
        <v>0</v>
      </c>
      <c r="BU273" s="73">
        <v>0</v>
      </c>
      <c r="BV273" s="73">
        <v>0</v>
      </c>
      <c r="BW273" s="73">
        <v>0</v>
      </c>
      <c r="BX273" s="138">
        <v>0</v>
      </c>
      <c r="BY273" s="138"/>
      <c r="BZ273" s="138"/>
      <c r="CA273" s="138">
        <v>-150000</v>
      </c>
      <c r="CB273" s="138">
        <f t="shared" si="67"/>
        <v>0</v>
      </c>
      <c r="CC273" s="73"/>
      <c r="CD273" s="73"/>
      <c r="CE273" s="72">
        <v>0</v>
      </c>
      <c r="CF273" s="73">
        <v>0</v>
      </c>
      <c r="CG273" s="73">
        <v>0</v>
      </c>
      <c r="CH273" s="88"/>
      <c r="CI273" s="73">
        <v>0</v>
      </c>
      <c r="CJ273" s="73">
        <v>0</v>
      </c>
      <c r="CK273" s="73">
        <v>0</v>
      </c>
      <c r="CL273" s="73">
        <v>0</v>
      </c>
      <c r="CM273" s="73">
        <v>0</v>
      </c>
      <c r="CN273" s="138">
        <v>0</v>
      </c>
      <c r="CO273" s="138"/>
      <c r="CP273" s="137">
        <f t="shared" si="68"/>
        <v>0</v>
      </c>
      <c r="CQ273" s="137">
        <f t="shared" si="63"/>
        <v>0</v>
      </c>
      <c r="CR273" s="137">
        <f t="shared" si="69"/>
        <v>0</v>
      </c>
      <c r="CS273" s="157">
        <v>0</v>
      </c>
      <c r="CT273" s="157">
        <v>0</v>
      </c>
      <c r="CU273" s="157">
        <v>0</v>
      </c>
      <c r="CV273" s="157">
        <v>0</v>
      </c>
      <c r="CW273" s="157">
        <v>0</v>
      </c>
      <c r="CX273" s="73">
        <v>0</v>
      </c>
      <c r="CY273" s="73">
        <v>0</v>
      </c>
      <c r="CZ273" s="73">
        <v>0</v>
      </c>
      <c r="DA273" s="73">
        <v>0</v>
      </c>
      <c r="DB273" s="73">
        <v>0</v>
      </c>
      <c r="DC273" s="73">
        <v>0</v>
      </c>
      <c r="DD273" s="73">
        <v>0</v>
      </c>
      <c r="DE273" s="73">
        <v>0</v>
      </c>
      <c r="DF273" s="73">
        <v>0</v>
      </c>
      <c r="DG273" s="73">
        <v>0</v>
      </c>
      <c r="DH273" s="73">
        <v>0</v>
      </c>
      <c r="DI273" s="157">
        <f t="shared" si="70"/>
        <v>0</v>
      </c>
      <c r="DJ273" s="157">
        <f t="shared" si="71"/>
        <v>0</v>
      </c>
      <c r="DK273" s="191" t="str">
        <f t="shared" si="72"/>
        <v>NO</v>
      </c>
      <c r="DL273" s="191" t="str">
        <f t="shared" si="73"/>
        <v>NO</v>
      </c>
      <c r="DM273" s="145">
        <v>150000</v>
      </c>
      <c r="DN273" s="187"/>
      <c r="DO273" s="258"/>
      <c r="DP273" s="76"/>
      <c r="DQ273" s="76"/>
      <c r="DR273" s="125"/>
      <c r="DS273" s="125" t="s">
        <v>348</v>
      </c>
      <c r="DT273" s="125" t="s">
        <v>844</v>
      </c>
      <c r="DU273" s="125" t="s">
        <v>364</v>
      </c>
      <c r="DV273" s="125" t="s">
        <v>376</v>
      </c>
      <c r="DW273" s="125"/>
      <c r="DX273" s="126">
        <v>46087</v>
      </c>
      <c r="DY273" s="126">
        <v>46087</v>
      </c>
      <c r="DZ273" s="127">
        <v>1</v>
      </c>
      <c r="EA273" s="126">
        <v>46090</v>
      </c>
      <c r="EB273" s="126">
        <v>46090</v>
      </c>
      <c r="EC273" s="126">
        <v>46090</v>
      </c>
      <c r="ED273" s="126">
        <v>46091</v>
      </c>
      <c r="EE273" s="126">
        <v>46092</v>
      </c>
      <c r="EF273" s="126">
        <v>46093</v>
      </c>
      <c r="EG273" s="126">
        <v>46094</v>
      </c>
      <c r="EH273" s="126">
        <v>46097</v>
      </c>
      <c r="EI273" s="126">
        <v>46098</v>
      </c>
      <c r="EJ273" s="126">
        <v>46098</v>
      </c>
      <c r="EK273" s="127">
        <v>1</v>
      </c>
      <c r="EL273" s="126">
        <v>46099</v>
      </c>
      <c r="EM273" s="126">
        <v>46100</v>
      </c>
      <c r="EN273" s="126">
        <v>46101</v>
      </c>
      <c r="EO273" s="126">
        <v>46104</v>
      </c>
      <c r="EP273" s="126">
        <v>46104</v>
      </c>
      <c r="EQ273" s="126">
        <v>46105</v>
      </c>
      <c r="ER273" s="126">
        <v>46105</v>
      </c>
      <c r="ES273" s="127"/>
      <c r="ET273" s="127"/>
      <c r="EU273" s="127"/>
      <c r="EV273" s="127"/>
      <c r="EW273" s="126">
        <v>46106</v>
      </c>
      <c r="EX273" s="126">
        <v>46107</v>
      </c>
      <c r="EY273" s="126">
        <v>46107</v>
      </c>
      <c r="EZ273" s="126">
        <v>46108</v>
      </c>
      <c r="FA273" s="126">
        <v>46111</v>
      </c>
      <c r="FB273" s="126">
        <v>46112</v>
      </c>
      <c r="FC273" s="126">
        <v>46113</v>
      </c>
      <c r="FD273" s="126">
        <v>46113</v>
      </c>
      <c r="FE273" s="127">
        <v>18</v>
      </c>
      <c r="FF273" s="128">
        <v>46119</v>
      </c>
      <c r="FG273" s="126">
        <v>46121</v>
      </c>
      <c r="FH273" s="128">
        <v>46127</v>
      </c>
      <c r="FI273" s="128">
        <v>46128</v>
      </c>
      <c r="FJ273" s="128">
        <v>46129</v>
      </c>
      <c r="FK273" s="128">
        <v>46133</v>
      </c>
      <c r="FL273" s="128">
        <v>46134</v>
      </c>
      <c r="FM273" s="128">
        <v>46134</v>
      </c>
      <c r="FN273" s="128">
        <v>46139</v>
      </c>
      <c r="FO273" s="129">
        <v>1</v>
      </c>
      <c r="FP273" s="128">
        <v>46142</v>
      </c>
      <c r="FQ273" s="128"/>
      <c r="FR273" s="147" t="s">
        <v>845</v>
      </c>
      <c r="FS273" s="127" t="s">
        <v>424</v>
      </c>
      <c r="FT273" s="125"/>
      <c r="FU273" s="200"/>
      <c r="FV273" s="200"/>
      <c r="FW273" s="200"/>
      <c r="FX273" s="200"/>
      <c r="FY273" s="200"/>
      <c r="FZ273" s="200"/>
      <c r="GA273" s="200"/>
      <c r="GB273" s="200"/>
      <c r="GC273" s="200"/>
      <c r="GD273" s="200"/>
      <c r="GE273" s="200"/>
      <c r="GF273" s="200"/>
      <c r="GG273" s="200"/>
      <c r="GH273" s="200"/>
      <c r="GI273" s="200"/>
      <c r="GJ273" s="200"/>
      <c r="GK273" s="200"/>
      <c r="GL273" s="200"/>
      <c r="GM273" s="200"/>
      <c r="GN273" s="200"/>
      <c r="GO273" s="200"/>
      <c r="GP273" s="200"/>
      <c r="GQ273" s="200"/>
      <c r="GR273" s="200"/>
      <c r="GS273" s="200"/>
      <c r="GT273" s="200"/>
      <c r="GU273" s="200"/>
      <c r="GV273" s="200"/>
      <c r="GW273" s="200"/>
      <c r="GX273" s="200"/>
      <c r="GY273" s="200"/>
      <c r="GZ273" s="200"/>
      <c r="HA273" s="200"/>
      <c r="HB273" s="200"/>
      <c r="HC273" s="200"/>
      <c r="HD273" s="200"/>
      <c r="HE273" s="200"/>
      <c r="HF273" s="200"/>
      <c r="HG273" s="200"/>
      <c r="HH273" s="200"/>
      <c r="HI273" s="200"/>
      <c r="HJ273" s="200"/>
      <c r="HK273" s="215"/>
      <c r="HL273" s="233" t="s">
        <v>95</v>
      </c>
      <c r="HM273" s="247" t="s">
        <v>845</v>
      </c>
      <c r="HN273" s="248" t="s">
        <v>424</v>
      </c>
      <c r="HO273" s="273" t="s">
        <v>553</v>
      </c>
      <c r="HP273" s="284" t="e">
        <v>#NUM!</v>
      </c>
      <c r="HQ273" s="284" t="e">
        <v>#NUM!</v>
      </c>
      <c r="HR273" s="284" t="e">
        <v>#NUM!</v>
      </c>
      <c r="HS273" s="284" t="e">
        <v>#NUM!</v>
      </c>
      <c r="HT273" s="284" t="e">
        <v>#NUM!</v>
      </c>
      <c r="HU273" s="284" t="e">
        <v>#NUM!</v>
      </c>
      <c r="HV273" s="284" t="e">
        <v>#NUM!</v>
      </c>
      <c r="HW273" s="284" t="e">
        <v>#NUM!</v>
      </c>
      <c r="HX273" s="284" t="e">
        <v>#NUM!</v>
      </c>
      <c r="HY273" s="284" t="e">
        <v>#NUM!</v>
      </c>
      <c r="HZ273" s="284" t="e">
        <v>#NUM!</v>
      </c>
      <c r="IA273" s="284" t="e">
        <v>#NUM!</v>
      </c>
      <c r="IB273" s="284" t="e">
        <v>#NUM!</v>
      </c>
      <c r="IC273" s="284" t="e">
        <v>#NUM!</v>
      </c>
      <c r="ID273" s="284" t="e">
        <v>#NUM!</v>
      </c>
      <c r="IE273" s="284" t="e">
        <v>#NUM!</v>
      </c>
      <c r="IF273" s="284" t="e">
        <v>#NUM!</v>
      </c>
      <c r="IG273" s="284" t="e">
        <v>#NUM!</v>
      </c>
      <c r="IH273" s="284" t="e">
        <v>#NUM!</v>
      </c>
      <c r="II273" s="284" t="e">
        <v>#NUM!</v>
      </c>
      <c r="IJ273" s="284" t="e">
        <v>#NUM!</v>
      </c>
      <c r="IK273" s="284" t="e">
        <v>#NUM!</v>
      </c>
      <c r="IL273" s="284" t="e">
        <v>#NUM!</v>
      </c>
      <c r="IM273" s="284" t="e">
        <v>#NUM!</v>
      </c>
      <c r="IN273" s="284" t="e">
        <v>#NUM!</v>
      </c>
      <c r="IO273" s="284" t="e">
        <v>#NUM!</v>
      </c>
      <c r="IP273" s="284" t="e">
        <v>#NUM!</v>
      </c>
      <c r="IQ273" s="284" t="e">
        <v>#NUM!</v>
      </c>
      <c r="IR273" s="284" t="e">
        <v>#NUM!</v>
      </c>
      <c r="IS273" s="284" t="e">
        <v>#NUM!</v>
      </c>
      <c r="IT273" s="284" t="e">
        <v>#NUM!</v>
      </c>
      <c r="IU273" s="284" t="e">
        <v>#NUM!</v>
      </c>
      <c r="IV273" s="284" t="e">
        <v>#NUM!</v>
      </c>
      <c r="IW273" s="284" t="e">
        <v>#NUM!</v>
      </c>
      <c r="IX273" s="284" t="e">
        <v>#NUM!</v>
      </c>
      <c r="IY273" s="284" t="e">
        <v>#NUM!</v>
      </c>
      <c r="IZ273" s="284" t="e">
        <v>#NUM!</v>
      </c>
      <c r="JA273" s="284" t="e">
        <v>#NUM!</v>
      </c>
      <c r="JB273" s="284" t="e">
        <v>#NUM!</v>
      </c>
      <c r="JC273" s="284" t="e">
        <v>#NUM!</v>
      </c>
      <c r="JD273" s="284" t="e">
        <v>#NUM!</v>
      </c>
      <c r="JE273" s="284" t="e">
        <v>#NUM!</v>
      </c>
      <c r="JF273" s="284" t="e">
        <v>#NUM!</v>
      </c>
      <c r="JG273" s="284" t="e">
        <v>#NUM!</v>
      </c>
      <c r="JH273" s="284" t="e">
        <v>#NUM!</v>
      </c>
      <c r="JI273" s="284" t="e">
        <v>#NUM!</v>
      </c>
      <c r="JJ273" s="276" t="s">
        <v>943</v>
      </c>
    </row>
    <row r="274" spans="1:270" s="68" customFormat="1" ht="14.65" customHeight="1" x14ac:dyDescent="0.25">
      <c r="A274" s="68" t="s">
        <v>70</v>
      </c>
      <c r="B274" s="76" t="s">
        <v>508</v>
      </c>
      <c r="C274" s="76" t="s">
        <v>509</v>
      </c>
      <c r="D274" s="89" t="s">
        <v>510</v>
      </c>
      <c r="E274" s="76" t="s">
        <v>25</v>
      </c>
      <c r="F274" s="89" t="s">
        <v>892</v>
      </c>
      <c r="G274" s="76" t="s">
        <v>893</v>
      </c>
      <c r="H274" s="76" t="s">
        <v>894</v>
      </c>
      <c r="I274" s="76" t="s">
        <v>193</v>
      </c>
      <c r="J274" s="76" t="s">
        <v>26</v>
      </c>
      <c r="K274" s="86" t="s">
        <v>895</v>
      </c>
      <c r="L274" s="82" t="s">
        <v>896</v>
      </c>
      <c r="M274" s="82" t="s">
        <v>209</v>
      </c>
      <c r="N274" s="82" t="s">
        <v>897</v>
      </c>
      <c r="O274" s="113" t="s">
        <v>898</v>
      </c>
      <c r="P274" s="113" t="s">
        <v>33</v>
      </c>
      <c r="Q274" s="76" t="s">
        <v>899</v>
      </c>
      <c r="R274" s="76" t="s">
        <v>35</v>
      </c>
      <c r="S274" s="76" t="s">
        <v>900</v>
      </c>
      <c r="T274" s="76" t="s">
        <v>514</v>
      </c>
      <c r="U274" s="77"/>
      <c r="V274" s="77"/>
      <c r="W274" s="77">
        <v>0.05</v>
      </c>
      <c r="X274" s="77"/>
      <c r="Y274" s="77"/>
      <c r="Z274" s="77">
        <v>0.05</v>
      </c>
      <c r="AA274" s="77"/>
      <c r="AB274" s="77"/>
      <c r="AC274" s="77">
        <v>0.05</v>
      </c>
      <c r="AD274" s="77"/>
      <c r="AE274" s="77"/>
      <c r="AF274" s="77">
        <v>0.05</v>
      </c>
      <c r="AG274" s="76" t="s">
        <v>143</v>
      </c>
      <c r="AH274" s="76" t="s">
        <v>209</v>
      </c>
      <c r="AI274" s="82" t="s">
        <v>303</v>
      </c>
      <c r="AJ274" s="83" t="s">
        <v>303</v>
      </c>
      <c r="AK274" s="84">
        <v>46023</v>
      </c>
      <c r="AL274" s="84">
        <v>46387</v>
      </c>
      <c r="AM274" s="83"/>
      <c r="AN274" s="83"/>
      <c r="AO274" s="83"/>
      <c r="AP274" s="170" t="s">
        <v>39</v>
      </c>
      <c r="AQ274" s="84" cm="1">
        <f t="array" ref="AQ274">IFERROR(DATE(2026, _xlfn.AGGREGATE(15, 6, (COLUMN(CC274:CN274)-COLUMN(CC274)+1)/(CC274:CN274&lt;&gt;0), 1), 1),"N/A")</f>
        <v>46204</v>
      </c>
      <c r="AR274" s="84" cm="1">
        <f t="array" ref="AR274">IFERROR(EOMONTH(DATE(2026, _xlfn.AGGREGATE(14, 6, (COLUMN(CC274:CN274)-COLUMN(CC274)+1)/(CC274:CN274&lt;&gt;0), 1), 1), 0),"N/A")</f>
        <v>46387</v>
      </c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76" t="s">
        <v>957</v>
      </c>
      <c r="BG274" s="76"/>
      <c r="BH274" s="76" t="s">
        <v>958</v>
      </c>
      <c r="BI274" s="76" t="s">
        <v>516</v>
      </c>
      <c r="BJ274" s="82">
        <v>730207</v>
      </c>
      <c r="BK274" s="86" t="s">
        <v>190</v>
      </c>
      <c r="BL274" s="87">
        <v>302000</v>
      </c>
      <c r="BM274" s="73">
        <v>0</v>
      </c>
      <c r="BN274" s="73">
        <v>0</v>
      </c>
      <c r="BO274" s="73">
        <v>0</v>
      </c>
      <c r="BP274" s="73">
        <v>0</v>
      </c>
      <c r="BQ274" s="73">
        <v>0</v>
      </c>
      <c r="BR274" s="73">
        <v>0</v>
      </c>
      <c r="BS274" s="88">
        <v>151000</v>
      </c>
      <c r="BT274" s="73">
        <v>0</v>
      </c>
      <c r="BU274" s="73">
        <v>0</v>
      </c>
      <c r="BV274" s="73">
        <v>0</v>
      </c>
      <c r="BW274" s="73">
        <v>0</v>
      </c>
      <c r="BX274" s="137">
        <v>151000</v>
      </c>
      <c r="BY274" s="137">
        <v>-67200</v>
      </c>
      <c r="BZ274" s="137"/>
      <c r="CA274" s="137"/>
      <c r="CB274" s="138">
        <f t="shared" si="67"/>
        <v>234800</v>
      </c>
      <c r="CC274" s="73"/>
      <c r="CD274" s="73"/>
      <c r="CE274" s="72">
        <v>0</v>
      </c>
      <c r="CF274" s="73">
        <v>0</v>
      </c>
      <c r="CG274" s="73">
        <v>0</v>
      </c>
      <c r="CH274" s="73">
        <v>0</v>
      </c>
      <c r="CI274" s="88">
        <v>117400</v>
      </c>
      <c r="CJ274" s="73">
        <v>0</v>
      </c>
      <c r="CK274" s="73">
        <v>0</v>
      </c>
      <c r="CL274" s="73">
        <v>0</v>
      </c>
      <c r="CM274" s="73">
        <v>0</v>
      </c>
      <c r="CN274" s="137">
        <v>117400</v>
      </c>
      <c r="CO274" s="137"/>
      <c r="CP274" s="137">
        <f t="shared" si="68"/>
        <v>0</v>
      </c>
      <c r="CQ274" s="137">
        <f t="shared" si="63"/>
        <v>0</v>
      </c>
      <c r="CR274" s="137">
        <f t="shared" si="69"/>
        <v>0</v>
      </c>
      <c r="CS274" s="157">
        <v>0</v>
      </c>
      <c r="CT274" s="157">
        <v>0</v>
      </c>
      <c r="CU274" s="157">
        <v>0</v>
      </c>
      <c r="CV274" s="157">
        <v>234800</v>
      </c>
      <c r="CW274" s="157">
        <v>0</v>
      </c>
      <c r="CX274" s="73">
        <v>0</v>
      </c>
      <c r="CY274" s="73">
        <v>0</v>
      </c>
      <c r="CZ274" s="73">
        <v>234800</v>
      </c>
      <c r="DA274" s="73">
        <v>0</v>
      </c>
      <c r="DB274" s="73">
        <v>0</v>
      </c>
      <c r="DC274" s="73">
        <v>0</v>
      </c>
      <c r="DD274" s="73">
        <v>234800</v>
      </c>
      <c r="DE274" s="73">
        <v>0</v>
      </c>
      <c r="DF274" s="73">
        <v>0</v>
      </c>
      <c r="DG274" s="73">
        <v>234800</v>
      </c>
      <c r="DH274" s="73">
        <v>0</v>
      </c>
      <c r="DI274" s="157">
        <f t="shared" si="70"/>
        <v>0</v>
      </c>
      <c r="DJ274" s="157">
        <f t="shared" si="71"/>
        <v>0</v>
      </c>
      <c r="DK274" s="191" t="str">
        <f t="shared" si="72"/>
        <v>SI</v>
      </c>
      <c r="DL274" s="191" t="str">
        <f t="shared" si="73"/>
        <v>NO</v>
      </c>
      <c r="DM274" s="142"/>
      <c r="DN274" s="184"/>
      <c r="DO274" s="184"/>
      <c r="DP274" s="125"/>
      <c r="DQ274" s="125"/>
      <c r="DR274" s="125"/>
      <c r="DS274" s="125"/>
      <c r="DT274" s="125"/>
      <c r="DU274" s="125"/>
      <c r="DV274" s="125"/>
      <c r="DW274" s="125" t="s">
        <v>535</v>
      </c>
      <c r="DX274" s="125"/>
      <c r="DY274" s="125"/>
      <c r="DZ274" s="125"/>
      <c r="EA274" s="125"/>
      <c r="EB274" s="125"/>
      <c r="EC274" s="125"/>
      <c r="ED274" s="125"/>
      <c r="EE274" s="125"/>
      <c r="EF274" s="125"/>
      <c r="EG274" s="125"/>
      <c r="EH274" s="125"/>
      <c r="EI274" s="125"/>
      <c r="EJ274" s="125"/>
      <c r="EK274" s="125"/>
      <c r="EL274" s="125"/>
      <c r="EM274" s="125"/>
      <c r="EN274" s="125"/>
      <c r="EO274" s="125"/>
      <c r="EP274" s="125"/>
      <c r="EQ274" s="125"/>
      <c r="ER274" s="125"/>
      <c r="ES274" s="125"/>
      <c r="ET274" s="125"/>
      <c r="EU274" s="125"/>
      <c r="EV274" s="125"/>
      <c r="EW274" s="125"/>
      <c r="EX274" s="125"/>
      <c r="EY274" s="125"/>
      <c r="EZ274" s="125"/>
      <c r="FA274" s="125"/>
      <c r="FB274" s="125"/>
      <c r="FC274" s="125"/>
      <c r="FD274" s="125"/>
      <c r="FE274" s="125"/>
      <c r="FF274" s="125"/>
      <c r="FG274" s="125"/>
      <c r="FH274" s="125"/>
      <c r="FI274" s="125"/>
      <c r="FJ274" s="125"/>
      <c r="FK274" s="125"/>
      <c r="FL274" s="125"/>
      <c r="FM274" s="125"/>
      <c r="FN274" s="158">
        <v>46174</v>
      </c>
      <c r="FO274" s="125"/>
      <c r="FP274" s="125"/>
      <c r="FQ274" s="125"/>
      <c r="FR274" s="125"/>
      <c r="FS274" s="125"/>
      <c r="FT274" s="172"/>
      <c r="FU274" s="175"/>
      <c r="FV274" s="175"/>
      <c r="FW274" s="175"/>
      <c r="FX274" s="175"/>
      <c r="FY274" s="175"/>
      <c r="FZ274" s="175"/>
      <c r="GA274" s="175"/>
      <c r="GB274" s="175"/>
      <c r="GC274" s="175"/>
      <c r="GD274" s="175"/>
      <c r="GE274" s="175"/>
      <c r="GF274" s="175"/>
      <c r="GG274" s="175"/>
      <c r="GH274" s="175"/>
      <c r="GI274" s="175"/>
      <c r="GJ274" s="175"/>
      <c r="GK274" s="175"/>
      <c r="GL274" s="175"/>
      <c r="GM274" s="175"/>
      <c r="GN274" s="175"/>
      <c r="GO274" s="175"/>
      <c r="GP274" s="175"/>
      <c r="GQ274" s="175"/>
      <c r="GR274" s="175"/>
      <c r="GS274" s="175"/>
      <c r="GT274" s="175"/>
      <c r="GU274" s="175"/>
      <c r="GV274" s="175"/>
      <c r="GW274" s="175"/>
      <c r="GX274" s="175"/>
      <c r="GY274" s="175"/>
      <c r="GZ274" s="175"/>
      <c r="HA274" s="175"/>
      <c r="HB274" s="175"/>
      <c r="HC274" s="175"/>
      <c r="HD274" s="175"/>
      <c r="HE274" s="175"/>
      <c r="HF274" s="175"/>
      <c r="HG274" s="175"/>
      <c r="HH274" s="175"/>
      <c r="HI274" s="175"/>
      <c r="HJ274" s="175"/>
      <c r="HK274" s="76"/>
      <c r="HL274" s="76"/>
      <c r="HM274" s="76"/>
      <c r="HN274" s="190"/>
      <c r="HO274" s="271"/>
      <c r="HP274" s="281"/>
      <c r="HQ274" s="281"/>
      <c r="HR274" s="281"/>
      <c r="HS274" s="281"/>
      <c r="HT274" s="281"/>
      <c r="HU274" s="281"/>
      <c r="HV274" s="281"/>
      <c r="HW274" s="281"/>
      <c r="HX274" s="281"/>
      <c r="HY274" s="281"/>
      <c r="HZ274" s="281"/>
      <c r="IA274" s="281"/>
      <c r="IB274" s="281"/>
      <c r="IC274" s="281"/>
      <c r="ID274" s="281"/>
      <c r="IE274" s="281"/>
      <c r="IF274" s="281"/>
      <c r="IG274" s="281"/>
      <c r="IH274" s="281"/>
      <c r="II274" s="281"/>
      <c r="IJ274" s="281"/>
      <c r="IK274" s="281"/>
      <c r="IL274" s="281"/>
      <c r="IM274" s="281"/>
      <c r="IN274" s="281"/>
      <c r="IO274" s="281"/>
      <c r="IP274" s="281"/>
      <c r="IQ274" s="281"/>
      <c r="IR274" s="281"/>
      <c r="IS274" s="281"/>
      <c r="IT274" s="281"/>
      <c r="IU274" s="281"/>
      <c r="IV274" s="281"/>
      <c r="IW274" s="281"/>
      <c r="IX274" s="281"/>
      <c r="IY274" s="281"/>
      <c r="IZ274" s="281"/>
      <c r="JA274" s="281"/>
      <c r="JB274" s="281"/>
      <c r="JC274" s="281"/>
      <c r="JD274" s="281"/>
      <c r="JE274" s="281"/>
      <c r="JF274" s="285"/>
      <c r="JG274" s="285"/>
      <c r="JH274" s="275"/>
      <c r="JI274" s="275"/>
      <c r="JJ274" s="275"/>
    </row>
    <row r="275" spans="1:270" s="68" customFormat="1" ht="14.65" customHeight="1" x14ac:dyDescent="0.25">
      <c r="A275" s="68" t="s">
        <v>70</v>
      </c>
      <c r="B275" s="76" t="s">
        <v>508</v>
      </c>
      <c r="C275" s="76" t="s">
        <v>509</v>
      </c>
      <c r="D275" s="89" t="s">
        <v>510</v>
      </c>
      <c r="E275" s="76" t="s">
        <v>25</v>
      </c>
      <c r="F275" s="89" t="s">
        <v>892</v>
      </c>
      <c r="G275" s="76" t="s">
        <v>893</v>
      </c>
      <c r="H275" s="76" t="s">
        <v>894</v>
      </c>
      <c r="I275" s="76" t="s">
        <v>193</v>
      </c>
      <c r="J275" s="76" t="s">
        <v>26</v>
      </c>
      <c r="K275" s="86" t="s">
        <v>895</v>
      </c>
      <c r="L275" s="82" t="s">
        <v>896</v>
      </c>
      <c r="M275" s="82" t="s">
        <v>209</v>
      </c>
      <c r="N275" s="82" t="s">
        <v>897</v>
      </c>
      <c r="O275" s="113" t="s">
        <v>898</v>
      </c>
      <c r="P275" s="113" t="s">
        <v>33</v>
      </c>
      <c r="Q275" s="76" t="s">
        <v>899</v>
      </c>
      <c r="R275" s="76" t="s">
        <v>35</v>
      </c>
      <c r="S275" s="76" t="s">
        <v>900</v>
      </c>
      <c r="T275" s="76" t="s">
        <v>514</v>
      </c>
      <c r="U275" s="77"/>
      <c r="V275" s="77"/>
      <c r="W275" s="77">
        <v>0.05</v>
      </c>
      <c r="X275" s="77"/>
      <c r="Y275" s="77"/>
      <c r="Z275" s="77">
        <v>0.05</v>
      </c>
      <c r="AA275" s="77"/>
      <c r="AB275" s="77"/>
      <c r="AC275" s="77">
        <v>0.05</v>
      </c>
      <c r="AD275" s="77"/>
      <c r="AE275" s="77"/>
      <c r="AF275" s="77">
        <v>0.05</v>
      </c>
      <c r="AG275" s="76" t="s">
        <v>143</v>
      </c>
      <c r="AH275" s="76" t="s">
        <v>209</v>
      </c>
      <c r="AI275" s="82" t="s">
        <v>303</v>
      </c>
      <c r="AJ275" s="83" t="s">
        <v>303</v>
      </c>
      <c r="AK275" s="84">
        <v>46023</v>
      </c>
      <c r="AL275" s="84">
        <v>46387</v>
      </c>
      <c r="AM275" s="83"/>
      <c r="AN275" s="83"/>
      <c r="AO275" s="83"/>
      <c r="AP275" s="85" t="s">
        <v>39</v>
      </c>
      <c r="AQ275" s="84" cm="1">
        <f t="array" ref="AQ275">IFERROR(DATE(2026, _xlfn.AGGREGATE(15, 6, (COLUMN(CC275:CN275)-COLUMN(CC275)+1)/(CC275:CN275&lt;&gt;0), 1), 1),"N/A")</f>
        <v>46082</v>
      </c>
      <c r="AR275" s="84" cm="1">
        <f t="array" ref="AR275">IFERROR(EOMONTH(DATE(2026, _xlfn.AGGREGATE(14, 6, (COLUMN(CC275:CN275)-COLUMN(CC275)+1)/(CC275:CN275&lt;&gt;0), 1), 1), 0),"N/A")</f>
        <v>46234</v>
      </c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76" t="s">
        <v>184</v>
      </c>
      <c r="BG275" s="76"/>
      <c r="BH275" s="76" t="s">
        <v>959</v>
      </c>
      <c r="BI275" s="76" t="s">
        <v>516</v>
      </c>
      <c r="BJ275" s="82">
        <v>730207</v>
      </c>
      <c r="BK275" s="86" t="s">
        <v>190</v>
      </c>
      <c r="BL275" s="78">
        <v>188000</v>
      </c>
      <c r="BM275" s="73">
        <v>0</v>
      </c>
      <c r="BN275" s="88">
        <v>19000</v>
      </c>
      <c r="BO275" s="88">
        <v>19000</v>
      </c>
      <c r="BP275" s="72">
        <v>19655</v>
      </c>
      <c r="BQ275" s="88">
        <v>19655</v>
      </c>
      <c r="BR275" s="88">
        <v>19655</v>
      </c>
      <c r="BS275" s="88">
        <v>19655</v>
      </c>
      <c r="BT275" s="88">
        <v>19655</v>
      </c>
      <c r="BU275" s="88">
        <v>19655</v>
      </c>
      <c r="BV275" s="88">
        <v>19655</v>
      </c>
      <c r="BW275" s="88">
        <v>12415</v>
      </c>
      <c r="BX275" s="138">
        <v>0</v>
      </c>
      <c r="BY275" s="138">
        <v>-130345</v>
      </c>
      <c r="BZ275" s="138"/>
      <c r="CA275" s="138"/>
      <c r="CB275" s="138">
        <f t="shared" si="67"/>
        <v>57655</v>
      </c>
      <c r="CC275" s="73"/>
      <c r="CD275" s="88"/>
      <c r="CE275" s="88">
        <v>21265.31</v>
      </c>
      <c r="CF275" s="88">
        <v>0</v>
      </c>
      <c r="CG275" s="88">
        <v>16692.37</v>
      </c>
      <c r="CH275" s="88">
        <v>13134.5</v>
      </c>
      <c r="CI275" s="88">
        <v>6562.82</v>
      </c>
      <c r="CJ275" s="88"/>
      <c r="CK275" s="88"/>
      <c r="CL275" s="88"/>
      <c r="CM275" s="88"/>
      <c r="CN275" s="138"/>
      <c r="CO275" s="138"/>
      <c r="CP275" s="137">
        <f t="shared" si="68"/>
        <v>0</v>
      </c>
      <c r="CQ275" s="137">
        <f t="shared" si="63"/>
        <v>21265.31</v>
      </c>
      <c r="CR275" s="137">
        <f t="shared" si="69"/>
        <v>0</v>
      </c>
      <c r="CS275" s="157">
        <v>0</v>
      </c>
      <c r="CT275" s="157">
        <v>0</v>
      </c>
      <c r="CU275" s="157">
        <v>0</v>
      </c>
      <c r="CV275" s="157">
        <v>0</v>
      </c>
      <c r="CW275" s="157">
        <v>0</v>
      </c>
      <c r="CX275" s="73">
        <v>0</v>
      </c>
      <c r="CY275" s="73">
        <v>0</v>
      </c>
      <c r="CZ275" s="73">
        <v>0</v>
      </c>
      <c r="DA275" s="73">
        <v>57655</v>
      </c>
      <c r="DB275" s="73">
        <v>21265.31</v>
      </c>
      <c r="DC275" s="73">
        <v>21265.31</v>
      </c>
      <c r="DD275" s="73">
        <v>0</v>
      </c>
      <c r="DE275" s="73">
        <v>0</v>
      </c>
      <c r="DF275" s="73">
        <v>0</v>
      </c>
      <c r="DG275" s="73">
        <v>0</v>
      </c>
      <c r="DH275" s="73">
        <v>0</v>
      </c>
      <c r="DI275" s="157">
        <f t="shared" si="70"/>
        <v>21265.31</v>
      </c>
      <c r="DJ275" s="157">
        <f t="shared" si="71"/>
        <v>57655</v>
      </c>
      <c r="DK275" s="191" t="str">
        <f t="shared" si="72"/>
        <v>NO</v>
      </c>
      <c r="DL275" s="191" t="str">
        <f t="shared" si="73"/>
        <v>SI</v>
      </c>
      <c r="DM275" s="142"/>
      <c r="DN275" s="142"/>
      <c r="DO275" s="142"/>
      <c r="DP275" s="125"/>
      <c r="DQ275" s="125"/>
      <c r="DR275" s="125"/>
      <c r="DS275" s="125"/>
      <c r="DT275" s="125"/>
      <c r="DU275" s="125"/>
      <c r="DV275" s="125"/>
      <c r="DW275" s="125" t="s">
        <v>535</v>
      </c>
      <c r="DX275" s="125"/>
      <c r="DY275" s="125"/>
      <c r="DZ275" s="125"/>
      <c r="EA275" s="125"/>
      <c r="EB275" s="125"/>
      <c r="EC275" s="125"/>
      <c r="ED275" s="125"/>
      <c r="EE275" s="125"/>
      <c r="EF275" s="125"/>
      <c r="EG275" s="125"/>
      <c r="EH275" s="125"/>
      <c r="EI275" s="125"/>
      <c r="EJ275" s="125"/>
      <c r="EK275" s="125"/>
      <c r="EL275" s="125"/>
      <c r="EM275" s="125"/>
      <c r="EN275" s="125"/>
      <c r="EO275" s="125"/>
      <c r="EP275" s="125"/>
      <c r="EQ275" s="125"/>
      <c r="ER275" s="125"/>
      <c r="ES275" s="125"/>
      <c r="ET275" s="125"/>
      <c r="EU275" s="125"/>
      <c r="EV275" s="125"/>
      <c r="EW275" s="125"/>
      <c r="EX275" s="125"/>
      <c r="EY275" s="125"/>
      <c r="EZ275" s="125"/>
      <c r="FA275" s="125"/>
      <c r="FB275" s="125"/>
      <c r="FC275" s="125"/>
      <c r="FD275" s="125"/>
      <c r="FE275" s="125"/>
      <c r="FF275" s="125"/>
      <c r="FG275" s="125"/>
      <c r="FH275" s="125"/>
      <c r="FI275" s="125"/>
      <c r="FJ275" s="125"/>
      <c r="FK275" s="125"/>
      <c r="FL275" s="125"/>
      <c r="FM275" s="125"/>
      <c r="FN275" s="158">
        <v>46023</v>
      </c>
      <c r="FO275" s="125"/>
      <c r="FP275" s="125"/>
      <c r="FQ275" s="125"/>
      <c r="FR275" s="125"/>
      <c r="FS275" s="125"/>
      <c r="FT275" s="125"/>
      <c r="FU275" s="224"/>
      <c r="FV275" s="224"/>
      <c r="FW275" s="224"/>
      <c r="FX275" s="224"/>
      <c r="FY275" s="224"/>
      <c r="FZ275" s="224"/>
      <c r="GA275" s="224"/>
      <c r="GB275" s="224"/>
      <c r="GC275" s="224"/>
      <c r="GD275" s="224"/>
      <c r="GE275" s="224"/>
      <c r="GF275" s="224"/>
      <c r="GG275" s="224"/>
      <c r="GH275" s="224"/>
      <c r="GI275" s="224"/>
      <c r="GJ275" s="224"/>
      <c r="GK275" s="224"/>
      <c r="GL275" s="224"/>
      <c r="GM275" s="224"/>
      <c r="GN275" s="224"/>
      <c r="GO275" s="224"/>
      <c r="GP275" s="224"/>
      <c r="GQ275" s="224"/>
      <c r="GR275" s="224"/>
      <c r="GS275" s="224"/>
      <c r="GT275" s="224"/>
      <c r="GU275" s="224"/>
      <c r="GV275" s="224"/>
      <c r="GW275" s="224"/>
      <c r="GX275" s="224"/>
      <c r="GY275" s="224"/>
      <c r="GZ275" s="224"/>
      <c r="HA275" s="224"/>
      <c r="HB275" s="224"/>
      <c r="HC275" s="224"/>
      <c r="HD275" s="224"/>
      <c r="HE275" s="224"/>
      <c r="HF275" s="224"/>
      <c r="HG275" s="224"/>
      <c r="HH275" s="224"/>
      <c r="HI275" s="224"/>
      <c r="HJ275" s="224"/>
      <c r="HK275" s="246"/>
      <c r="HL275" s="246"/>
      <c r="HM275" s="246"/>
      <c r="HN275" s="246"/>
      <c r="HO275" s="274"/>
      <c r="HP275" s="284"/>
      <c r="HQ275" s="279"/>
      <c r="HR275" s="281"/>
      <c r="HS275" s="281"/>
      <c r="HT275" s="281"/>
      <c r="HU275" s="281"/>
      <c r="HV275" s="281"/>
      <c r="HW275" s="281"/>
      <c r="HX275" s="281"/>
      <c r="HY275" s="281"/>
      <c r="HZ275" s="281"/>
      <c r="IA275" s="281"/>
      <c r="IB275" s="281"/>
      <c r="IC275" s="281"/>
      <c r="ID275" s="281"/>
      <c r="IE275" s="281"/>
      <c r="IF275" s="281"/>
      <c r="IG275" s="281"/>
      <c r="IH275" s="281"/>
      <c r="II275" s="281"/>
      <c r="IJ275" s="281"/>
      <c r="IK275" s="281"/>
      <c r="IL275" s="281"/>
      <c r="IM275" s="281"/>
      <c r="IN275" s="281"/>
      <c r="IO275" s="281"/>
      <c r="IP275" s="281"/>
      <c r="IQ275" s="281"/>
      <c r="IR275" s="281"/>
      <c r="IS275" s="281"/>
      <c r="IT275" s="281"/>
      <c r="IU275" s="281"/>
      <c r="IV275" s="281"/>
      <c r="IW275" s="281"/>
      <c r="IX275" s="281"/>
      <c r="IY275" s="281"/>
      <c r="IZ275" s="281"/>
      <c r="JA275" s="281"/>
      <c r="JB275" s="281"/>
      <c r="JC275" s="281"/>
      <c r="JD275" s="281"/>
      <c r="JE275" s="281"/>
      <c r="JF275" s="285"/>
      <c r="JG275" s="284" t="s">
        <v>95</v>
      </c>
      <c r="JH275" s="275"/>
      <c r="JI275" s="275"/>
      <c r="JJ275" s="275" t="s">
        <v>539</v>
      </c>
    </row>
    <row r="276" spans="1:270" s="68" customFormat="1" ht="14.65" customHeight="1" x14ac:dyDescent="0.25">
      <c r="A276" s="68" t="s">
        <v>113</v>
      </c>
      <c r="B276" s="76" t="s">
        <v>508</v>
      </c>
      <c r="C276" s="76" t="s">
        <v>509</v>
      </c>
      <c r="D276" s="89" t="s">
        <v>510</v>
      </c>
      <c r="E276" s="76" t="s">
        <v>25</v>
      </c>
      <c r="F276" s="89" t="s">
        <v>892</v>
      </c>
      <c r="G276" s="76" t="s">
        <v>893</v>
      </c>
      <c r="H276" s="76" t="s">
        <v>894</v>
      </c>
      <c r="I276" s="76" t="s">
        <v>193</v>
      </c>
      <c r="J276" s="76" t="s">
        <v>26</v>
      </c>
      <c r="K276" s="86" t="s">
        <v>895</v>
      </c>
      <c r="L276" s="82" t="s">
        <v>896</v>
      </c>
      <c r="M276" s="82" t="s">
        <v>209</v>
      </c>
      <c r="N276" s="82" t="s">
        <v>897</v>
      </c>
      <c r="O276" s="113" t="s">
        <v>898</v>
      </c>
      <c r="P276" s="113" t="s">
        <v>33</v>
      </c>
      <c r="Q276" s="76" t="s">
        <v>899</v>
      </c>
      <c r="R276" s="76" t="s">
        <v>35</v>
      </c>
      <c r="S276" s="76" t="s">
        <v>900</v>
      </c>
      <c r="T276" s="76" t="s">
        <v>514</v>
      </c>
      <c r="U276" s="77"/>
      <c r="V276" s="77"/>
      <c r="W276" s="77">
        <v>0.05</v>
      </c>
      <c r="X276" s="77"/>
      <c r="Y276" s="77"/>
      <c r="Z276" s="77">
        <v>0.05</v>
      </c>
      <c r="AA276" s="77"/>
      <c r="AB276" s="77"/>
      <c r="AC276" s="77">
        <v>0.05</v>
      </c>
      <c r="AD276" s="77"/>
      <c r="AE276" s="77"/>
      <c r="AF276" s="77">
        <v>0.05</v>
      </c>
      <c r="AG276" s="76" t="s">
        <v>143</v>
      </c>
      <c r="AH276" s="76" t="s">
        <v>209</v>
      </c>
      <c r="AI276" s="82" t="s">
        <v>303</v>
      </c>
      <c r="AJ276" s="83" t="s">
        <v>303</v>
      </c>
      <c r="AK276" s="84">
        <v>46023</v>
      </c>
      <c r="AL276" s="84">
        <v>46387</v>
      </c>
      <c r="AM276" s="83"/>
      <c r="AN276" s="83"/>
      <c r="AO276" s="83"/>
      <c r="AP276" s="170" t="s">
        <v>39</v>
      </c>
      <c r="AQ276" s="84" cm="1">
        <f t="array" ref="AQ276">IFERROR(DATE(2026, _xlfn.AGGREGATE(15, 6, (COLUMN(CC276:CN276)-COLUMN(CC276)+1)/(CC276:CN276&lt;&gt;0), 1), 1),"N/A")</f>
        <v>46054</v>
      </c>
      <c r="AR276" s="84" cm="1">
        <f t="array" ref="AR276">IFERROR(EOMONTH(DATE(2026, _xlfn.AGGREGATE(14, 6, (COLUMN(CC276:CN276)-COLUMN(CC276)+1)/(CC276:CN276&lt;&gt;0), 1), 1), 0),"N/A")</f>
        <v>46234</v>
      </c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76" t="s">
        <v>184</v>
      </c>
      <c r="BG276" s="76"/>
      <c r="BH276" s="76" t="s">
        <v>960</v>
      </c>
      <c r="BI276" s="76" t="s">
        <v>516</v>
      </c>
      <c r="BJ276" s="82">
        <v>730207</v>
      </c>
      <c r="BK276" s="86" t="s">
        <v>190</v>
      </c>
      <c r="BL276" s="87">
        <v>18000</v>
      </c>
      <c r="BM276" s="73">
        <v>0</v>
      </c>
      <c r="BN276" s="73">
        <v>0</v>
      </c>
      <c r="BO276" s="88">
        <v>2000</v>
      </c>
      <c r="BP276" s="72">
        <v>2000</v>
      </c>
      <c r="BQ276" s="88">
        <v>2000</v>
      </c>
      <c r="BR276" s="88">
        <v>2000</v>
      </c>
      <c r="BS276" s="88">
        <v>2000</v>
      </c>
      <c r="BT276" s="88">
        <v>2000</v>
      </c>
      <c r="BU276" s="88">
        <v>2000</v>
      </c>
      <c r="BV276" s="88">
        <v>2000</v>
      </c>
      <c r="BW276" s="88">
        <v>2000</v>
      </c>
      <c r="BX276" s="138">
        <v>0</v>
      </c>
      <c r="BY276" s="138">
        <v>30977.5</v>
      </c>
      <c r="BZ276" s="138"/>
      <c r="CA276" s="138"/>
      <c r="CB276" s="138">
        <f t="shared" si="67"/>
        <v>48977.5</v>
      </c>
      <c r="CC276" s="73"/>
      <c r="CD276" s="73">
        <v>8162.91</v>
      </c>
      <c r="CE276" s="216">
        <v>8162.91</v>
      </c>
      <c r="CF276" s="73">
        <v>8162.92</v>
      </c>
      <c r="CG276" s="157">
        <v>8162.92</v>
      </c>
      <c r="CH276" s="157">
        <v>8162.92</v>
      </c>
      <c r="CI276" s="157">
        <v>8162.92</v>
      </c>
      <c r="CJ276" s="88"/>
      <c r="CK276" s="88"/>
      <c r="CL276" s="88"/>
      <c r="CM276" s="88"/>
      <c r="CN276" s="138"/>
      <c r="CO276" s="138"/>
      <c r="CP276" s="137">
        <f t="shared" si="68"/>
        <v>0</v>
      </c>
      <c r="CQ276" s="137">
        <f t="shared" si="63"/>
        <v>24488.739999999998</v>
      </c>
      <c r="CR276" s="137">
        <f t="shared" si="69"/>
        <v>-18738.479999999996</v>
      </c>
      <c r="CS276" s="157">
        <v>0</v>
      </c>
      <c r="CT276" s="157">
        <v>0</v>
      </c>
      <c r="CU276" s="157">
        <v>0</v>
      </c>
      <c r="CV276" s="157">
        <v>0</v>
      </c>
      <c r="CW276" s="157">
        <v>0</v>
      </c>
      <c r="CX276" s="73">
        <v>0</v>
      </c>
      <c r="CY276" s="73">
        <v>0</v>
      </c>
      <c r="CZ276" s="73">
        <v>0</v>
      </c>
      <c r="DA276" s="73">
        <v>48977.5</v>
      </c>
      <c r="DB276" s="73">
        <v>5750.26</v>
      </c>
      <c r="DC276" s="73">
        <v>5750.26</v>
      </c>
      <c r="DD276" s="73">
        <v>0</v>
      </c>
      <c r="DE276" s="73">
        <v>0</v>
      </c>
      <c r="DF276" s="73">
        <v>0</v>
      </c>
      <c r="DG276" s="73">
        <v>0</v>
      </c>
      <c r="DH276" s="73">
        <v>0</v>
      </c>
      <c r="DI276" s="157">
        <f t="shared" si="70"/>
        <v>5750.26</v>
      </c>
      <c r="DJ276" s="157">
        <f t="shared" si="71"/>
        <v>48977.5</v>
      </c>
      <c r="DK276" s="191" t="str">
        <f t="shared" si="72"/>
        <v>NO</v>
      </c>
      <c r="DL276" s="191" t="str">
        <f t="shared" si="73"/>
        <v>SI</v>
      </c>
      <c r="DM276" s="251"/>
      <c r="DN276" s="184"/>
      <c r="DO276" s="259"/>
      <c r="DP276" s="141"/>
      <c r="DQ276" s="141"/>
      <c r="DR276" s="141"/>
      <c r="DS276" s="141"/>
      <c r="DT276" s="141"/>
      <c r="DU276" s="141"/>
      <c r="DV276" s="141"/>
      <c r="DW276" s="141" t="s">
        <v>535</v>
      </c>
      <c r="DX276" s="141"/>
      <c r="DY276" s="141"/>
      <c r="DZ276" s="141"/>
      <c r="EA276" s="141"/>
      <c r="EB276" s="141"/>
      <c r="EC276" s="141"/>
      <c r="ED276" s="141"/>
      <c r="EE276" s="141"/>
      <c r="EF276" s="141"/>
      <c r="EG276" s="141"/>
      <c r="EH276" s="141"/>
      <c r="EI276" s="141"/>
      <c r="EJ276" s="141"/>
      <c r="EK276" s="141"/>
      <c r="EL276" s="141"/>
      <c r="EM276" s="141"/>
      <c r="EN276" s="141"/>
      <c r="EO276" s="141"/>
      <c r="EP276" s="141"/>
      <c r="EQ276" s="141"/>
      <c r="ER276" s="141"/>
      <c r="ES276" s="141"/>
      <c r="ET276" s="141"/>
      <c r="EU276" s="141"/>
      <c r="EV276" s="141"/>
      <c r="EW276" s="141"/>
      <c r="EX276" s="141"/>
      <c r="EY276" s="141"/>
      <c r="EZ276" s="141"/>
      <c r="FA276" s="141"/>
      <c r="FB276" s="141"/>
      <c r="FC276" s="141"/>
      <c r="FD276" s="141"/>
      <c r="FE276" s="141"/>
      <c r="FF276" s="141"/>
      <c r="FG276" s="141"/>
      <c r="FH276" s="141"/>
      <c r="FI276" s="141"/>
      <c r="FJ276" s="141"/>
      <c r="FK276" s="141"/>
      <c r="FL276" s="141"/>
      <c r="FM276" s="141"/>
      <c r="FN276" s="252">
        <v>46023</v>
      </c>
      <c r="FO276" s="141"/>
      <c r="FP276" s="141"/>
      <c r="FQ276" s="141"/>
      <c r="FR276" s="141"/>
      <c r="FS276" s="141"/>
      <c r="FT276" s="141"/>
      <c r="FU276" s="175"/>
      <c r="FV276" s="175"/>
      <c r="FW276" s="175"/>
      <c r="FX276" s="175"/>
      <c r="FY276" s="175"/>
      <c r="FZ276" s="175"/>
      <c r="GA276" s="175"/>
      <c r="GB276" s="175"/>
      <c r="GC276" s="175"/>
      <c r="GD276" s="175"/>
      <c r="GE276" s="175"/>
      <c r="GF276" s="175"/>
      <c r="GG276" s="175"/>
      <c r="GH276" s="175"/>
      <c r="GI276" s="175"/>
      <c r="GJ276" s="175"/>
      <c r="GK276" s="175"/>
      <c r="GL276" s="175"/>
      <c r="GM276" s="175"/>
      <c r="GN276" s="175"/>
      <c r="GO276" s="175"/>
      <c r="GP276" s="175"/>
      <c r="GQ276" s="175"/>
      <c r="GR276" s="175"/>
      <c r="GS276" s="175"/>
      <c r="GT276" s="175"/>
      <c r="GU276" s="175"/>
      <c r="GV276" s="175"/>
      <c r="GW276" s="175"/>
      <c r="GX276" s="175"/>
      <c r="GY276" s="175"/>
      <c r="GZ276" s="175"/>
      <c r="HA276" s="175"/>
      <c r="HB276" s="175"/>
      <c r="HC276" s="175"/>
      <c r="HD276" s="175"/>
      <c r="HE276" s="175"/>
      <c r="HF276" s="175"/>
      <c r="HG276" s="175"/>
      <c r="HH276" s="175"/>
      <c r="HI276" s="175"/>
      <c r="HJ276" s="175"/>
      <c r="HK276" s="76"/>
      <c r="HL276" s="76"/>
      <c r="HM276" s="76"/>
      <c r="HN276" s="76"/>
      <c r="HO276" s="271"/>
      <c r="HP276" s="284"/>
      <c r="HQ276" s="279"/>
      <c r="HR276" s="281"/>
      <c r="HS276" s="281"/>
      <c r="HT276" s="281"/>
      <c r="HU276" s="281"/>
      <c r="HV276" s="281"/>
      <c r="HW276" s="281"/>
      <c r="HX276" s="281"/>
      <c r="HY276" s="281"/>
      <c r="HZ276" s="281"/>
      <c r="IA276" s="281"/>
      <c r="IB276" s="281"/>
      <c r="IC276" s="281"/>
      <c r="ID276" s="281"/>
      <c r="IE276" s="281"/>
      <c r="IF276" s="281"/>
      <c r="IG276" s="281"/>
      <c r="IH276" s="281"/>
      <c r="II276" s="281"/>
      <c r="IJ276" s="281"/>
      <c r="IK276" s="281"/>
      <c r="IL276" s="281"/>
      <c r="IM276" s="281"/>
      <c r="IN276" s="281"/>
      <c r="IO276" s="281"/>
      <c r="IP276" s="281"/>
      <c r="IQ276" s="281"/>
      <c r="IR276" s="281"/>
      <c r="IS276" s="281"/>
      <c r="IT276" s="281"/>
      <c r="IU276" s="281"/>
      <c r="IV276" s="281"/>
      <c r="IW276" s="281"/>
      <c r="IX276" s="281"/>
      <c r="IY276" s="281"/>
      <c r="IZ276" s="281"/>
      <c r="JA276" s="281"/>
      <c r="JB276" s="281"/>
      <c r="JC276" s="281"/>
      <c r="JD276" s="281"/>
      <c r="JE276" s="281"/>
      <c r="JF276" s="285"/>
      <c r="JG276" s="284" t="s">
        <v>95</v>
      </c>
      <c r="JH276" s="275"/>
      <c r="JI276" s="275"/>
      <c r="JJ276" s="275" t="s">
        <v>539</v>
      </c>
    </row>
    <row r="277" spans="1:270" ht="15" customHeight="1" x14ac:dyDescent="0.25">
      <c r="A277" s="70"/>
      <c r="B277" s="193"/>
      <c r="C277" s="193"/>
      <c r="D277" s="193"/>
      <c r="E277" s="193"/>
      <c r="F277" s="193"/>
      <c r="G277" s="193"/>
      <c r="H277" s="193"/>
      <c r="I277" s="193"/>
      <c r="J277" s="193"/>
      <c r="K277" s="194"/>
      <c r="L277" s="195"/>
      <c r="M277" s="195"/>
      <c r="N277" s="195"/>
      <c r="O277" s="195"/>
      <c r="P277" s="195"/>
      <c r="Q277" s="193"/>
      <c r="R277" s="193"/>
      <c r="S277" s="193"/>
      <c r="T277" s="193"/>
      <c r="U277" s="193"/>
      <c r="V277" s="193"/>
      <c r="W277" s="193"/>
      <c r="X277" s="196"/>
      <c r="Y277" s="193"/>
      <c r="Z277" s="193"/>
      <c r="AA277" s="193"/>
      <c r="AB277" s="193"/>
      <c r="AC277" s="193"/>
      <c r="AD277" s="193"/>
      <c r="AE277" s="193"/>
      <c r="AF277" s="193"/>
      <c r="AG277" s="193"/>
      <c r="AH277" s="193"/>
      <c r="AI277" s="193"/>
      <c r="AJ277" s="197"/>
      <c r="AK277" s="197"/>
      <c r="AL277" s="197"/>
      <c r="AM277" s="197"/>
      <c r="AN277" s="197"/>
      <c r="AO277" s="197"/>
      <c r="AP277" s="197"/>
      <c r="AQ277" s="197"/>
      <c r="AR277" s="197"/>
      <c r="AS277" s="197"/>
      <c r="AT277" s="197"/>
      <c r="AU277" s="197"/>
      <c r="AV277" s="197"/>
      <c r="AW277" s="197"/>
      <c r="AX277" s="197"/>
      <c r="AY277" s="197"/>
      <c r="AZ277" s="197"/>
      <c r="BA277" s="197"/>
      <c r="BB277" s="197"/>
      <c r="BC277" s="197"/>
      <c r="BD277" s="197"/>
      <c r="BE277" s="197"/>
      <c r="BF277" s="197"/>
      <c r="BG277" s="197"/>
      <c r="BH277" s="197"/>
      <c r="BI277" s="197"/>
      <c r="BJ277" s="195"/>
      <c r="BK277" s="195"/>
      <c r="BL277" s="198">
        <f t="shared" ref="BL277:CQ277" si="74">SUM(BL6:BL276)</f>
        <v>8701661.8900000006</v>
      </c>
      <c r="BM277" s="198">
        <f t="shared" si="74"/>
        <v>263542.7466666667</v>
      </c>
      <c r="BN277" s="198">
        <f t="shared" si="74"/>
        <v>377251.8266666666</v>
      </c>
      <c r="BO277" s="198">
        <f t="shared" si="74"/>
        <v>709891.82666666678</v>
      </c>
      <c r="BP277" s="198">
        <f t="shared" si="74"/>
        <v>549299.77666666673</v>
      </c>
      <c r="BQ277" s="198">
        <f t="shared" si="74"/>
        <v>460140.59666666674</v>
      </c>
      <c r="BR277" s="198">
        <f t="shared" si="74"/>
        <v>864647.07666666666</v>
      </c>
      <c r="BS277" s="198">
        <f t="shared" si="74"/>
        <v>1135026.1566666667</v>
      </c>
      <c r="BT277" s="198">
        <f t="shared" si="74"/>
        <v>780589.60666666669</v>
      </c>
      <c r="BU277" s="198">
        <f t="shared" si="74"/>
        <v>783516.35</v>
      </c>
      <c r="BV277" s="198">
        <f t="shared" si="74"/>
        <v>799102.71</v>
      </c>
      <c r="BW277" s="198">
        <f t="shared" si="74"/>
        <v>741378.53</v>
      </c>
      <c r="BX277" s="198">
        <f t="shared" si="74"/>
        <v>1237274.6866666668</v>
      </c>
      <c r="BY277" s="198">
        <f t="shared" si="74"/>
        <v>0</v>
      </c>
      <c r="BZ277" s="198">
        <f t="shared" si="74"/>
        <v>0</v>
      </c>
      <c r="CA277" s="198">
        <f t="shared" si="74"/>
        <v>0</v>
      </c>
      <c r="CB277" s="198">
        <f t="shared" si="74"/>
        <v>8701661.8900000006</v>
      </c>
      <c r="CC277" s="198">
        <f t="shared" si="74"/>
        <v>235438.41000000003</v>
      </c>
      <c r="CD277" s="198">
        <f t="shared" si="74"/>
        <v>245956.06000000003</v>
      </c>
      <c r="CE277" s="198">
        <f t="shared" si="74"/>
        <v>331618.68</v>
      </c>
      <c r="CF277" s="198">
        <f t="shared" si="74"/>
        <v>552907.29999999993</v>
      </c>
      <c r="CG277" s="198">
        <f t="shared" si="74"/>
        <v>501375.52</v>
      </c>
      <c r="CH277" s="198">
        <f t="shared" si="74"/>
        <v>598740.47999999998</v>
      </c>
      <c r="CI277" s="198">
        <f t="shared" si="74"/>
        <v>545215.70666666667</v>
      </c>
      <c r="CJ277" s="198">
        <f t="shared" si="74"/>
        <v>451906.09666666668</v>
      </c>
      <c r="CK277" s="198">
        <f t="shared" si="74"/>
        <v>802079.56666666665</v>
      </c>
      <c r="CL277" s="198">
        <f t="shared" si="74"/>
        <v>641305.65666666673</v>
      </c>
      <c r="CM277" s="198">
        <f t="shared" si="74"/>
        <v>1084523.0966666664</v>
      </c>
      <c r="CN277" s="198">
        <f t="shared" si="74"/>
        <v>2550387.0166666666</v>
      </c>
      <c r="CO277" s="198">
        <f t="shared" si="74"/>
        <v>160208.29999999999</v>
      </c>
      <c r="CP277" s="198">
        <f t="shared" si="74"/>
        <v>0</v>
      </c>
      <c r="CQ277" s="198">
        <f t="shared" si="74"/>
        <v>1365920.4499999997</v>
      </c>
      <c r="CR277" s="198">
        <f t="shared" ref="CR277:DJ277" si="75">SUM(CR6:CR276)</f>
        <v>-129507.17999999995</v>
      </c>
      <c r="CS277" s="198">
        <f t="shared" si="75"/>
        <v>191751.34000000003</v>
      </c>
      <c r="CT277" s="198">
        <f t="shared" si="75"/>
        <v>203543.28</v>
      </c>
      <c r="CU277" s="198">
        <f t="shared" si="75"/>
        <v>203611.00999999998</v>
      </c>
      <c r="CV277" s="198">
        <f t="shared" si="75"/>
        <v>1040132.9600000001</v>
      </c>
      <c r="CW277" s="198">
        <f t="shared" si="75"/>
        <v>661272.53000000014</v>
      </c>
      <c r="CX277" s="198">
        <f t="shared" si="75"/>
        <v>299864.43000000005</v>
      </c>
      <c r="CY277" s="198">
        <f t="shared" si="75"/>
        <v>311744.90000000008</v>
      </c>
      <c r="CZ277" s="198">
        <f t="shared" si="75"/>
        <v>1134938.5899999999</v>
      </c>
      <c r="DA277" s="198">
        <f t="shared" si="75"/>
        <v>615083.55000000005</v>
      </c>
      <c r="DB277" s="198">
        <f t="shared" si="75"/>
        <v>341574.0400000001</v>
      </c>
      <c r="DC277" s="198">
        <f t="shared" si="75"/>
        <v>341488.43000000005</v>
      </c>
      <c r="DD277" s="198">
        <f t="shared" si="75"/>
        <v>2121144.83</v>
      </c>
      <c r="DE277" s="198">
        <f t="shared" si="75"/>
        <v>237284.02</v>
      </c>
      <c r="DF277" s="198">
        <f t="shared" si="75"/>
        <v>378756.53000000009</v>
      </c>
      <c r="DG277" s="198">
        <f t="shared" si="75"/>
        <v>2698075.5800000005</v>
      </c>
      <c r="DH277" s="198">
        <f t="shared" si="75"/>
        <v>497521.47000000003</v>
      </c>
      <c r="DI277" s="198">
        <f t="shared" si="75"/>
        <v>1235600.8699999999</v>
      </c>
      <c r="DJ277" s="198">
        <f t="shared" si="75"/>
        <v>2011161.57</v>
      </c>
      <c r="DK277" s="198"/>
      <c r="DL277" s="198"/>
      <c r="DM277" s="70"/>
      <c r="DN277" s="70"/>
      <c r="DO277" s="70"/>
      <c r="DP277" s="70"/>
      <c r="DQ277" s="70"/>
      <c r="DR277" s="70"/>
      <c r="DS277" s="70"/>
      <c r="DT277" s="70"/>
      <c r="DU277" s="70"/>
      <c r="DV277" s="70"/>
      <c r="DW277" s="70"/>
      <c r="DX277" s="70"/>
      <c r="DY277" s="70"/>
      <c r="DZ277" s="70"/>
      <c r="EA277" s="70"/>
      <c r="EB277" s="70"/>
      <c r="EC277" s="70"/>
      <c r="ED277" s="70"/>
      <c r="EE277" s="70"/>
      <c r="EF277" s="70"/>
      <c r="EG277" s="70"/>
      <c r="EH277" s="70"/>
      <c r="EI277" s="70"/>
      <c r="EJ277" s="70"/>
      <c r="EK277" s="70"/>
      <c r="EL277" s="70"/>
      <c r="EM277" s="70"/>
      <c r="EN277" s="70"/>
      <c r="EO277" s="70"/>
      <c r="EP277" s="70"/>
      <c r="EQ277" s="70"/>
      <c r="ER277" s="70"/>
      <c r="ES277" s="70"/>
      <c r="ET277" s="70"/>
      <c r="EU277" s="70"/>
      <c r="EV277" s="70"/>
      <c r="EW277" s="70"/>
      <c r="EX277" s="70"/>
      <c r="EY277" s="70"/>
      <c r="EZ277" s="70"/>
      <c r="FA277" s="70"/>
      <c r="FB277" s="70"/>
      <c r="FC277" s="70"/>
      <c r="FD277" s="70"/>
      <c r="FE277" s="70"/>
      <c r="FF277" s="70"/>
      <c r="FG277" s="70"/>
      <c r="FH277" s="70"/>
      <c r="FI277" s="70"/>
      <c r="FJ277" s="70"/>
      <c r="FK277" s="70"/>
      <c r="FL277" s="70"/>
      <c r="FM277" s="70"/>
      <c r="FN277" s="70"/>
      <c r="FO277" s="70"/>
      <c r="FP277" s="70"/>
      <c r="FQ277" s="70"/>
      <c r="FR277" s="70"/>
      <c r="FS277" s="70"/>
      <c r="FT277" s="70"/>
      <c r="FU277" s="70"/>
      <c r="FV277" s="70"/>
      <c r="FW277" s="70"/>
      <c r="FX277" s="70"/>
      <c r="FY277" s="70"/>
      <c r="FZ277" s="70"/>
      <c r="GA277" s="70"/>
      <c r="GB277" s="70"/>
      <c r="GC277" s="70"/>
      <c r="GD277" s="70"/>
      <c r="GE277" s="70"/>
      <c r="GF277" s="70"/>
      <c r="GG277" s="70"/>
      <c r="GH277" s="70"/>
      <c r="GI277" s="70"/>
      <c r="GJ277" s="70"/>
      <c r="GK277" s="70"/>
      <c r="GL277" s="70"/>
      <c r="GM277" s="70"/>
      <c r="GN277" s="70"/>
      <c r="GO277" s="70"/>
      <c r="GP277" s="70"/>
      <c r="GQ277" s="70"/>
      <c r="GR277" s="70"/>
      <c r="GS277" s="70"/>
      <c r="GT277" s="70"/>
      <c r="GU277" s="70"/>
      <c r="GV277" s="70"/>
      <c r="GW277" s="70"/>
      <c r="GX277" s="70"/>
      <c r="GY277" s="70"/>
      <c r="GZ277" s="70"/>
      <c r="HA277" s="70"/>
      <c r="HB277" s="70"/>
      <c r="HC277" s="70"/>
      <c r="HD277" s="70"/>
      <c r="HE277" s="70"/>
      <c r="HF277" s="70"/>
      <c r="HG277" s="70"/>
      <c r="HH277" s="70"/>
      <c r="HI277" s="70"/>
      <c r="HJ277" s="70"/>
      <c r="HK277" s="70"/>
      <c r="HL277" s="70"/>
      <c r="HM277" s="70"/>
      <c r="HN277" s="70"/>
      <c r="HO277" s="70"/>
    </row>
    <row r="278" spans="1:270" ht="15" customHeight="1" x14ac:dyDescent="0.25">
      <c r="BM278" s="156">
        <f>+BM277/BL277</f>
        <v>3.0286484351860595E-2</v>
      </c>
      <c r="BN278" s="156">
        <f>+BN277/BL277</f>
        <v>4.3353997366894541E-2</v>
      </c>
      <c r="BO278" s="156">
        <f>+BO277/BL277</f>
        <v>8.1581177899187104E-2</v>
      </c>
      <c r="CB278" s="149">
        <f>+CB277-BL277</f>
        <v>0</v>
      </c>
      <c r="CC278" s="156">
        <f t="shared" ref="CC278:CN278" si="76">CC277/$CB$277</f>
        <v>2.7056717782906182E-2</v>
      </c>
      <c r="CD278" s="156">
        <f t="shared" si="76"/>
        <v>2.8265412183235267E-2</v>
      </c>
      <c r="CE278" s="156">
        <f t="shared" si="76"/>
        <v>3.8109809849208011E-2</v>
      </c>
      <c r="CF278" s="156">
        <f t="shared" si="76"/>
        <v>6.3540425609434917E-2</v>
      </c>
      <c r="CG278" s="156">
        <f t="shared" si="76"/>
        <v>5.7618363749134358E-2</v>
      </c>
      <c r="CH278" s="156">
        <f t="shared" si="76"/>
        <v>6.8807601073086505E-2</v>
      </c>
      <c r="CI278" s="156">
        <f t="shared" si="76"/>
        <v>6.2656503270166322E-2</v>
      </c>
      <c r="CJ278" s="156">
        <f t="shared" si="76"/>
        <v>5.1933309105700799E-2</v>
      </c>
      <c r="CK278" s="156">
        <f t="shared" si="76"/>
        <v>9.2175446116611479E-2</v>
      </c>
      <c r="CL278" s="156">
        <f t="shared" si="76"/>
        <v>7.3699215710008092E-2</v>
      </c>
      <c r="CM278" s="156">
        <f t="shared" si="76"/>
        <v>0.12463401938347048</v>
      </c>
      <c r="CN278" s="156">
        <f t="shared" si="76"/>
        <v>0.29309194598764932</v>
      </c>
      <c r="CS278" s="156">
        <f>+CS277/$CB$277</f>
        <v>2.2036174517463356E-2</v>
      </c>
      <c r="CT278" s="156">
        <f>+CT277/$CB$277</f>
        <v>2.3391311059087816E-2</v>
      </c>
      <c r="CU278" s="156"/>
      <c r="CV278" s="149"/>
      <c r="CX278" s="156">
        <f>+CX277/$CB$277</f>
        <v>3.4460593136192291E-2</v>
      </c>
      <c r="CY278" s="156">
        <f>+CY277/$CB$277</f>
        <v>3.5825903596445073E-2</v>
      </c>
      <c r="DB278" s="156">
        <f>+DB277/$CB$277</f>
        <v>3.9253885558635522E-2</v>
      </c>
      <c r="DC278" s="156"/>
    </row>
    <row r="279" spans="1:270" ht="15" customHeight="1" x14ac:dyDescent="0.25">
      <c r="BL279" s="149"/>
      <c r="BN279" s="199">
        <f>+BN278+BM278</f>
        <v>7.3640481718755132E-2</v>
      </c>
      <c r="BO279" s="199">
        <f>+BN279+BO278</f>
        <v>0.15522165961794224</v>
      </c>
    </row>
    <row r="280" spans="1:270" ht="15" customHeight="1" x14ac:dyDescent="0.25">
      <c r="CF280" s="176"/>
      <c r="CR280" s="149"/>
    </row>
    <row r="281" spans="1:270" ht="15" customHeight="1" x14ac:dyDescent="0.25">
      <c r="CE281" s="156"/>
      <c r="CF281" s="176"/>
      <c r="CG281" s="150"/>
      <c r="CH281" s="176"/>
      <c r="CS281" s="149"/>
      <c r="CT281" s="149"/>
      <c r="CU281" s="149"/>
    </row>
    <row r="282" spans="1:270" ht="15" customHeight="1" x14ac:dyDescent="0.25">
      <c r="CF282" s="149"/>
      <c r="DI282" s="149"/>
    </row>
    <row r="283" spans="1:270" ht="15" customHeight="1" x14ac:dyDescent="0.25">
      <c r="CA283" s="150">
        <v>1010000</v>
      </c>
      <c r="CB283" s="149"/>
      <c r="CS283" s="149"/>
      <c r="CT283" s="149"/>
      <c r="CU283" s="149"/>
      <c r="CV283" s="149"/>
      <c r="CW283" s="149"/>
    </row>
    <row r="284" spans="1:270" ht="15" customHeight="1" x14ac:dyDescent="0.25">
      <c r="BH284">
        <v>1721115416</v>
      </c>
      <c r="CA284" s="150">
        <v>523760</v>
      </c>
      <c r="CD284" s="150"/>
    </row>
    <row r="285" spans="1:270" ht="15" customHeight="1" x14ac:dyDescent="0.25">
      <c r="BH285" s="384" t="s">
        <v>961</v>
      </c>
      <c r="CA285" s="351">
        <f>+CA283-CA284</f>
        <v>486240</v>
      </c>
      <c r="CB285" s="149"/>
      <c r="CD285" s="150"/>
    </row>
    <row r="286" spans="1:270" ht="15" customHeight="1" x14ac:dyDescent="0.25">
      <c r="CB286" s="149"/>
      <c r="CC286" s="149"/>
      <c r="CD286" s="156"/>
    </row>
    <row r="287" spans="1:270" ht="15" customHeight="1" x14ac:dyDescent="0.25">
      <c r="CC287" s="149"/>
      <c r="CD287" s="150"/>
    </row>
    <row r="288" spans="1:270" ht="15" customHeight="1" x14ac:dyDescent="0.25">
      <c r="CD288" s="150"/>
    </row>
    <row r="289" spans="21:65" ht="15" customHeight="1" x14ac:dyDescent="0.25">
      <c r="U289">
        <v>24</v>
      </c>
      <c r="V289">
        <v>100</v>
      </c>
    </row>
    <row r="290" spans="21:65" ht="15" customHeight="1" x14ac:dyDescent="0.25">
      <c r="U290">
        <v>6</v>
      </c>
      <c r="V290" s="236">
        <f>+U290*V289/U289</f>
        <v>25</v>
      </c>
    </row>
    <row r="293" spans="21:65" ht="15" customHeight="1" x14ac:dyDescent="0.25">
      <c r="BF293" s="237"/>
    </row>
    <row r="294" spans="21:65" ht="15" customHeight="1" x14ac:dyDescent="0.25">
      <c r="BM294" s="176"/>
    </row>
  </sheetData>
  <autoFilter ref="A5:LG5" xr:uid="{00000000-0001-0000-0300-000000000000}"/>
  <dataConsolidate/>
  <mergeCells count="18">
    <mergeCell ref="BY4:CB4"/>
    <mergeCell ref="CC4:CP4"/>
    <mergeCell ref="JK4:LE4"/>
    <mergeCell ref="BM4:BX4"/>
    <mergeCell ref="K4:P4"/>
    <mergeCell ref="Q4:T4"/>
    <mergeCell ref="HP4:JJ4"/>
    <mergeCell ref="DX4:FT4"/>
    <mergeCell ref="FU4:HO4"/>
    <mergeCell ref="B1:BX1"/>
    <mergeCell ref="B4:D4"/>
    <mergeCell ref="U4:AF4"/>
    <mergeCell ref="F4:I4"/>
    <mergeCell ref="AM4:AO4"/>
    <mergeCell ref="AG4:AL4"/>
    <mergeCell ref="AP4:AR4"/>
    <mergeCell ref="AS4:BD4"/>
    <mergeCell ref="BJ4:BL4"/>
  </mergeCells>
  <phoneticPr fontId="30" type="noConversion"/>
  <conditionalFormatting sqref="CR6:CR276">
    <cfRule type="cellIs" dxfId="1" priority="1" operator="greaterThan">
      <formula>0</formula>
    </cfRule>
    <cfRule type="cellIs" dxfId="0" priority="2" operator="lessThan">
      <formula>0</formula>
    </cfRule>
  </conditionalFormatting>
  <dataValidations disablePrompts="1" count="4">
    <dataValidation type="list" allowBlank="1" showInputMessage="1" showErrorMessage="1" sqref="K269 K273:K274 K267 K236:K265" xr:uid="{00000000-0002-0000-0300-000000000000}">
      <formula1>"Plurianual Preexistente, Plurianual Nuevo, Anual Nuevo, Inversión Sectorial, Arrastre"</formula1>
    </dataValidation>
    <dataValidation showDropDown="1" showInputMessage="1" showErrorMessage="1" sqref="F6:F276" xr:uid="{00000000-0002-0000-0300-000001000000}"/>
    <dataValidation type="list" allowBlank="1" showInputMessage="1" showErrorMessage="1" sqref="AH6:AH276" xr:uid="{00000000-0002-0000-0300-000002000000}">
      <formula1>"Arrastre,Plurianual,Nuevo"</formula1>
    </dataValidation>
    <dataValidation type="list" allowBlank="1" showInputMessage="1" showErrorMessage="1" sqref="AI6:AI276" xr:uid="{00000000-0002-0000-0300-000003000000}">
      <formula1>"SI,NO"</formula1>
    </dataValidation>
  </dataValidations>
  <hyperlinks>
    <hyperlink ref="BH285" r:id="rId1" xr:uid="{266AB446-3578-4983-B0F6-BA610024ABF8}"/>
  </hyperlinks>
  <printOptions horizontalCentered="1"/>
  <pageMargins left="0.11811023622047245" right="0.11811023622047245" top="0.19685039370078741" bottom="0.19685039370078741" header="0.31496062992125984" footer="0.31496062992125984"/>
  <pageSetup paperSize="9" scale="80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300-00000C000000}">
          <x14:formula1>
            <xm:f>Listas!$F$4:$F$66</xm:f>
          </x14:formula1>
          <xm:sqref>G269 G273:G274 G267 G236:G265</xm:sqref>
        </x14:dataValidation>
        <x14:dataValidation type="list" allowBlank="1" showInputMessage="1" showErrorMessage="1" xr:uid="{00000000-0002-0000-0300-00000D000000}">
          <x14:formula1>
            <xm:f>Listas!$L$4:$L$7</xm:f>
          </x14:formula1>
          <xm:sqref>N269 N273:N274 N267 N236:N265</xm:sqref>
        </x14:dataValidation>
        <x14:dataValidation type="list" allowBlank="1" showInputMessage="1" showErrorMessage="1" xr:uid="{00000000-0002-0000-0300-00000E000000}">
          <x14:formula1>
            <xm:f>Listas!$S$4:$S$5</xm:f>
          </x14:formula1>
          <xm:sqref>T6:T276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5340-3A13-4CC1-883E-6225DD453B5F}">
  <dimension ref="A1:H40"/>
  <sheetViews>
    <sheetView topLeftCell="A33" workbookViewId="0">
      <selection activeCell="B68" sqref="B68"/>
    </sheetView>
  </sheetViews>
  <sheetFormatPr baseColWidth="10" defaultColWidth="11.42578125" defaultRowHeight="15" x14ac:dyDescent="0.25"/>
  <cols>
    <col min="2" max="2" width="27.28515625" customWidth="1"/>
    <col min="3" max="3" width="17" customWidth="1"/>
    <col min="4" max="4" width="71.7109375" customWidth="1"/>
    <col min="7" max="7" width="20.28515625" bestFit="1" customWidth="1"/>
  </cols>
  <sheetData>
    <row r="1" spans="1:7" x14ac:dyDescent="0.25">
      <c r="A1" s="240" t="s">
        <v>49</v>
      </c>
      <c r="B1" s="304" t="s">
        <v>0</v>
      </c>
      <c r="C1" s="305" t="s">
        <v>1</v>
      </c>
      <c r="D1" s="306" t="s">
        <v>50</v>
      </c>
      <c r="E1" s="307" t="s">
        <v>51</v>
      </c>
      <c r="F1" s="308" t="s">
        <v>48</v>
      </c>
      <c r="G1" s="240" t="s">
        <v>962</v>
      </c>
    </row>
    <row r="2" spans="1:7" x14ac:dyDescent="0.25">
      <c r="A2" s="76" t="s">
        <v>54</v>
      </c>
      <c r="B2" s="76" t="s">
        <v>6</v>
      </c>
      <c r="C2" s="76" t="s">
        <v>7</v>
      </c>
      <c r="D2" s="297" t="s">
        <v>99</v>
      </c>
      <c r="E2" s="73">
        <v>500</v>
      </c>
      <c r="F2" s="284" t="s">
        <v>53</v>
      </c>
      <c r="G2" s="226" t="s">
        <v>963</v>
      </c>
    </row>
    <row r="3" spans="1:7" x14ac:dyDescent="0.25">
      <c r="A3" s="76" t="s">
        <v>54</v>
      </c>
      <c r="B3" s="76" t="s">
        <v>6</v>
      </c>
      <c r="C3" s="76" t="s">
        <v>7</v>
      </c>
      <c r="D3" s="297" t="s">
        <v>55</v>
      </c>
      <c r="E3" s="73">
        <v>1600</v>
      </c>
      <c r="F3" s="282" t="s">
        <v>53</v>
      </c>
      <c r="G3" s="226" t="s">
        <v>963</v>
      </c>
    </row>
    <row r="4" spans="1:7" x14ac:dyDescent="0.25">
      <c r="A4" s="76" t="s">
        <v>54</v>
      </c>
      <c r="B4" s="76" t="s">
        <v>6</v>
      </c>
      <c r="C4" s="76" t="s">
        <v>7</v>
      </c>
      <c r="D4" s="76" t="s">
        <v>56</v>
      </c>
      <c r="E4" s="73">
        <v>1000</v>
      </c>
      <c r="F4" s="282" t="s">
        <v>53</v>
      </c>
      <c r="G4" s="76" t="s">
        <v>964</v>
      </c>
    </row>
    <row r="5" spans="1:7" x14ac:dyDescent="0.25">
      <c r="A5" s="76" t="s">
        <v>54</v>
      </c>
      <c r="B5" s="76" t="s">
        <v>6</v>
      </c>
      <c r="C5" s="76" t="s">
        <v>7</v>
      </c>
      <c r="D5" s="76" t="s">
        <v>57</v>
      </c>
      <c r="E5" s="73">
        <v>23440.7</v>
      </c>
      <c r="F5" s="282" t="s">
        <v>53</v>
      </c>
      <c r="G5" s="76" t="s">
        <v>964</v>
      </c>
    </row>
    <row r="6" spans="1:7" x14ac:dyDescent="0.25">
      <c r="A6" s="76" t="s">
        <v>54</v>
      </c>
      <c r="B6" s="76" t="s">
        <v>6</v>
      </c>
      <c r="C6" s="76" t="s">
        <v>7</v>
      </c>
      <c r="D6" s="297" t="s">
        <v>58</v>
      </c>
      <c r="E6" s="73">
        <v>2500</v>
      </c>
      <c r="F6" s="282" t="s">
        <v>53</v>
      </c>
      <c r="G6" s="226" t="s">
        <v>963</v>
      </c>
    </row>
    <row r="7" spans="1:7" x14ac:dyDescent="0.25">
      <c r="A7" s="76" t="s">
        <v>54</v>
      </c>
      <c r="B7" s="76" t="s">
        <v>6</v>
      </c>
      <c r="C7" s="76" t="s">
        <v>7</v>
      </c>
      <c r="D7" s="297" t="s">
        <v>59</v>
      </c>
      <c r="E7" s="73">
        <v>2500</v>
      </c>
      <c r="F7" s="282" t="s">
        <v>53</v>
      </c>
      <c r="G7" s="226" t="s">
        <v>963</v>
      </c>
    </row>
    <row r="8" spans="1:7" x14ac:dyDescent="0.25">
      <c r="A8" s="76" t="s">
        <v>54</v>
      </c>
      <c r="B8" s="76" t="s">
        <v>6</v>
      </c>
      <c r="C8" s="76" t="s">
        <v>7</v>
      </c>
      <c r="D8" s="76" t="s">
        <v>62</v>
      </c>
      <c r="E8" s="73">
        <v>283</v>
      </c>
      <c r="F8" s="282" t="s">
        <v>53</v>
      </c>
      <c r="G8" s="76" t="s">
        <v>964</v>
      </c>
    </row>
    <row r="9" spans="1:7" x14ac:dyDescent="0.25">
      <c r="A9" s="76" t="s">
        <v>54</v>
      </c>
      <c r="B9" s="76" t="s">
        <v>6</v>
      </c>
      <c r="C9" s="76" t="s">
        <v>7</v>
      </c>
      <c r="D9" s="297" t="s">
        <v>61</v>
      </c>
      <c r="E9" s="73">
        <v>5000</v>
      </c>
      <c r="F9" s="282" t="s">
        <v>53</v>
      </c>
      <c r="G9" s="226" t="s">
        <v>963</v>
      </c>
    </row>
    <row r="10" spans="1:7" x14ac:dyDescent="0.25">
      <c r="A10" s="76" t="s">
        <v>149</v>
      </c>
      <c r="B10" s="76" t="s">
        <v>6</v>
      </c>
      <c r="C10" s="76" t="s">
        <v>7</v>
      </c>
      <c r="D10" s="297" t="s">
        <v>729</v>
      </c>
      <c r="E10" s="73">
        <v>300</v>
      </c>
      <c r="F10" s="284" t="s">
        <v>53</v>
      </c>
      <c r="G10" s="226" t="s">
        <v>963</v>
      </c>
    </row>
    <row r="11" spans="1:7" x14ac:dyDescent="0.25">
      <c r="A11" s="76" t="s">
        <v>67</v>
      </c>
      <c r="B11" s="76" t="s">
        <v>6</v>
      </c>
      <c r="C11" s="76" t="s">
        <v>7</v>
      </c>
      <c r="D11" s="298" t="s">
        <v>68</v>
      </c>
      <c r="E11" s="73">
        <v>3000</v>
      </c>
      <c r="F11" s="282" t="s">
        <v>53</v>
      </c>
      <c r="G11" s="226" t="s">
        <v>965</v>
      </c>
    </row>
    <row r="12" spans="1:7" x14ac:dyDescent="0.25">
      <c r="A12" s="76" t="s">
        <v>67</v>
      </c>
      <c r="B12" s="76" t="s">
        <v>6</v>
      </c>
      <c r="C12" s="76" t="s">
        <v>7</v>
      </c>
      <c r="D12" s="297" t="s">
        <v>69</v>
      </c>
      <c r="E12" s="73">
        <v>3500</v>
      </c>
      <c r="F12" s="282" t="s">
        <v>53</v>
      </c>
      <c r="G12" s="226" t="s">
        <v>963</v>
      </c>
    </row>
    <row r="13" spans="1:7" x14ac:dyDescent="0.25">
      <c r="A13" s="76" t="s">
        <v>76</v>
      </c>
      <c r="B13" s="76" t="s">
        <v>6</v>
      </c>
      <c r="C13" s="76" t="s">
        <v>7</v>
      </c>
      <c r="D13" s="298" t="s">
        <v>632</v>
      </c>
      <c r="E13" s="73">
        <v>6600</v>
      </c>
      <c r="F13" s="282" t="s">
        <v>53</v>
      </c>
      <c r="G13" s="226" t="s">
        <v>965</v>
      </c>
    </row>
    <row r="14" spans="1:7" x14ac:dyDescent="0.25">
      <c r="A14" s="76" t="s">
        <v>76</v>
      </c>
      <c r="B14" s="76" t="s">
        <v>6</v>
      </c>
      <c r="C14" s="76" t="s">
        <v>7</v>
      </c>
      <c r="D14" s="298" t="s">
        <v>83</v>
      </c>
      <c r="E14" s="73">
        <v>7000</v>
      </c>
      <c r="F14" s="282" t="s">
        <v>53</v>
      </c>
      <c r="G14" s="226" t="s">
        <v>965</v>
      </c>
    </row>
    <row r="15" spans="1:7" x14ac:dyDescent="0.25">
      <c r="A15" s="76" t="s">
        <v>76</v>
      </c>
      <c r="B15" s="76" t="s">
        <v>6</v>
      </c>
      <c r="C15" s="76" t="s">
        <v>7</v>
      </c>
      <c r="D15" s="298" t="s">
        <v>80</v>
      </c>
      <c r="E15" s="73">
        <v>3500</v>
      </c>
      <c r="F15" s="282" t="s">
        <v>53</v>
      </c>
      <c r="G15" s="226" t="s">
        <v>965</v>
      </c>
    </row>
    <row r="16" spans="1:7" x14ac:dyDescent="0.25">
      <c r="A16" s="76" t="s">
        <v>76</v>
      </c>
      <c r="B16" s="76" t="s">
        <v>6</v>
      </c>
      <c r="C16" s="76" t="s">
        <v>7</v>
      </c>
      <c r="D16" s="76" t="s">
        <v>79</v>
      </c>
      <c r="E16" s="73">
        <v>1000</v>
      </c>
      <c r="F16" s="282" t="s">
        <v>53</v>
      </c>
      <c r="G16" s="76" t="s">
        <v>964</v>
      </c>
    </row>
    <row r="17" spans="1:7" x14ac:dyDescent="0.25">
      <c r="A17" s="76" t="s">
        <v>76</v>
      </c>
      <c r="B17" s="76" t="s">
        <v>6</v>
      </c>
      <c r="C17" s="76" t="s">
        <v>7</v>
      </c>
      <c r="D17" s="76" t="s">
        <v>86</v>
      </c>
      <c r="E17" s="73">
        <v>7000</v>
      </c>
      <c r="F17" s="282" t="s">
        <v>53</v>
      </c>
      <c r="G17" s="76" t="s">
        <v>964</v>
      </c>
    </row>
    <row r="18" spans="1:7" x14ac:dyDescent="0.25">
      <c r="A18" s="76" t="s">
        <v>76</v>
      </c>
      <c r="B18" s="76" t="s">
        <v>6</v>
      </c>
      <c r="C18" s="76" t="s">
        <v>7</v>
      </c>
      <c r="D18" s="76" t="s">
        <v>84</v>
      </c>
      <c r="E18" s="73">
        <v>7200</v>
      </c>
      <c r="F18" s="282" t="s">
        <v>53</v>
      </c>
      <c r="G18" s="76" t="s">
        <v>964</v>
      </c>
    </row>
    <row r="19" spans="1:7" x14ac:dyDescent="0.25">
      <c r="A19" s="76" t="s">
        <v>76</v>
      </c>
      <c r="B19" s="76" t="s">
        <v>6</v>
      </c>
      <c r="C19" s="76" t="s">
        <v>7</v>
      </c>
      <c r="D19" s="76" t="s">
        <v>87</v>
      </c>
      <c r="E19" s="73">
        <v>7000</v>
      </c>
      <c r="F19" s="282" t="s">
        <v>53</v>
      </c>
      <c r="G19" s="76" t="s">
        <v>964</v>
      </c>
    </row>
    <row r="20" spans="1:7" x14ac:dyDescent="0.25">
      <c r="A20" s="76" t="s">
        <v>76</v>
      </c>
      <c r="B20" s="76" t="s">
        <v>6</v>
      </c>
      <c r="C20" s="76" t="s">
        <v>7</v>
      </c>
      <c r="D20" s="76" t="s">
        <v>93</v>
      </c>
      <c r="E20" s="73">
        <v>10000</v>
      </c>
      <c r="F20" s="282" t="s">
        <v>53</v>
      </c>
      <c r="G20" s="76" t="s">
        <v>964</v>
      </c>
    </row>
    <row r="21" spans="1:7" x14ac:dyDescent="0.25">
      <c r="A21" s="76" t="s">
        <v>76</v>
      </c>
      <c r="B21" s="76" t="s">
        <v>6</v>
      </c>
      <c r="C21" s="76" t="s">
        <v>7</v>
      </c>
      <c r="D21" s="298" t="s">
        <v>85</v>
      </c>
      <c r="E21" s="73">
        <v>8000</v>
      </c>
      <c r="F21" s="282" t="s">
        <v>53</v>
      </c>
      <c r="G21" s="226" t="s">
        <v>965</v>
      </c>
    </row>
    <row r="22" spans="1:7" x14ac:dyDescent="0.25">
      <c r="A22" s="76" t="s">
        <v>76</v>
      </c>
      <c r="B22" s="76" t="s">
        <v>6</v>
      </c>
      <c r="C22" s="76" t="s">
        <v>7</v>
      </c>
      <c r="D22" s="76" t="s">
        <v>89</v>
      </c>
      <c r="E22" s="73">
        <v>1000</v>
      </c>
      <c r="F22" s="282" t="s">
        <v>53</v>
      </c>
      <c r="G22" s="76" t="s">
        <v>964</v>
      </c>
    </row>
    <row r="23" spans="1:7" x14ac:dyDescent="0.25">
      <c r="A23" s="76" t="s">
        <v>76</v>
      </c>
      <c r="B23" s="76" t="s">
        <v>6</v>
      </c>
      <c r="C23" s="76" t="s">
        <v>7</v>
      </c>
      <c r="D23" s="76" t="s">
        <v>92</v>
      </c>
      <c r="E23" s="73">
        <v>1100</v>
      </c>
      <c r="F23" s="282" t="s">
        <v>53</v>
      </c>
      <c r="G23" s="76" t="s">
        <v>964</v>
      </c>
    </row>
    <row r="24" spans="1:7" x14ac:dyDescent="0.25">
      <c r="A24" s="76" t="s">
        <v>76</v>
      </c>
      <c r="B24" s="76" t="s">
        <v>6</v>
      </c>
      <c r="C24" s="76" t="s">
        <v>7</v>
      </c>
      <c r="D24" s="76" t="s">
        <v>90</v>
      </c>
      <c r="E24" s="73">
        <v>2000</v>
      </c>
      <c r="F24" s="282" t="s">
        <v>53</v>
      </c>
      <c r="G24" s="76" t="s">
        <v>964</v>
      </c>
    </row>
    <row r="25" spans="1:7" x14ac:dyDescent="0.25">
      <c r="A25" s="76" t="s">
        <v>76</v>
      </c>
      <c r="B25" s="76" t="s">
        <v>6</v>
      </c>
      <c r="C25" s="76" t="s">
        <v>7</v>
      </c>
      <c r="D25" s="297" t="s">
        <v>81</v>
      </c>
      <c r="E25" s="73">
        <v>2000</v>
      </c>
      <c r="F25" s="286" t="s">
        <v>53</v>
      </c>
      <c r="G25" s="226" t="s">
        <v>963</v>
      </c>
    </row>
    <row r="26" spans="1:7" x14ac:dyDescent="0.25">
      <c r="A26" s="76" t="s">
        <v>76</v>
      </c>
      <c r="B26" s="76" t="s">
        <v>6</v>
      </c>
      <c r="C26" s="76" t="s">
        <v>7</v>
      </c>
      <c r="D26" s="298" t="s">
        <v>88</v>
      </c>
      <c r="E26" s="73">
        <v>1400</v>
      </c>
      <c r="F26" s="282" t="s">
        <v>53</v>
      </c>
      <c r="G26" s="226" t="s">
        <v>965</v>
      </c>
    </row>
    <row r="27" spans="1:7" x14ac:dyDescent="0.25">
      <c r="A27" s="76" t="s">
        <v>76</v>
      </c>
      <c r="B27" s="76" t="s">
        <v>6</v>
      </c>
      <c r="C27" s="76" t="s">
        <v>7</v>
      </c>
      <c r="D27" s="76" t="s">
        <v>91</v>
      </c>
      <c r="E27" s="73">
        <v>1000</v>
      </c>
      <c r="F27" s="282" t="s">
        <v>53</v>
      </c>
      <c r="G27" s="76" t="s">
        <v>964</v>
      </c>
    </row>
    <row r="28" spans="1:7" x14ac:dyDescent="0.25">
      <c r="A28" s="76" t="s">
        <v>76</v>
      </c>
      <c r="B28" s="76" t="s">
        <v>6</v>
      </c>
      <c r="C28" s="76" t="s">
        <v>7</v>
      </c>
      <c r="D28" s="76" t="s">
        <v>94</v>
      </c>
      <c r="E28" s="73">
        <v>9259.93</v>
      </c>
      <c r="F28" s="282" t="s">
        <v>53</v>
      </c>
      <c r="G28" s="76" t="s">
        <v>964</v>
      </c>
    </row>
    <row r="29" spans="1:7" x14ac:dyDescent="0.25">
      <c r="A29" s="76" t="s">
        <v>76</v>
      </c>
      <c r="B29" s="76" t="s">
        <v>6</v>
      </c>
      <c r="C29" s="76" t="s">
        <v>7</v>
      </c>
      <c r="D29" s="298" t="s">
        <v>658</v>
      </c>
      <c r="E29" s="73">
        <v>3500</v>
      </c>
      <c r="F29" s="282" t="s">
        <v>53</v>
      </c>
      <c r="G29" s="226" t="s">
        <v>965</v>
      </c>
    </row>
    <row r="30" spans="1:7" x14ac:dyDescent="0.25">
      <c r="A30" s="76" t="s">
        <v>70</v>
      </c>
      <c r="B30" s="76" t="s">
        <v>6</v>
      </c>
      <c r="C30" s="76" t="s">
        <v>11</v>
      </c>
      <c r="D30" s="245" t="s">
        <v>71</v>
      </c>
      <c r="E30" s="73">
        <v>438975</v>
      </c>
      <c r="F30" s="292" t="s">
        <v>53</v>
      </c>
      <c r="G30" s="226" t="s">
        <v>966</v>
      </c>
    </row>
    <row r="31" spans="1:7" x14ac:dyDescent="0.25">
      <c r="A31" s="76" t="s">
        <v>70</v>
      </c>
      <c r="B31" s="76" t="s">
        <v>6</v>
      </c>
      <c r="C31" s="76" t="s">
        <v>11</v>
      </c>
      <c r="D31" s="245" t="s">
        <v>72</v>
      </c>
      <c r="E31" s="73">
        <v>495000</v>
      </c>
      <c r="F31" s="292" t="s">
        <v>53</v>
      </c>
      <c r="G31" s="226" t="s">
        <v>966</v>
      </c>
    </row>
    <row r="32" spans="1:7" x14ac:dyDescent="0.25">
      <c r="A32" s="76" t="s">
        <v>65</v>
      </c>
      <c r="B32" s="76" t="s">
        <v>6</v>
      </c>
      <c r="C32" s="76" t="s">
        <v>11</v>
      </c>
      <c r="D32" s="298" t="s">
        <v>66</v>
      </c>
      <c r="E32" s="73">
        <v>6600</v>
      </c>
      <c r="F32" s="282" t="s">
        <v>53</v>
      </c>
      <c r="G32" s="226" t="s">
        <v>965</v>
      </c>
    </row>
    <row r="33" spans="1:8" x14ac:dyDescent="0.25">
      <c r="A33" s="76" t="s">
        <v>73</v>
      </c>
      <c r="B33" s="76" t="s">
        <v>6</v>
      </c>
      <c r="C33" s="76" t="s">
        <v>11</v>
      </c>
      <c r="D33" s="76" t="s">
        <v>75</v>
      </c>
      <c r="E33" s="73">
        <v>4000</v>
      </c>
      <c r="F33" s="282" t="s">
        <v>53</v>
      </c>
      <c r="G33" s="76" t="s">
        <v>964</v>
      </c>
    </row>
    <row r="34" spans="1:8" x14ac:dyDescent="0.25">
      <c r="A34" s="76" t="s">
        <v>73</v>
      </c>
      <c r="B34" s="76" t="s">
        <v>6</v>
      </c>
      <c r="C34" s="76" t="s">
        <v>11</v>
      </c>
      <c r="D34" s="76" t="s">
        <v>74</v>
      </c>
      <c r="E34" s="73">
        <v>9000</v>
      </c>
      <c r="F34" s="282" t="s">
        <v>53</v>
      </c>
      <c r="G34" s="76" t="s">
        <v>964</v>
      </c>
    </row>
    <row r="36" spans="1:8" x14ac:dyDescent="0.25">
      <c r="G36" s="226" t="s">
        <v>963</v>
      </c>
      <c r="H36" s="226">
        <v>8</v>
      </c>
    </row>
    <row r="37" spans="1:8" x14ac:dyDescent="0.25">
      <c r="G37" s="76" t="s">
        <v>964</v>
      </c>
      <c r="H37" s="226">
        <v>15</v>
      </c>
    </row>
    <row r="38" spans="1:8" x14ac:dyDescent="0.25">
      <c r="G38" s="226" t="s">
        <v>967</v>
      </c>
      <c r="H38" s="226">
        <v>8</v>
      </c>
    </row>
    <row r="39" spans="1:8" x14ac:dyDescent="0.25">
      <c r="G39" s="226" t="s">
        <v>966</v>
      </c>
      <c r="H39" s="226">
        <v>2</v>
      </c>
    </row>
    <row r="40" spans="1:8" x14ac:dyDescent="0.25">
      <c r="H40" s="226">
        <f>SUM(H36:H39)</f>
        <v>33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3"/>
  <sheetViews>
    <sheetView showGridLines="0" zoomScale="120" zoomScaleNormal="120" zoomScaleSheetLayoutView="90" workbookViewId="0">
      <selection activeCell="AG3" sqref="AG3:AI3"/>
    </sheetView>
  </sheetViews>
  <sheetFormatPr baseColWidth="10" defaultColWidth="11.42578125" defaultRowHeight="15" x14ac:dyDescent="0.25"/>
  <cols>
    <col min="1" max="1" width="0.85546875" style="1" customWidth="1"/>
    <col min="2" max="2" width="8.28515625" style="1" customWidth="1"/>
    <col min="3" max="3" width="9.7109375" style="1" customWidth="1"/>
    <col min="4" max="5" width="7.28515625" style="1" customWidth="1"/>
    <col min="6" max="6" width="9.5703125" style="4" customWidth="1"/>
    <col min="7" max="7" width="7.85546875" style="1" customWidth="1"/>
    <col min="8" max="8" width="8" style="1" customWidth="1"/>
    <col min="9" max="9" width="7.28515625" style="1" customWidth="1"/>
    <col min="10" max="10" width="6.5703125" style="1" customWidth="1"/>
    <col min="11" max="11" width="8.5703125" style="1" customWidth="1"/>
    <col min="12" max="12" width="12.28515625" style="3" customWidth="1"/>
    <col min="13" max="13" width="15.7109375" style="3" customWidth="1"/>
    <col min="14" max="14" width="9.85546875" style="3" customWidth="1"/>
    <col min="15" max="15" width="6.7109375" style="3" customWidth="1"/>
    <col min="16" max="16" width="4.140625" style="3" customWidth="1"/>
    <col min="17" max="17" width="3.28515625" style="3" customWidth="1"/>
    <col min="18" max="18" width="4.140625" style="3" customWidth="1"/>
    <col min="19" max="20" width="9.42578125" style="9" customWidth="1"/>
    <col min="21" max="24" width="7.7109375" style="9" customWidth="1"/>
    <col min="25" max="27" width="5" style="9" customWidth="1"/>
    <col min="28" max="28" width="6" style="9" customWidth="1"/>
    <col min="29" max="29" width="8.5703125" style="1" customWidth="1"/>
    <col min="30" max="30" width="6.7109375" style="1" customWidth="1"/>
    <col min="31" max="31" width="6.5703125" style="1" customWidth="1"/>
    <col min="32" max="32" width="7.42578125" style="1" customWidth="1"/>
    <col min="33" max="33" width="3" style="1" customWidth="1"/>
    <col min="34" max="34" width="3.7109375" style="1" customWidth="1"/>
    <col min="35" max="35" width="2.85546875" style="1" customWidth="1"/>
    <col min="36" max="16384" width="11.42578125" style="1"/>
  </cols>
  <sheetData>
    <row r="1" spans="2:35" ht="26.65" customHeight="1" thickBot="1" x14ac:dyDescent="0.35">
      <c r="B1" s="508" t="s">
        <v>968</v>
      </c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  <c r="R1" s="508"/>
      <c r="S1" s="508"/>
      <c r="T1" s="508"/>
      <c r="U1" s="508"/>
      <c r="V1" s="508"/>
      <c r="W1" s="508"/>
      <c r="X1" s="508"/>
      <c r="Y1" s="508"/>
      <c r="Z1" s="508"/>
      <c r="AA1" s="508"/>
      <c r="AB1" s="508"/>
      <c r="AC1" s="508"/>
      <c r="AD1" s="508"/>
      <c r="AE1" s="508"/>
      <c r="AF1" s="508"/>
      <c r="AG1" s="508"/>
      <c r="AH1" s="508"/>
      <c r="AI1" s="508"/>
    </row>
    <row r="2" spans="2:35" s="10" customFormat="1" ht="20.100000000000001" customHeight="1" thickBot="1" x14ac:dyDescent="0.3">
      <c r="B2" s="509" t="s">
        <v>389</v>
      </c>
      <c r="C2" s="512" t="s">
        <v>432</v>
      </c>
      <c r="D2" s="513"/>
      <c r="E2" s="514"/>
      <c r="F2" s="515" t="s">
        <v>969</v>
      </c>
      <c r="G2" s="518" t="s">
        <v>970</v>
      </c>
      <c r="H2" s="519"/>
      <c r="I2" s="519"/>
      <c r="J2" s="519"/>
      <c r="K2" s="520"/>
      <c r="L2" s="521" t="s">
        <v>971</v>
      </c>
      <c r="M2" s="521"/>
      <c r="N2" s="522"/>
      <c r="O2" s="522"/>
      <c r="P2" s="522"/>
      <c r="Q2" s="522"/>
      <c r="R2" s="523"/>
      <c r="S2" s="524" t="s">
        <v>972</v>
      </c>
      <c r="T2" s="525"/>
      <c r="U2" s="526"/>
      <c r="V2" s="527" t="s">
        <v>437</v>
      </c>
      <c r="W2" s="528"/>
      <c r="X2" s="528"/>
      <c r="Y2" s="528"/>
      <c r="Z2" s="528"/>
      <c r="AA2" s="529"/>
      <c r="AB2" s="524" t="s">
        <v>440</v>
      </c>
      <c r="AC2" s="530"/>
      <c r="AD2" s="530"/>
      <c r="AE2" s="530"/>
      <c r="AF2" s="530"/>
      <c r="AG2" s="530"/>
      <c r="AH2" s="530"/>
      <c r="AI2" s="526"/>
    </row>
    <row r="3" spans="2:35" s="11" customFormat="1" ht="20.65" customHeight="1" x14ac:dyDescent="0.2">
      <c r="B3" s="510"/>
      <c r="C3" s="531" t="s">
        <v>973</v>
      </c>
      <c r="D3" s="533" t="s">
        <v>974</v>
      </c>
      <c r="E3" s="535" t="s">
        <v>453</v>
      </c>
      <c r="F3" s="516"/>
      <c r="G3" s="537" t="s">
        <v>454</v>
      </c>
      <c r="H3" s="506" t="s">
        <v>975</v>
      </c>
      <c r="I3" s="506" t="s">
        <v>455</v>
      </c>
      <c r="J3" s="506" t="s">
        <v>458</v>
      </c>
      <c r="K3" s="541" t="s">
        <v>2</v>
      </c>
      <c r="L3" s="543" t="s">
        <v>459</v>
      </c>
      <c r="M3" s="545" t="s">
        <v>976</v>
      </c>
      <c r="N3" s="545" t="s">
        <v>460</v>
      </c>
      <c r="O3" s="545" t="s">
        <v>977</v>
      </c>
      <c r="P3" s="547" t="s">
        <v>978</v>
      </c>
      <c r="Q3" s="548"/>
      <c r="R3" s="548"/>
      <c r="S3" s="549" t="s">
        <v>979</v>
      </c>
      <c r="T3" s="551" t="s">
        <v>980</v>
      </c>
      <c r="U3" s="551" t="s">
        <v>981</v>
      </c>
      <c r="V3" s="539" t="s">
        <v>982</v>
      </c>
      <c r="W3" s="553" t="s">
        <v>983</v>
      </c>
      <c r="X3" s="539" t="s">
        <v>984</v>
      </c>
      <c r="Y3" s="569" t="s">
        <v>985</v>
      </c>
      <c r="Z3" s="569"/>
      <c r="AA3" s="570"/>
      <c r="AB3" s="571" t="s">
        <v>473</v>
      </c>
      <c r="AC3" s="573" t="s">
        <v>986</v>
      </c>
      <c r="AD3" s="574"/>
      <c r="AE3" s="574"/>
      <c r="AF3" s="575" t="s">
        <v>987</v>
      </c>
      <c r="AG3" s="577" t="s">
        <v>441</v>
      </c>
      <c r="AH3" s="577"/>
      <c r="AI3" s="578"/>
    </row>
    <row r="4" spans="2:35" s="11" customFormat="1" ht="40.35" customHeight="1" thickBot="1" x14ac:dyDescent="0.25">
      <c r="B4" s="511"/>
      <c r="C4" s="532"/>
      <c r="D4" s="534"/>
      <c r="E4" s="536"/>
      <c r="F4" s="517"/>
      <c r="G4" s="538"/>
      <c r="H4" s="507"/>
      <c r="I4" s="507"/>
      <c r="J4" s="507"/>
      <c r="K4" s="542"/>
      <c r="L4" s="544"/>
      <c r="M4" s="546"/>
      <c r="N4" s="546"/>
      <c r="O4" s="546"/>
      <c r="P4" s="16" t="s">
        <v>988</v>
      </c>
      <c r="Q4" s="17" t="s">
        <v>989</v>
      </c>
      <c r="R4" s="17" t="s">
        <v>990</v>
      </c>
      <c r="S4" s="550"/>
      <c r="T4" s="552"/>
      <c r="U4" s="552"/>
      <c r="V4" s="540"/>
      <c r="W4" s="554"/>
      <c r="X4" s="540"/>
      <c r="Y4" s="18" t="s">
        <v>988</v>
      </c>
      <c r="Z4" s="18" t="s">
        <v>991</v>
      </c>
      <c r="AA4" s="19" t="s">
        <v>990</v>
      </c>
      <c r="AB4" s="572"/>
      <c r="AC4" s="57" t="s">
        <v>992</v>
      </c>
      <c r="AD4" s="57" t="s">
        <v>993</v>
      </c>
      <c r="AE4" s="57" t="s">
        <v>191</v>
      </c>
      <c r="AF4" s="576"/>
      <c r="AG4" s="47" t="s">
        <v>988</v>
      </c>
      <c r="AH4" s="47" t="s">
        <v>991</v>
      </c>
      <c r="AI4" s="48" t="s">
        <v>990</v>
      </c>
    </row>
    <row r="5" spans="2:35" s="10" customFormat="1" ht="81" customHeight="1" x14ac:dyDescent="0.25">
      <c r="B5" s="555" t="s">
        <v>994</v>
      </c>
      <c r="C5" s="557" t="s">
        <v>995</v>
      </c>
      <c r="D5" s="559" t="s">
        <v>996</v>
      </c>
      <c r="E5" s="561" t="s">
        <v>192</v>
      </c>
      <c r="F5" s="31" t="s">
        <v>15</v>
      </c>
      <c r="G5" s="24" t="s">
        <v>997</v>
      </c>
      <c r="H5" s="20" t="s">
        <v>997</v>
      </c>
      <c r="I5" s="20" t="s">
        <v>997</v>
      </c>
      <c r="J5" s="20" t="s">
        <v>997</v>
      </c>
      <c r="K5" s="35" t="s">
        <v>997</v>
      </c>
      <c r="L5" s="28" t="s">
        <v>866</v>
      </c>
      <c r="M5" s="28" t="s">
        <v>998</v>
      </c>
      <c r="N5" s="20" t="s">
        <v>999</v>
      </c>
      <c r="O5" s="20" t="s">
        <v>521</v>
      </c>
      <c r="P5" s="563" t="s">
        <v>1000</v>
      </c>
      <c r="Q5" s="564"/>
      <c r="R5" s="564"/>
      <c r="S5" s="44" t="s">
        <v>1001</v>
      </c>
      <c r="T5" s="39" t="s">
        <v>1002</v>
      </c>
      <c r="U5" s="39" t="s">
        <v>1002</v>
      </c>
      <c r="V5" s="582" t="s">
        <v>997</v>
      </c>
      <c r="W5" s="585" t="s">
        <v>997</v>
      </c>
      <c r="X5" s="585" t="s">
        <v>997</v>
      </c>
      <c r="Y5" s="588" t="s">
        <v>996</v>
      </c>
      <c r="Z5" s="589"/>
      <c r="AA5" s="590"/>
      <c r="AB5" s="24" t="s">
        <v>1003</v>
      </c>
      <c r="AC5" s="594" t="s">
        <v>1004</v>
      </c>
      <c r="AD5" s="594" t="s">
        <v>1005</v>
      </c>
      <c r="AE5" s="594" t="s">
        <v>1006</v>
      </c>
      <c r="AF5" s="596" t="s">
        <v>1007</v>
      </c>
      <c r="AG5" s="588" t="s">
        <v>1008</v>
      </c>
      <c r="AH5" s="589"/>
      <c r="AI5" s="590"/>
    </row>
    <row r="6" spans="2:35" s="10" customFormat="1" ht="72.75" customHeight="1" x14ac:dyDescent="0.25">
      <c r="B6" s="556"/>
      <c r="C6" s="558"/>
      <c r="D6" s="560"/>
      <c r="E6" s="562"/>
      <c r="F6" s="32" t="s">
        <v>7</v>
      </c>
      <c r="G6" s="25" t="s">
        <v>997</v>
      </c>
      <c r="H6" s="21" t="s">
        <v>997</v>
      </c>
      <c r="I6" s="21" t="s">
        <v>997</v>
      </c>
      <c r="J6" s="21" t="s">
        <v>997</v>
      </c>
      <c r="K6" s="36" t="s">
        <v>997</v>
      </c>
      <c r="L6" s="29" t="s">
        <v>519</v>
      </c>
      <c r="M6" s="29" t="s">
        <v>1009</v>
      </c>
      <c r="N6" s="21" t="s">
        <v>520</v>
      </c>
      <c r="O6" s="21" t="s">
        <v>521</v>
      </c>
      <c r="P6" s="567" t="s">
        <v>1000</v>
      </c>
      <c r="Q6" s="568"/>
      <c r="R6" s="568"/>
      <c r="S6" s="45" t="s">
        <v>1001</v>
      </c>
      <c r="T6" s="40" t="s">
        <v>1002</v>
      </c>
      <c r="U6" s="40" t="s">
        <v>1002</v>
      </c>
      <c r="V6" s="583"/>
      <c r="W6" s="586"/>
      <c r="X6" s="586"/>
      <c r="Y6" s="591"/>
      <c r="Z6" s="592"/>
      <c r="AA6" s="593"/>
      <c r="AB6" s="25" t="s">
        <v>1010</v>
      </c>
      <c r="AC6" s="595"/>
      <c r="AD6" s="595"/>
      <c r="AE6" s="595"/>
      <c r="AF6" s="597"/>
      <c r="AG6" s="591"/>
      <c r="AH6" s="592"/>
      <c r="AI6" s="593"/>
    </row>
    <row r="7" spans="2:35" s="10" customFormat="1" ht="71.650000000000006" customHeight="1" x14ac:dyDescent="0.25">
      <c r="B7" s="556"/>
      <c r="C7" s="558"/>
      <c r="D7" s="560"/>
      <c r="E7" s="562"/>
      <c r="F7" s="32" t="s">
        <v>1011</v>
      </c>
      <c r="G7" s="25" t="s">
        <v>997</v>
      </c>
      <c r="H7" s="21" t="s">
        <v>997</v>
      </c>
      <c r="I7" s="21" t="s">
        <v>997</v>
      </c>
      <c r="J7" s="21" t="s">
        <v>997</v>
      </c>
      <c r="K7" s="36" t="s">
        <v>997</v>
      </c>
      <c r="L7" s="29" t="s">
        <v>1012</v>
      </c>
      <c r="M7" s="29" t="s">
        <v>1013</v>
      </c>
      <c r="N7" s="21" t="s">
        <v>1014</v>
      </c>
      <c r="O7" s="21" t="s">
        <v>521</v>
      </c>
      <c r="P7" s="567" t="s">
        <v>1000</v>
      </c>
      <c r="Q7" s="568"/>
      <c r="R7" s="568"/>
      <c r="S7" s="45" t="s">
        <v>1001</v>
      </c>
      <c r="T7" s="40" t="s">
        <v>1002</v>
      </c>
      <c r="U7" s="40" t="s">
        <v>1002</v>
      </c>
      <c r="V7" s="583"/>
      <c r="W7" s="586"/>
      <c r="X7" s="586"/>
      <c r="Y7" s="591"/>
      <c r="Z7" s="592"/>
      <c r="AA7" s="593"/>
      <c r="AB7" s="25" t="s">
        <v>1015</v>
      </c>
      <c r="AC7" s="595"/>
      <c r="AD7" s="595"/>
      <c r="AE7" s="595"/>
      <c r="AF7" s="597"/>
      <c r="AG7" s="598"/>
      <c r="AH7" s="599"/>
      <c r="AI7" s="600"/>
    </row>
    <row r="8" spans="2:35" s="11" customFormat="1" ht="80.650000000000006" customHeight="1" thickBot="1" x14ac:dyDescent="0.25">
      <c r="B8" s="556"/>
      <c r="C8" s="558"/>
      <c r="D8" s="560"/>
      <c r="E8" s="562"/>
      <c r="F8" s="33" t="s">
        <v>18</v>
      </c>
      <c r="G8" s="37" t="s">
        <v>997</v>
      </c>
      <c r="H8" s="22" t="s">
        <v>997</v>
      </c>
      <c r="I8" s="22" t="s">
        <v>997</v>
      </c>
      <c r="J8" s="22" t="s">
        <v>997</v>
      </c>
      <c r="K8" s="38" t="s">
        <v>997</v>
      </c>
      <c r="L8" s="30" t="s">
        <v>1016</v>
      </c>
      <c r="M8" s="30" t="s">
        <v>1017</v>
      </c>
      <c r="N8" s="22" t="s">
        <v>1018</v>
      </c>
      <c r="O8" s="22" t="s">
        <v>1019</v>
      </c>
      <c r="P8" s="565" t="s">
        <v>1000</v>
      </c>
      <c r="Q8" s="566"/>
      <c r="R8" s="566"/>
      <c r="S8" s="46" t="s">
        <v>1001</v>
      </c>
      <c r="T8" s="41" t="s">
        <v>1002</v>
      </c>
      <c r="U8" s="41" t="s">
        <v>1002</v>
      </c>
      <c r="V8" s="584"/>
      <c r="W8" s="587"/>
      <c r="X8" s="587"/>
      <c r="Y8" s="591"/>
      <c r="Z8" s="592"/>
      <c r="AA8" s="593"/>
      <c r="AB8" s="579" t="s">
        <v>1020</v>
      </c>
      <c r="AC8" s="580"/>
      <c r="AD8" s="580"/>
      <c r="AE8" s="580"/>
      <c r="AF8" s="580"/>
      <c r="AG8" s="580"/>
      <c r="AH8" s="580"/>
      <c r="AI8" s="581"/>
    </row>
    <row r="9" spans="2:35" s="11" customFormat="1" ht="107.1" customHeight="1" x14ac:dyDescent="0.2">
      <c r="B9" s="607" t="s">
        <v>1021</v>
      </c>
      <c r="C9" s="610" t="s">
        <v>1022</v>
      </c>
      <c r="D9" s="613" t="s">
        <v>1023</v>
      </c>
      <c r="E9" s="616" t="s">
        <v>1024</v>
      </c>
      <c r="F9" s="619" t="s">
        <v>1025</v>
      </c>
      <c r="G9" s="622" t="s">
        <v>1026</v>
      </c>
      <c r="H9" s="640" t="s">
        <v>1027</v>
      </c>
      <c r="I9" s="613" t="s">
        <v>1028</v>
      </c>
      <c r="J9" s="643" t="s">
        <v>1029</v>
      </c>
      <c r="K9" s="52" t="s">
        <v>1030</v>
      </c>
      <c r="L9" s="62" t="s">
        <v>1016</v>
      </c>
      <c r="M9" s="60" t="s">
        <v>1031</v>
      </c>
      <c r="N9" s="60" t="s">
        <v>1032</v>
      </c>
      <c r="O9" s="60" t="s">
        <v>1019</v>
      </c>
      <c r="P9" s="643" t="s">
        <v>1033</v>
      </c>
      <c r="Q9" s="643"/>
      <c r="R9" s="644"/>
      <c r="S9" s="34" t="s">
        <v>1034</v>
      </c>
      <c r="T9" s="65" t="s">
        <v>1035</v>
      </c>
      <c r="U9" s="65" t="s">
        <v>1036</v>
      </c>
      <c r="V9" s="49" t="s">
        <v>1037</v>
      </c>
      <c r="W9" s="50" t="s">
        <v>1038</v>
      </c>
      <c r="X9" s="51" t="s">
        <v>1039</v>
      </c>
      <c r="Y9" s="645" t="s">
        <v>1040</v>
      </c>
      <c r="Z9" s="646"/>
      <c r="AA9" s="647"/>
      <c r="AB9" s="62" t="s">
        <v>1041</v>
      </c>
      <c r="AC9" s="61" t="s">
        <v>1042</v>
      </c>
      <c r="AD9" s="61" t="s">
        <v>1005</v>
      </c>
      <c r="AE9" s="61" t="s">
        <v>1043</v>
      </c>
      <c r="AF9" s="23" t="s">
        <v>1044</v>
      </c>
      <c r="AG9" s="648" t="s">
        <v>1045</v>
      </c>
      <c r="AH9" s="648"/>
      <c r="AI9" s="649"/>
    </row>
    <row r="10" spans="2:35" s="11" customFormat="1" ht="95.1" customHeight="1" x14ac:dyDescent="0.2">
      <c r="B10" s="608"/>
      <c r="C10" s="611"/>
      <c r="D10" s="614"/>
      <c r="E10" s="617"/>
      <c r="F10" s="620"/>
      <c r="G10" s="623"/>
      <c r="H10" s="641"/>
      <c r="I10" s="614"/>
      <c r="J10" s="601"/>
      <c r="K10" s="650" t="s">
        <v>1046</v>
      </c>
      <c r="L10" s="63" t="s">
        <v>866</v>
      </c>
      <c r="M10" s="58" t="s">
        <v>998</v>
      </c>
      <c r="N10" s="58" t="s">
        <v>999</v>
      </c>
      <c r="O10" s="58" t="s">
        <v>521</v>
      </c>
      <c r="P10" s="601" t="s">
        <v>1033</v>
      </c>
      <c r="Q10" s="601"/>
      <c r="R10" s="602"/>
      <c r="S10" s="55" t="s">
        <v>1047</v>
      </c>
      <c r="T10" s="42" t="s">
        <v>1002</v>
      </c>
      <c r="U10" s="42" t="s">
        <v>1048</v>
      </c>
      <c r="V10" s="603" t="s">
        <v>1048</v>
      </c>
      <c r="W10" s="605" t="s">
        <v>1048</v>
      </c>
      <c r="X10" s="605" t="s">
        <v>1048</v>
      </c>
      <c r="Y10" s="632" t="s">
        <v>1048</v>
      </c>
      <c r="Z10" s="633"/>
      <c r="AA10" s="634"/>
      <c r="AB10" s="63" t="s">
        <v>1049</v>
      </c>
      <c r="AC10" s="614" t="s">
        <v>1042</v>
      </c>
      <c r="AD10" s="614" t="s">
        <v>1005</v>
      </c>
      <c r="AE10" s="614" t="s">
        <v>1043</v>
      </c>
      <c r="AF10" s="638" t="s">
        <v>1044</v>
      </c>
      <c r="AG10" s="625" t="s">
        <v>1045</v>
      </c>
      <c r="AH10" s="625"/>
      <c r="AI10" s="626"/>
    </row>
    <row r="11" spans="2:35" s="11" customFormat="1" ht="90" customHeight="1" thickBot="1" x14ac:dyDescent="0.25">
      <c r="B11" s="609"/>
      <c r="C11" s="612"/>
      <c r="D11" s="615"/>
      <c r="E11" s="618"/>
      <c r="F11" s="621"/>
      <c r="G11" s="624"/>
      <c r="H11" s="642"/>
      <c r="I11" s="615"/>
      <c r="J11" s="629"/>
      <c r="K11" s="651"/>
      <c r="L11" s="64" t="s">
        <v>519</v>
      </c>
      <c r="M11" s="59" t="s">
        <v>1050</v>
      </c>
      <c r="N11" s="59" t="s">
        <v>520</v>
      </c>
      <c r="O11" s="59" t="s">
        <v>521</v>
      </c>
      <c r="P11" s="629" t="s">
        <v>1033</v>
      </c>
      <c r="Q11" s="629"/>
      <c r="R11" s="630"/>
      <c r="S11" s="56" t="s">
        <v>1051</v>
      </c>
      <c r="T11" s="43" t="s">
        <v>1002</v>
      </c>
      <c r="U11" s="43" t="s">
        <v>1048</v>
      </c>
      <c r="V11" s="604"/>
      <c r="W11" s="606"/>
      <c r="X11" s="606"/>
      <c r="Y11" s="635"/>
      <c r="Z11" s="636"/>
      <c r="AA11" s="637"/>
      <c r="AB11" s="64" t="s">
        <v>1052</v>
      </c>
      <c r="AC11" s="615"/>
      <c r="AD11" s="615"/>
      <c r="AE11" s="615"/>
      <c r="AF11" s="639"/>
      <c r="AG11" s="627"/>
      <c r="AH11" s="627"/>
      <c r="AI11" s="628"/>
    </row>
    <row r="12" spans="2:35" ht="18.75" thickBot="1" x14ac:dyDescent="0.3">
      <c r="C12" s="2"/>
      <c r="D12" s="2"/>
      <c r="E12" s="2"/>
      <c r="F12" s="13"/>
      <c r="G12" s="2"/>
      <c r="H12" s="2"/>
      <c r="I12" s="2"/>
      <c r="J12" s="2"/>
      <c r="K12" s="2"/>
      <c r="L12" s="14"/>
      <c r="M12" s="14"/>
      <c r="N12" s="14"/>
      <c r="O12" s="14"/>
      <c r="P12" s="14"/>
      <c r="Q12" s="14"/>
      <c r="R12" s="14"/>
      <c r="S12" s="15"/>
      <c r="T12" s="15"/>
      <c r="U12" s="15"/>
      <c r="V12" s="15"/>
      <c r="W12" s="15"/>
      <c r="X12" s="15"/>
      <c r="Y12" s="15"/>
      <c r="Z12" s="15"/>
      <c r="AA12" s="15"/>
      <c r="AB12" s="67" t="s">
        <v>1053</v>
      </c>
      <c r="AC12" s="26"/>
      <c r="AD12" s="26"/>
      <c r="AE12" s="26"/>
      <c r="AF12" s="26"/>
      <c r="AG12" s="26"/>
      <c r="AH12" s="26"/>
      <c r="AI12" s="27"/>
    </row>
    <row r="13" spans="2:35" x14ac:dyDescent="0.25">
      <c r="C13" s="631"/>
      <c r="D13" s="631"/>
      <c r="E13" s="631"/>
      <c r="F13" s="631"/>
      <c r="G13" s="631"/>
      <c r="H13" s="631"/>
      <c r="I13" s="631"/>
      <c r="J13" s="631"/>
      <c r="K13" s="631"/>
      <c r="L13" s="631"/>
      <c r="M13" s="631"/>
      <c r="N13" s="631"/>
      <c r="O13" s="631"/>
      <c r="P13" s="631"/>
      <c r="Q13" s="631"/>
      <c r="R13" s="631"/>
      <c r="S13" s="631"/>
      <c r="T13" s="631"/>
      <c r="U13" s="631"/>
      <c r="V13" s="631"/>
      <c r="W13" s="631"/>
      <c r="X13" s="631"/>
      <c r="Y13" s="631"/>
      <c r="Z13" s="631"/>
      <c r="AA13" s="631"/>
      <c r="AB13" s="631"/>
    </row>
  </sheetData>
  <mergeCells count="76">
    <mergeCell ref="AG10:AI11"/>
    <mergeCell ref="P11:R11"/>
    <mergeCell ref="C13:AB13"/>
    <mergeCell ref="X10:X11"/>
    <mergeCell ref="Y10:AA11"/>
    <mergeCell ref="AC10:AC11"/>
    <mergeCell ref="AD10:AD11"/>
    <mergeCell ref="AE10:AE11"/>
    <mergeCell ref="AF10:AF11"/>
    <mergeCell ref="H9:H11"/>
    <mergeCell ref="I9:I11"/>
    <mergeCell ref="J9:J11"/>
    <mergeCell ref="P9:R9"/>
    <mergeCell ref="Y9:AA9"/>
    <mergeCell ref="AG9:AI9"/>
    <mergeCell ref="K10:K11"/>
    <mergeCell ref="P10:R10"/>
    <mergeCell ref="V10:V11"/>
    <mergeCell ref="W10:W11"/>
    <mergeCell ref="B9:B11"/>
    <mergeCell ref="C9:C11"/>
    <mergeCell ref="D9:D11"/>
    <mergeCell ref="E9:E11"/>
    <mergeCell ref="F9:F11"/>
    <mergeCell ref="G9:G11"/>
    <mergeCell ref="AB8:AI8"/>
    <mergeCell ref="V5:V8"/>
    <mergeCell ref="W5:W8"/>
    <mergeCell ref="X5:X8"/>
    <mergeCell ref="Y5:AA8"/>
    <mergeCell ref="AC5:AC7"/>
    <mergeCell ref="AD5:AD7"/>
    <mergeCell ref="AE5:AE7"/>
    <mergeCell ref="AF5:AF7"/>
    <mergeCell ref="AG5:AI7"/>
    <mergeCell ref="Y3:AA3"/>
    <mergeCell ref="AB3:AB4"/>
    <mergeCell ref="AC3:AE3"/>
    <mergeCell ref="AF3:AF4"/>
    <mergeCell ref="AG3:AI3"/>
    <mergeCell ref="B5:B8"/>
    <mergeCell ref="C5:C8"/>
    <mergeCell ref="D5:D8"/>
    <mergeCell ref="E5:E8"/>
    <mergeCell ref="P5:R5"/>
    <mergeCell ref="P8:R8"/>
    <mergeCell ref="P6:R6"/>
    <mergeCell ref="P7:R7"/>
    <mergeCell ref="X3:X4"/>
    <mergeCell ref="K3:K4"/>
    <mergeCell ref="L3:L4"/>
    <mergeCell ref="M3:M4"/>
    <mergeCell ref="N3:N4"/>
    <mergeCell ref="O3:O4"/>
    <mergeCell ref="P3:R3"/>
    <mergeCell ref="S3:S4"/>
    <mergeCell ref="T3:T4"/>
    <mergeCell ref="U3:U4"/>
    <mergeCell ref="V3:V4"/>
    <mergeCell ref="W3:W4"/>
    <mergeCell ref="J3:J4"/>
    <mergeCell ref="B1:AI1"/>
    <mergeCell ref="B2:B4"/>
    <mergeCell ref="C2:E2"/>
    <mergeCell ref="F2:F4"/>
    <mergeCell ref="G2:K2"/>
    <mergeCell ref="L2:R2"/>
    <mergeCell ref="S2:U2"/>
    <mergeCell ref="V2:AA2"/>
    <mergeCell ref="AB2:AI2"/>
    <mergeCell ref="C3:C4"/>
    <mergeCell ref="D3:D4"/>
    <mergeCell ref="E3:E4"/>
    <mergeCell ref="G3:G4"/>
    <mergeCell ref="H3:H4"/>
    <mergeCell ref="I3:I4"/>
  </mergeCells>
  <pageMargins left="0.7" right="0.7" top="0.75" bottom="0.75" header="0.3" footer="0.3"/>
  <pageSetup scale="5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>
      <selection activeCell="E18" sqref="E18"/>
    </sheetView>
  </sheetViews>
  <sheetFormatPr baseColWidth="10" defaultColWidth="11.42578125" defaultRowHeight="15" x14ac:dyDescent="0.25"/>
  <cols>
    <col min="1" max="1" width="97.5703125" style="1" customWidth="1"/>
  </cols>
  <sheetData>
    <row r="1" spans="1:1" x14ac:dyDescent="0.25">
      <c r="A1" s="2" t="s">
        <v>1054</v>
      </c>
    </row>
    <row r="2" spans="1:1" ht="30" x14ac:dyDescent="0.25">
      <c r="A2" s="1" t="s">
        <v>1055</v>
      </c>
    </row>
    <row r="3" spans="1:1" ht="45" x14ac:dyDescent="0.25">
      <c r="A3" s="1" t="s">
        <v>1056</v>
      </c>
    </row>
    <row r="4" spans="1:1" x14ac:dyDescent="0.25">
      <c r="A4" s="1" t="s">
        <v>1057</v>
      </c>
    </row>
    <row r="5" spans="1:1" ht="30" x14ac:dyDescent="0.25">
      <c r="A5" s="1" t="s">
        <v>1058</v>
      </c>
    </row>
    <row r="6" spans="1:1" ht="45" x14ac:dyDescent="0.25">
      <c r="A6" s="1" t="s">
        <v>1059</v>
      </c>
    </row>
    <row r="7" spans="1:1" ht="30" x14ac:dyDescent="0.25">
      <c r="A7" s="1" t="s">
        <v>1060</v>
      </c>
    </row>
    <row r="8" spans="1:1" ht="30" x14ac:dyDescent="0.25">
      <c r="A8" s="1" t="s">
        <v>1061</v>
      </c>
    </row>
    <row r="9" spans="1:1" x14ac:dyDescent="0.25">
      <c r="A9" s="1" t="s">
        <v>1062</v>
      </c>
    </row>
    <row r="10" spans="1:1" ht="30" x14ac:dyDescent="0.25">
      <c r="A10" s="1" t="s">
        <v>1063</v>
      </c>
    </row>
    <row r="11" spans="1:1" ht="30" x14ac:dyDescent="0.25">
      <c r="A11" s="1" t="s">
        <v>1064</v>
      </c>
    </row>
  </sheetData>
  <pageMargins left="0.7" right="0.7" top="0.75" bottom="0.75" header="0.3" footer="0.3"/>
  <pageSetup paperSize="9" orientation="portrait" verticalDpi="597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152"/>
  <sheetViews>
    <sheetView topLeftCell="A16" workbookViewId="0">
      <selection activeCell="A4" sqref="A4"/>
    </sheetView>
  </sheetViews>
  <sheetFormatPr baseColWidth="10" defaultColWidth="11.42578125" defaultRowHeight="15" x14ac:dyDescent="0.25"/>
  <cols>
    <col min="2" max="2" width="36.85546875" customWidth="1"/>
    <col min="3" max="3" width="37.7109375" customWidth="1"/>
    <col min="7" max="7" width="24.85546875" customWidth="1"/>
    <col min="8" max="8" width="19.85546875" customWidth="1"/>
    <col min="16" max="16" width="55.42578125" customWidth="1"/>
    <col min="17" max="17" width="64.85546875" customWidth="1"/>
    <col min="18" max="18" width="66.7109375" customWidth="1"/>
    <col min="20" max="20" width="4.85546875" bestFit="1" customWidth="1"/>
    <col min="21" max="21" width="6.28515625" bestFit="1" customWidth="1"/>
    <col min="22" max="22" width="5.140625" bestFit="1" customWidth="1"/>
    <col min="23" max="23" width="4.28515625" bestFit="1" customWidth="1"/>
    <col min="24" max="24" width="4.7109375" bestFit="1" customWidth="1"/>
    <col min="25" max="25" width="4.5703125" bestFit="1" customWidth="1"/>
    <col min="26" max="26" width="4.140625" bestFit="1" customWidth="1"/>
    <col min="27" max="27" width="5.5703125" bestFit="1" customWidth="1"/>
    <col min="28" max="28" width="8.85546875" bestFit="1" customWidth="1"/>
    <col min="29" max="29" width="6.42578125" bestFit="1" customWidth="1"/>
    <col min="30" max="30" width="8.42578125" bestFit="1" customWidth="1"/>
    <col min="31" max="31" width="8" bestFit="1" customWidth="1"/>
    <col min="42" max="42" width="4.85546875" bestFit="1" customWidth="1"/>
    <col min="43" max="43" width="6.28515625" bestFit="1" customWidth="1"/>
    <col min="44" max="44" width="5.140625" bestFit="1" customWidth="1"/>
    <col min="45" max="45" width="4.28515625" bestFit="1" customWidth="1"/>
    <col min="46" max="46" width="4.7109375" bestFit="1" customWidth="1"/>
    <col min="47" max="47" width="4.5703125" bestFit="1" customWidth="1"/>
    <col min="48" max="48" width="4.140625" bestFit="1" customWidth="1"/>
    <col min="49" max="49" width="5.5703125" bestFit="1" customWidth="1"/>
    <col min="50" max="50" width="8.85546875" bestFit="1" customWidth="1"/>
    <col min="51" max="51" width="6.42578125" bestFit="1" customWidth="1"/>
    <col min="52" max="52" width="8.42578125" bestFit="1" customWidth="1"/>
    <col min="53" max="53" width="8" bestFit="1" customWidth="1"/>
    <col min="59" max="59" width="4.85546875" bestFit="1" customWidth="1"/>
    <col min="60" max="60" width="6.28515625" bestFit="1" customWidth="1"/>
    <col min="61" max="61" width="5.140625" bestFit="1" customWidth="1"/>
    <col min="62" max="62" width="4.28515625" bestFit="1" customWidth="1"/>
    <col min="63" max="63" width="4.7109375" bestFit="1" customWidth="1"/>
    <col min="64" max="64" width="4.5703125" bestFit="1" customWidth="1"/>
    <col min="65" max="65" width="4.140625" bestFit="1" customWidth="1"/>
    <col min="66" max="66" width="5.5703125" bestFit="1" customWidth="1"/>
    <col min="67" max="67" width="8.85546875" bestFit="1" customWidth="1"/>
    <col min="68" max="68" width="6.42578125" bestFit="1" customWidth="1"/>
    <col min="69" max="69" width="8.42578125" bestFit="1" customWidth="1"/>
    <col min="70" max="70" width="8" bestFit="1" customWidth="1"/>
  </cols>
  <sheetData>
    <row r="1" spans="1:70" s="1" customFormat="1" ht="25.5" customHeight="1" x14ac:dyDescent="0.25">
      <c r="A1" s="682" t="s">
        <v>431</v>
      </c>
      <c r="B1" s="683"/>
      <c r="C1" s="684"/>
      <c r="D1" s="685" t="s">
        <v>1065</v>
      </c>
      <c r="E1" s="665" t="s">
        <v>1066</v>
      </c>
      <c r="F1" s="665" t="s">
        <v>451</v>
      </c>
      <c r="G1" s="665" t="s">
        <v>452</v>
      </c>
      <c r="H1" s="665" t="s">
        <v>453</v>
      </c>
      <c r="I1" s="665" t="s">
        <v>969</v>
      </c>
      <c r="J1" s="668" t="s">
        <v>1067</v>
      </c>
      <c r="K1" s="669"/>
      <c r="L1" s="669"/>
      <c r="M1" s="669"/>
      <c r="N1" s="669"/>
      <c r="O1" s="670"/>
      <c r="P1" s="674" t="s">
        <v>434</v>
      </c>
      <c r="Q1" s="674"/>
      <c r="R1" s="674"/>
      <c r="S1" s="674"/>
      <c r="T1" s="674"/>
      <c r="U1" s="674"/>
      <c r="V1" s="674"/>
      <c r="W1" s="674"/>
      <c r="X1" s="674"/>
      <c r="Y1" s="674"/>
      <c r="Z1" s="674"/>
      <c r="AA1" s="674"/>
      <c r="AB1" s="674"/>
      <c r="AC1" s="674"/>
      <c r="AD1" s="674"/>
      <c r="AE1" s="674"/>
      <c r="AF1" s="675" t="s">
        <v>436</v>
      </c>
      <c r="AG1" s="675"/>
      <c r="AH1" s="675"/>
      <c r="AI1" s="675"/>
      <c r="AJ1" s="675"/>
      <c r="AK1" s="652" t="s">
        <v>437</v>
      </c>
      <c r="AL1" s="652"/>
      <c r="AM1" s="652"/>
      <c r="AN1" s="652"/>
      <c r="AO1" s="652"/>
      <c r="AP1" s="652"/>
      <c r="AQ1" s="652"/>
      <c r="AR1" s="652"/>
      <c r="AS1" s="652"/>
      <c r="AT1" s="652"/>
      <c r="AU1" s="652"/>
      <c r="AV1" s="652"/>
      <c r="AW1" s="652"/>
      <c r="AX1" s="652"/>
      <c r="AY1" s="652"/>
      <c r="AZ1" s="652"/>
      <c r="BA1" s="652"/>
      <c r="BB1" s="653" t="s">
        <v>440</v>
      </c>
      <c r="BC1" s="653"/>
      <c r="BD1" s="653"/>
      <c r="BE1" s="653"/>
      <c r="BF1" s="653"/>
      <c r="BG1" s="653"/>
      <c r="BH1" s="653"/>
      <c r="BI1" s="653"/>
      <c r="BJ1" s="653"/>
      <c r="BK1" s="653"/>
      <c r="BL1" s="653"/>
      <c r="BM1" s="653"/>
      <c r="BN1" s="653"/>
      <c r="BO1" s="653"/>
      <c r="BP1" s="653"/>
      <c r="BQ1" s="653"/>
      <c r="BR1" s="654"/>
    </row>
    <row r="2" spans="1:70" s="1" customFormat="1" ht="26.25" customHeight="1" x14ac:dyDescent="0.25">
      <c r="A2" s="681" t="s">
        <v>447</v>
      </c>
      <c r="B2" s="681" t="s">
        <v>448</v>
      </c>
      <c r="C2" s="681" t="s">
        <v>449</v>
      </c>
      <c r="D2" s="685"/>
      <c r="E2" s="666"/>
      <c r="F2" s="666"/>
      <c r="G2" s="666"/>
      <c r="H2" s="666"/>
      <c r="I2" s="666"/>
      <c r="J2" s="671"/>
      <c r="K2" s="672"/>
      <c r="L2" s="672"/>
      <c r="M2" s="672"/>
      <c r="N2" s="672"/>
      <c r="O2" s="673"/>
      <c r="P2" s="655" t="s">
        <v>459</v>
      </c>
      <c r="Q2" s="655" t="s">
        <v>976</v>
      </c>
      <c r="R2" s="655" t="s">
        <v>460</v>
      </c>
      <c r="S2" s="655" t="s">
        <v>1068</v>
      </c>
      <c r="T2" s="676" t="s">
        <v>1069</v>
      </c>
      <c r="U2" s="677"/>
      <c r="V2" s="677"/>
      <c r="W2" s="677"/>
      <c r="X2" s="677"/>
      <c r="Y2" s="677"/>
      <c r="Z2" s="677"/>
      <c r="AA2" s="677"/>
      <c r="AB2" s="677"/>
      <c r="AC2" s="677"/>
      <c r="AD2" s="677"/>
      <c r="AE2" s="677"/>
      <c r="AF2" s="678" t="s">
        <v>436</v>
      </c>
      <c r="AG2" s="678" t="s">
        <v>1070</v>
      </c>
      <c r="AH2" s="678" t="s">
        <v>1071</v>
      </c>
      <c r="AI2" s="679" t="s">
        <v>1072</v>
      </c>
      <c r="AJ2" s="679" t="s">
        <v>1073</v>
      </c>
      <c r="AK2" s="661" t="s">
        <v>1074</v>
      </c>
      <c r="AL2" s="661" t="s">
        <v>1075</v>
      </c>
      <c r="AM2" s="661" t="s">
        <v>1076</v>
      </c>
      <c r="AN2" s="661" t="s">
        <v>1077</v>
      </c>
      <c r="AO2" s="661" t="s">
        <v>1078</v>
      </c>
      <c r="AP2" s="662" t="s">
        <v>1079</v>
      </c>
      <c r="AQ2" s="663"/>
      <c r="AR2" s="663"/>
      <c r="AS2" s="663"/>
      <c r="AT2" s="663"/>
      <c r="AU2" s="663"/>
      <c r="AV2" s="663"/>
      <c r="AW2" s="663"/>
      <c r="AX2" s="663"/>
      <c r="AY2" s="663"/>
      <c r="AZ2" s="663"/>
      <c r="BA2" s="664"/>
      <c r="BB2" s="660" t="s">
        <v>1080</v>
      </c>
      <c r="BC2" s="658" t="s">
        <v>1081</v>
      </c>
      <c r="BD2" s="659"/>
      <c r="BE2" s="659"/>
      <c r="BF2" s="660" t="s">
        <v>1082</v>
      </c>
      <c r="BG2" s="660" t="s">
        <v>1083</v>
      </c>
      <c r="BH2" s="660"/>
      <c r="BI2" s="660"/>
      <c r="BJ2" s="660"/>
      <c r="BK2" s="660"/>
      <c r="BL2" s="660"/>
      <c r="BM2" s="660"/>
      <c r="BN2" s="660"/>
      <c r="BO2" s="660"/>
      <c r="BP2" s="660"/>
      <c r="BQ2" s="660"/>
      <c r="BR2" s="660"/>
    </row>
    <row r="3" spans="1:70" s="1" customFormat="1" ht="33" x14ac:dyDescent="0.25">
      <c r="A3" s="681"/>
      <c r="B3" s="681"/>
      <c r="C3" s="681"/>
      <c r="D3" s="685"/>
      <c r="E3" s="667"/>
      <c r="F3" s="667"/>
      <c r="G3" s="667"/>
      <c r="H3" s="667"/>
      <c r="I3" s="667"/>
      <c r="J3" s="54" t="s">
        <v>1084</v>
      </c>
      <c r="K3" s="54" t="s">
        <v>454</v>
      </c>
      <c r="L3" s="54" t="s">
        <v>457</v>
      </c>
      <c r="M3" s="54" t="s">
        <v>455</v>
      </c>
      <c r="N3" s="54" t="s">
        <v>458</v>
      </c>
      <c r="O3" s="54" t="s">
        <v>2</v>
      </c>
      <c r="P3" s="656"/>
      <c r="Q3" s="656"/>
      <c r="R3" s="656"/>
      <c r="S3" s="657"/>
      <c r="T3" s="6" t="s">
        <v>241</v>
      </c>
      <c r="U3" s="7" t="s">
        <v>242</v>
      </c>
      <c r="V3" s="7" t="s">
        <v>243</v>
      </c>
      <c r="W3" s="7" t="s">
        <v>146</v>
      </c>
      <c r="X3" s="7" t="s">
        <v>244</v>
      </c>
      <c r="Y3" s="7" t="s">
        <v>245</v>
      </c>
      <c r="Z3" s="7" t="s">
        <v>246</v>
      </c>
      <c r="AA3" s="7" t="s">
        <v>247</v>
      </c>
      <c r="AB3" s="7" t="s">
        <v>248</v>
      </c>
      <c r="AC3" s="7" t="s">
        <v>249</v>
      </c>
      <c r="AD3" s="7" t="s">
        <v>250</v>
      </c>
      <c r="AE3" s="7" t="s">
        <v>251</v>
      </c>
      <c r="AF3" s="678"/>
      <c r="AG3" s="678"/>
      <c r="AH3" s="678"/>
      <c r="AI3" s="680"/>
      <c r="AJ3" s="680"/>
      <c r="AK3" s="540"/>
      <c r="AL3" s="540"/>
      <c r="AM3" s="540"/>
      <c r="AN3" s="540"/>
      <c r="AO3" s="540"/>
      <c r="AP3" s="12" t="s">
        <v>241</v>
      </c>
      <c r="AQ3" s="12" t="s">
        <v>242</v>
      </c>
      <c r="AR3" s="12" t="s">
        <v>243</v>
      </c>
      <c r="AS3" s="12" t="s">
        <v>146</v>
      </c>
      <c r="AT3" s="12" t="s">
        <v>244</v>
      </c>
      <c r="AU3" s="12" t="s">
        <v>245</v>
      </c>
      <c r="AV3" s="12" t="s">
        <v>246</v>
      </c>
      <c r="AW3" s="12" t="s">
        <v>247</v>
      </c>
      <c r="AX3" s="12" t="s">
        <v>248</v>
      </c>
      <c r="AY3" s="12" t="s">
        <v>249</v>
      </c>
      <c r="AZ3" s="12" t="s">
        <v>250</v>
      </c>
      <c r="BA3" s="12" t="s">
        <v>251</v>
      </c>
      <c r="BB3" s="660"/>
      <c r="BC3" s="53" t="s">
        <v>1085</v>
      </c>
      <c r="BD3" s="8" t="s">
        <v>1086</v>
      </c>
      <c r="BE3" s="53" t="s">
        <v>1087</v>
      </c>
      <c r="BF3" s="660"/>
      <c r="BG3" s="5" t="s">
        <v>241</v>
      </c>
      <c r="BH3" s="5" t="s">
        <v>242</v>
      </c>
      <c r="BI3" s="5" t="s">
        <v>243</v>
      </c>
      <c r="BJ3" s="5" t="s">
        <v>146</v>
      </c>
      <c r="BK3" s="5" t="s">
        <v>244</v>
      </c>
      <c r="BL3" s="5" t="s">
        <v>245</v>
      </c>
      <c r="BM3" s="5" t="s">
        <v>246</v>
      </c>
      <c r="BN3" s="5" t="s">
        <v>247</v>
      </c>
      <c r="BO3" s="5" t="s">
        <v>248</v>
      </c>
      <c r="BP3" s="5" t="s">
        <v>249</v>
      </c>
      <c r="BQ3" s="5" t="s">
        <v>250</v>
      </c>
      <c r="BR3" s="5" t="s">
        <v>251</v>
      </c>
    </row>
    <row r="4" spans="1:70" x14ac:dyDescent="0.25">
      <c r="A4" t="s">
        <v>1088</v>
      </c>
      <c r="B4" t="s">
        <v>1088</v>
      </c>
      <c r="C4" t="s">
        <v>1088</v>
      </c>
      <c r="D4" t="s">
        <v>6</v>
      </c>
      <c r="E4" t="s">
        <v>1055</v>
      </c>
      <c r="F4" t="s">
        <v>1089</v>
      </c>
      <c r="H4" t="s">
        <v>1090</v>
      </c>
      <c r="J4" t="s">
        <v>1091</v>
      </c>
      <c r="K4" t="s">
        <v>1092</v>
      </c>
      <c r="L4" t="s">
        <v>897</v>
      </c>
      <c r="P4" t="s">
        <v>1093</v>
      </c>
      <c r="Q4" t="s">
        <v>1094</v>
      </c>
      <c r="R4" t="s">
        <v>1095</v>
      </c>
      <c r="S4" t="s">
        <v>521</v>
      </c>
      <c r="AG4" t="s">
        <v>349</v>
      </c>
      <c r="AL4" t="s">
        <v>1096</v>
      </c>
      <c r="AM4" t="s">
        <v>1097</v>
      </c>
      <c r="BD4" t="s">
        <v>349</v>
      </c>
    </row>
    <row r="5" spans="1:70" x14ac:dyDescent="0.25">
      <c r="A5" t="s">
        <v>1098</v>
      </c>
      <c r="B5" t="s">
        <v>1098</v>
      </c>
      <c r="C5" t="s">
        <v>1099</v>
      </c>
      <c r="D5" t="s">
        <v>25</v>
      </c>
      <c r="E5" t="s">
        <v>1056</v>
      </c>
      <c r="F5" t="s">
        <v>893</v>
      </c>
      <c r="H5" t="s">
        <v>1100</v>
      </c>
      <c r="J5" t="s">
        <v>1101</v>
      </c>
      <c r="K5" t="s">
        <v>1102</v>
      </c>
      <c r="L5" t="s">
        <v>1103</v>
      </c>
      <c r="P5" t="s">
        <v>1104</v>
      </c>
      <c r="Q5" t="s">
        <v>1105</v>
      </c>
      <c r="R5" t="s">
        <v>1106</v>
      </c>
      <c r="S5" t="s">
        <v>514</v>
      </c>
      <c r="AG5" t="s">
        <v>348</v>
      </c>
      <c r="AL5" t="s">
        <v>1107</v>
      </c>
      <c r="AM5" t="s">
        <v>1108</v>
      </c>
      <c r="BD5" t="s">
        <v>348</v>
      </c>
    </row>
    <row r="6" spans="1:70" x14ac:dyDescent="0.25">
      <c r="A6" t="s">
        <v>1109</v>
      </c>
      <c r="B6" t="s">
        <v>1110</v>
      </c>
      <c r="C6" t="s">
        <v>1111</v>
      </c>
      <c r="E6" t="s">
        <v>1057</v>
      </c>
      <c r="F6" t="s">
        <v>1112</v>
      </c>
      <c r="H6" t="s">
        <v>1113</v>
      </c>
      <c r="J6" t="s">
        <v>1114</v>
      </c>
      <c r="K6" t="s">
        <v>895</v>
      </c>
      <c r="L6" t="s">
        <v>1115</v>
      </c>
      <c r="P6" t="s">
        <v>1012</v>
      </c>
      <c r="Q6" t="s">
        <v>1116</v>
      </c>
      <c r="AL6" t="s">
        <v>1117</v>
      </c>
      <c r="AM6" t="s">
        <v>1118</v>
      </c>
    </row>
    <row r="7" spans="1:70" x14ac:dyDescent="0.25">
      <c r="A7" t="s">
        <v>1119</v>
      </c>
      <c r="B7" t="s">
        <v>1120</v>
      </c>
      <c r="C7" t="s">
        <v>1121</v>
      </c>
      <c r="E7" t="s">
        <v>1058</v>
      </c>
      <c r="F7" t="s">
        <v>1122</v>
      </c>
      <c r="H7" t="s">
        <v>1123</v>
      </c>
      <c r="J7" t="s">
        <v>1124</v>
      </c>
      <c r="K7" t="s">
        <v>1125</v>
      </c>
      <c r="L7" t="s">
        <v>8</v>
      </c>
      <c r="P7" t="s">
        <v>1126</v>
      </c>
      <c r="Q7" t="s">
        <v>1127</v>
      </c>
      <c r="R7" t="s">
        <v>1128</v>
      </c>
      <c r="AL7" t="s">
        <v>1129</v>
      </c>
      <c r="AM7" t="s">
        <v>1130</v>
      </c>
    </row>
    <row r="8" spans="1:70" x14ac:dyDescent="0.25">
      <c r="A8" s="66" t="s">
        <v>1131</v>
      </c>
      <c r="B8" t="s">
        <v>1132</v>
      </c>
      <c r="C8" t="s">
        <v>1133</v>
      </c>
      <c r="E8" t="s">
        <v>1059</v>
      </c>
      <c r="F8" t="s">
        <v>1134</v>
      </c>
      <c r="H8" t="s">
        <v>1135</v>
      </c>
      <c r="J8" t="s">
        <v>1136</v>
      </c>
      <c r="K8" t="s">
        <v>1137</v>
      </c>
      <c r="AL8" t="s">
        <v>1138</v>
      </c>
      <c r="AM8" t="s">
        <v>1139</v>
      </c>
    </row>
    <row r="9" spans="1:70" x14ac:dyDescent="0.25">
      <c r="A9" s="66" t="s">
        <v>1140</v>
      </c>
      <c r="B9" t="s">
        <v>1141</v>
      </c>
      <c r="C9" t="s">
        <v>1142</v>
      </c>
      <c r="E9" t="s">
        <v>1060</v>
      </c>
      <c r="F9" t="s">
        <v>1143</v>
      </c>
      <c r="H9" t="s">
        <v>1144</v>
      </c>
      <c r="J9" t="s">
        <v>1145</v>
      </c>
      <c r="K9" t="s">
        <v>1146</v>
      </c>
      <c r="AL9" t="s">
        <v>1147</v>
      </c>
      <c r="AM9" t="s">
        <v>1148</v>
      </c>
    </row>
    <row r="10" spans="1:70" x14ac:dyDescent="0.25">
      <c r="A10" s="66" t="s">
        <v>508</v>
      </c>
      <c r="B10" t="s">
        <v>509</v>
      </c>
      <c r="C10" t="s">
        <v>1149</v>
      </c>
      <c r="E10" t="s">
        <v>1061</v>
      </c>
      <c r="F10" t="s">
        <v>1150</v>
      </c>
      <c r="H10" t="s">
        <v>193</v>
      </c>
      <c r="J10" t="s">
        <v>1151</v>
      </c>
      <c r="K10" t="s">
        <v>8</v>
      </c>
      <c r="AL10" t="s">
        <v>1152</v>
      </c>
    </row>
    <row r="11" spans="1:70" x14ac:dyDescent="0.25">
      <c r="A11" s="66" t="s">
        <v>1153</v>
      </c>
      <c r="B11" t="s">
        <v>1154</v>
      </c>
      <c r="C11" t="s">
        <v>1155</v>
      </c>
      <c r="E11" t="s">
        <v>1062</v>
      </c>
      <c r="F11" t="s">
        <v>1156</v>
      </c>
      <c r="H11" t="s">
        <v>1157</v>
      </c>
      <c r="J11" t="s">
        <v>1158</v>
      </c>
      <c r="AL11" t="s">
        <v>1159</v>
      </c>
    </row>
    <row r="12" spans="1:70" x14ac:dyDescent="0.25">
      <c r="A12" s="66" t="s">
        <v>1160</v>
      </c>
      <c r="B12" t="s">
        <v>1161</v>
      </c>
      <c r="C12" t="s">
        <v>1162</v>
      </c>
      <c r="E12" t="s">
        <v>1063</v>
      </c>
      <c r="F12" t="s">
        <v>1163</v>
      </c>
      <c r="H12" t="s">
        <v>1164</v>
      </c>
      <c r="J12" t="s">
        <v>1165</v>
      </c>
      <c r="AL12" t="s">
        <v>1166</v>
      </c>
    </row>
    <row r="13" spans="1:70" x14ac:dyDescent="0.25">
      <c r="A13" s="66" t="s">
        <v>1167</v>
      </c>
      <c r="B13" t="s">
        <v>1168</v>
      </c>
      <c r="C13" t="s">
        <v>1169</v>
      </c>
      <c r="E13" t="s">
        <v>1064</v>
      </c>
      <c r="F13" t="s">
        <v>1170</v>
      </c>
      <c r="H13" t="s">
        <v>1171</v>
      </c>
      <c r="J13" t="s">
        <v>1172</v>
      </c>
    </row>
    <row r="14" spans="1:70" x14ac:dyDescent="0.25">
      <c r="A14" s="66" t="s">
        <v>1173</v>
      </c>
      <c r="B14" t="s">
        <v>1174</v>
      </c>
      <c r="C14" t="s">
        <v>1175</v>
      </c>
      <c r="F14" t="s">
        <v>1176</v>
      </c>
      <c r="H14" t="s">
        <v>1177</v>
      </c>
      <c r="J14" t="s">
        <v>1178</v>
      </c>
    </row>
    <row r="15" spans="1:70" x14ac:dyDescent="0.25">
      <c r="A15" s="66" t="s">
        <v>1179</v>
      </c>
      <c r="B15" t="s">
        <v>1180</v>
      </c>
      <c r="C15" t="s">
        <v>1181</v>
      </c>
      <c r="F15" t="s">
        <v>1182</v>
      </c>
      <c r="H15" t="s">
        <v>1183</v>
      </c>
      <c r="J15" t="s">
        <v>1184</v>
      </c>
    </row>
    <row r="16" spans="1:70" x14ac:dyDescent="0.25">
      <c r="A16" s="66" t="s">
        <v>1185</v>
      </c>
      <c r="B16" t="s">
        <v>1186</v>
      </c>
      <c r="C16" t="s">
        <v>1187</v>
      </c>
      <c r="F16" t="s">
        <v>1188</v>
      </c>
      <c r="H16" t="s">
        <v>1189</v>
      </c>
      <c r="J16" t="s">
        <v>1190</v>
      </c>
    </row>
    <row r="17" spans="1:10" x14ac:dyDescent="0.25">
      <c r="A17" s="66" t="s">
        <v>1191</v>
      </c>
      <c r="B17" t="s">
        <v>1192</v>
      </c>
      <c r="C17" t="s">
        <v>1193</v>
      </c>
      <c r="F17" t="s">
        <v>1194</v>
      </c>
      <c r="H17" t="s">
        <v>1195</v>
      </c>
      <c r="J17" t="s">
        <v>1196</v>
      </c>
    </row>
    <row r="18" spans="1:10" x14ac:dyDescent="0.25">
      <c r="A18" s="66" t="s">
        <v>1197</v>
      </c>
      <c r="B18" t="s">
        <v>1198</v>
      </c>
      <c r="C18" t="s">
        <v>1199</v>
      </c>
      <c r="F18" t="s">
        <v>1200</v>
      </c>
      <c r="H18" t="s">
        <v>192</v>
      </c>
      <c r="J18" t="s">
        <v>1201</v>
      </c>
    </row>
    <row r="19" spans="1:10" x14ac:dyDescent="0.25">
      <c r="C19" t="s">
        <v>1202</v>
      </c>
      <c r="F19" t="s">
        <v>1203</v>
      </c>
      <c r="J19" t="s">
        <v>1204</v>
      </c>
    </row>
    <row r="20" spans="1:10" x14ac:dyDescent="0.25">
      <c r="C20" t="s">
        <v>1205</v>
      </c>
      <c r="F20" t="s">
        <v>1206</v>
      </c>
      <c r="J20" t="s">
        <v>1207</v>
      </c>
    </row>
    <row r="21" spans="1:10" x14ac:dyDescent="0.25">
      <c r="C21" t="s">
        <v>1208</v>
      </c>
      <c r="F21" t="s">
        <v>1209</v>
      </c>
      <c r="J21" t="s">
        <v>1210</v>
      </c>
    </row>
    <row r="22" spans="1:10" x14ac:dyDescent="0.25">
      <c r="C22" t="s">
        <v>1211</v>
      </c>
      <c r="F22" t="s">
        <v>1212</v>
      </c>
      <c r="J22" t="s">
        <v>1213</v>
      </c>
    </row>
    <row r="23" spans="1:10" x14ac:dyDescent="0.25">
      <c r="C23" t="s">
        <v>1214</v>
      </c>
      <c r="F23" t="s">
        <v>1215</v>
      </c>
      <c r="J23" t="s">
        <v>1216</v>
      </c>
    </row>
    <row r="24" spans="1:10" x14ac:dyDescent="0.25">
      <c r="C24" t="s">
        <v>1217</v>
      </c>
      <c r="F24" t="s">
        <v>1218</v>
      </c>
      <c r="J24" t="s">
        <v>1219</v>
      </c>
    </row>
    <row r="25" spans="1:10" x14ac:dyDescent="0.25">
      <c r="C25" t="s">
        <v>1220</v>
      </c>
      <c r="F25" t="s">
        <v>1221</v>
      </c>
      <c r="J25" t="s">
        <v>1222</v>
      </c>
    </row>
    <row r="26" spans="1:10" x14ac:dyDescent="0.25">
      <c r="C26" t="s">
        <v>1223</v>
      </c>
      <c r="F26" t="s">
        <v>1224</v>
      </c>
      <c r="J26" t="s">
        <v>1225</v>
      </c>
    </row>
    <row r="27" spans="1:10" x14ac:dyDescent="0.25">
      <c r="C27" t="s">
        <v>1226</v>
      </c>
      <c r="F27" t="s">
        <v>1227</v>
      </c>
      <c r="J27" t="s">
        <v>1228</v>
      </c>
    </row>
    <row r="28" spans="1:10" x14ac:dyDescent="0.25">
      <c r="C28" t="s">
        <v>510</v>
      </c>
      <c r="F28" t="s">
        <v>1229</v>
      </c>
      <c r="J28" t="s">
        <v>1230</v>
      </c>
    </row>
    <row r="29" spans="1:10" x14ac:dyDescent="0.25">
      <c r="C29" t="s">
        <v>1231</v>
      </c>
      <c r="F29" t="s">
        <v>1232</v>
      </c>
      <c r="J29" t="s">
        <v>1233</v>
      </c>
    </row>
    <row r="30" spans="1:10" x14ac:dyDescent="0.25">
      <c r="C30" t="s">
        <v>1234</v>
      </c>
      <c r="F30" t="s">
        <v>1235</v>
      </c>
      <c r="J30" t="s">
        <v>1236</v>
      </c>
    </row>
    <row r="31" spans="1:10" x14ac:dyDescent="0.25">
      <c r="C31" t="s">
        <v>1237</v>
      </c>
      <c r="F31" t="s">
        <v>1238</v>
      </c>
      <c r="J31" t="s">
        <v>1239</v>
      </c>
    </row>
    <row r="32" spans="1:10" x14ac:dyDescent="0.25">
      <c r="C32" t="s">
        <v>1240</v>
      </c>
      <c r="F32" t="s">
        <v>1241</v>
      </c>
      <c r="J32" t="s">
        <v>1242</v>
      </c>
    </row>
    <row r="33" spans="3:10" x14ac:dyDescent="0.25">
      <c r="C33" t="s">
        <v>1243</v>
      </c>
      <c r="F33" t="s">
        <v>1244</v>
      </c>
      <c r="J33" t="s">
        <v>1245</v>
      </c>
    </row>
    <row r="34" spans="3:10" x14ac:dyDescent="0.25">
      <c r="C34" t="s">
        <v>1246</v>
      </c>
      <c r="F34" t="s">
        <v>1247</v>
      </c>
      <c r="J34" t="s">
        <v>1248</v>
      </c>
    </row>
    <row r="35" spans="3:10" x14ac:dyDescent="0.25">
      <c r="C35" t="s">
        <v>1249</v>
      </c>
      <c r="F35" t="s">
        <v>1250</v>
      </c>
      <c r="J35" t="s">
        <v>1251</v>
      </c>
    </row>
    <row r="36" spans="3:10" x14ac:dyDescent="0.25">
      <c r="C36" t="s">
        <v>1252</v>
      </c>
      <c r="F36" t="s">
        <v>1253</v>
      </c>
      <c r="J36" t="s">
        <v>1254</v>
      </c>
    </row>
    <row r="37" spans="3:10" x14ac:dyDescent="0.25">
      <c r="C37" t="s">
        <v>1255</v>
      </c>
      <c r="F37" t="s">
        <v>1256</v>
      </c>
      <c r="J37" t="s">
        <v>1257</v>
      </c>
    </row>
    <row r="38" spans="3:10" x14ac:dyDescent="0.25">
      <c r="C38" t="s">
        <v>1258</v>
      </c>
      <c r="F38" t="s">
        <v>1259</v>
      </c>
      <c r="J38" t="s">
        <v>1260</v>
      </c>
    </row>
    <row r="39" spans="3:10" x14ac:dyDescent="0.25">
      <c r="C39" t="s">
        <v>1261</v>
      </c>
      <c r="F39" t="s">
        <v>1262</v>
      </c>
      <c r="J39" t="s">
        <v>1263</v>
      </c>
    </row>
    <row r="40" spans="3:10" x14ac:dyDescent="0.25">
      <c r="C40" t="s">
        <v>1264</v>
      </c>
      <c r="F40" t="s">
        <v>1265</v>
      </c>
      <c r="J40" t="s">
        <v>1266</v>
      </c>
    </row>
    <row r="41" spans="3:10" x14ac:dyDescent="0.25">
      <c r="C41" t="s">
        <v>1267</v>
      </c>
      <c r="F41" t="s">
        <v>1268</v>
      </c>
      <c r="J41" t="s">
        <v>1269</v>
      </c>
    </row>
    <row r="42" spans="3:10" x14ac:dyDescent="0.25">
      <c r="C42" t="s">
        <v>1270</v>
      </c>
      <c r="F42" t="s">
        <v>1271</v>
      </c>
      <c r="J42" t="s">
        <v>1272</v>
      </c>
    </row>
    <row r="43" spans="3:10" x14ac:dyDescent="0.25">
      <c r="C43" t="s">
        <v>1273</v>
      </c>
      <c r="F43" t="s">
        <v>1274</v>
      </c>
      <c r="J43" t="s">
        <v>1275</v>
      </c>
    </row>
    <row r="44" spans="3:10" x14ac:dyDescent="0.25">
      <c r="C44" t="s">
        <v>1276</v>
      </c>
      <c r="F44" t="s">
        <v>1277</v>
      </c>
      <c r="J44" t="s">
        <v>1278</v>
      </c>
    </row>
    <row r="45" spans="3:10" x14ac:dyDescent="0.25">
      <c r="C45" t="s">
        <v>1279</v>
      </c>
      <c r="F45" t="s">
        <v>1280</v>
      </c>
      <c r="J45" t="s">
        <v>1281</v>
      </c>
    </row>
    <row r="46" spans="3:10" x14ac:dyDescent="0.25">
      <c r="C46" t="s">
        <v>1282</v>
      </c>
      <c r="F46" t="s">
        <v>1283</v>
      </c>
      <c r="J46" t="s">
        <v>1284</v>
      </c>
    </row>
    <row r="47" spans="3:10" x14ac:dyDescent="0.25">
      <c r="C47" t="s">
        <v>1285</v>
      </c>
      <c r="F47" t="s">
        <v>1286</v>
      </c>
      <c r="J47" t="s">
        <v>1287</v>
      </c>
    </row>
    <row r="48" spans="3:10" x14ac:dyDescent="0.25">
      <c r="C48" t="s">
        <v>1110</v>
      </c>
      <c r="F48" t="s">
        <v>1288</v>
      </c>
      <c r="J48" t="s">
        <v>1289</v>
      </c>
    </row>
    <row r="49" spans="3:10" x14ac:dyDescent="0.25">
      <c r="C49" t="s">
        <v>1120</v>
      </c>
      <c r="F49" t="s">
        <v>1290</v>
      </c>
      <c r="J49" t="s">
        <v>1291</v>
      </c>
    </row>
    <row r="50" spans="3:10" x14ac:dyDescent="0.25">
      <c r="C50" t="s">
        <v>1132</v>
      </c>
      <c r="F50" t="s">
        <v>1292</v>
      </c>
      <c r="J50" t="s">
        <v>1293</v>
      </c>
    </row>
    <row r="51" spans="3:10" x14ac:dyDescent="0.25">
      <c r="C51" t="s">
        <v>1141</v>
      </c>
      <c r="F51" t="s">
        <v>1294</v>
      </c>
      <c r="J51" t="s">
        <v>1295</v>
      </c>
    </row>
    <row r="52" spans="3:10" x14ac:dyDescent="0.25">
      <c r="C52" t="s">
        <v>509</v>
      </c>
      <c r="F52" t="s">
        <v>1296</v>
      </c>
      <c r="J52" t="s">
        <v>1297</v>
      </c>
    </row>
    <row r="53" spans="3:10" x14ac:dyDescent="0.25">
      <c r="C53" t="s">
        <v>1154</v>
      </c>
      <c r="F53" t="s">
        <v>1298</v>
      </c>
      <c r="J53" t="s">
        <v>1299</v>
      </c>
    </row>
    <row r="54" spans="3:10" x14ac:dyDescent="0.25">
      <c r="C54" t="s">
        <v>1300</v>
      </c>
      <c r="F54" t="s">
        <v>1301</v>
      </c>
      <c r="J54" t="s">
        <v>1302</v>
      </c>
    </row>
    <row r="55" spans="3:10" x14ac:dyDescent="0.25">
      <c r="C55" t="s">
        <v>1168</v>
      </c>
      <c r="F55" t="s">
        <v>1303</v>
      </c>
      <c r="J55" t="s">
        <v>1304</v>
      </c>
    </row>
    <row r="56" spans="3:10" x14ac:dyDescent="0.25">
      <c r="C56" t="s">
        <v>1174</v>
      </c>
      <c r="F56" t="s">
        <v>1305</v>
      </c>
      <c r="J56" t="s">
        <v>1306</v>
      </c>
    </row>
    <row r="57" spans="3:10" x14ac:dyDescent="0.25">
      <c r="C57" t="s">
        <v>1180</v>
      </c>
      <c r="F57" t="s">
        <v>1307</v>
      </c>
      <c r="J57" t="s">
        <v>1308</v>
      </c>
    </row>
    <row r="58" spans="3:10" x14ac:dyDescent="0.25">
      <c r="C58" t="s">
        <v>1186</v>
      </c>
      <c r="F58" t="s">
        <v>1309</v>
      </c>
      <c r="J58" t="s">
        <v>1310</v>
      </c>
    </row>
    <row r="59" spans="3:10" x14ac:dyDescent="0.25">
      <c r="C59" t="s">
        <v>1192</v>
      </c>
      <c r="F59" t="s">
        <v>1311</v>
      </c>
      <c r="J59" t="s">
        <v>1312</v>
      </c>
    </row>
    <row r="60" spans="3:10" x14ac:dyDescent="0.25">
      <c r="C60" t="s">
        <v>1198</v>
      </c>
      <c r="F60" t="s">
        <v>1313</v>
      </c>
      <c r="J60" t="s">
        <v>1314</v>
      </c>
    </row>
    <row r="61" spans="3:10" x14ac:dyDescent="0.25">
      <c r="C61" t="s">
        <v>1315</v>
      </c>
      <c r="F61" t="s">
        <v>1316</v>
      </c>
      <c r="J61" t="s">
        <v>1317</v>
      </c>
    </row>
    <row r="62" spans="3:10" x14ac:dyDescent="0.25">
      <c r="C62" t="s">
        <v>1318</v>
      </c>
      <c r="F62" t="s">
        <v>1319</v>
      </c>
      <c r="J62" t="s">
        <v>1320</v>
      </c>
    </row>
    <row r="63" spans="3:10" x14ac:dyDescent="0.25">
      <c r="C63" t="s">
        <v>1321</v>
      </c>
      <c r="F63" t="s">
        <v>1322</v>
      </c>
      <c r="J63" t="s">
        <v>1323</v>
      </c>
    </row>
    <row r="64" spans="3:10" x14ac:dyDescent="0.25">
      <c r="C64" t="s">
        <v>1324</v>
      </c>
      <c r="F64" t="s">
        <v>1325</v>
      </c>
      <c r="J64" t="s">
        <v>1326</v>
      </c>
    </row>
    <row r="65" spans="3:10" x14ac:dyDescent="0.25">
      <c r="C65" t="s">
        <v>1327</v>
      </c>
      <c r="F65" t="s">
        <v>1328</v>
      </c>
      <c r="J65" t="s">
        <v>1329</v>
      </c>
    </row>
    <row r="66" spans="3:10" x14ac:dyDescent="0.25">
      <c r="C66" t="s">
        <v>1330</v>
      </c>
      <c r="F66" t="s">
        <v>1331</v>
      </c>
      <c r="J66" t="s">
        <v>1332</v>
      </c>
    </row>
    <row r="67" spans="3:10" x14ac:dyDescent="0.25">
      <c r="C67" t="s">
        <v>1333</v>
      </c>
      <c r="J67" t="s">
        <v>1334</v>
      </c>
    </row>
    <row r="68" spans="3:10" x14ac:dyDescent="0.25">
      <c r="C68" t="s">
        <v>1335</v>
      </c>
      <c r="J68" t="s">
        <v>1336</v>
      </c>
    </row>
    <row r="69" spans="3:10" x14ac:dyDescent="0.25">
      <c r="C69" t="s">
        <v>1337</v>
      </c>
      <c r="J69" t="s">
        <v>1338</v>
      </c>
    </row>
    <row r="70" spans="3:10" x14ac:dyDescent="0.25">
      <c r="C70" t="s">
        <v>1339</v>
      </c>
      <c r="J70" t="s">
        <v>1340</v>
      </c>
    </row>
    <row r="71" spans="3:10" x14ac:dyDescent="0.25">
      <c r="C71" t="s">
        <v>1341</v>
      </c>
      <c r="J71" t="s">
        <v>1342</v>
      </c>
    </row>
    <row r="72" spans="3:10" x14ac:dyDescent="0.25">
      <c r="C72" t="s">
        <v>1343</v>
      </c>
      <c r="J72" t="s">
        <v>1344</v>
      </c>
    </row>
    <row r="73" spans="3:10" x14ac:dyDescent="0.25">
      <c r="C73" t="s">
        <v>1345</v>
      </c>
      <c r="J73" t="s">
        <v>1346</v>
      </c>
    </row>
    <row r="74" spans="3:10" x14ac:dyDescent="0.25">
      <c r="C74" t="s">
        <v>1347</v>
      </c>
      <c r="J74" t="s">
        <v>1348</v>
      </c>
    </row>
    <row r="75" spans="3:10" x14ac:dyDescent="0.25">
      <c r="J75" t="s">
        <v>1349</v>
      </c>
    </row>
    <row r="76" spans="3:10" x14ac:dyDescent="0.25">
      <c r="J76" t="s">
        <v>1350</v>
      </c>
    </row>
    <row r="77" spans="3:10" x14ac:dyDescent="0.25">
      <c r="J77" t="s">
        <v>1351</v>
      </c>
    </row>
    <row r="78" spans="3:10" x14ac:dyDescent="0.25">
      <c r="J78" t="s">
        <v>1352</v>
      </c>
    </row>
    <row r="79" spans="3:10" x14ac:dyDescent="0.25">
      <c r="J79" t="s">
        <v>1353</v>
      </c>
    </row>
    <row r="80" spans="3:10" x14ac:dyDescent="0.25">
      <c r="J80" t="s">
        <v>1354</v>
      </c>
    </row>
    <row r="81" spans="10:10" x14ac:dyDescent="0.25">
      <c r="J81" t="s">
        <v>1355</v>
      </c>
    </row>
    <row r="82" spans="10:10" x14ac:dyDescent="0.25">
      <c r="J82" t="s">
        <v>1356</v>
      </c>
    </row>
    <row r="83" spans="10:10" x14ac:dyDescent="0.25">
      <c r="J83" t="s">
        <v>1357</v>
      </c>
    </row>
    <row r="84" spans="10:10" x14ac:dyDescent="0.25">
      <c r="J84" t="s">
        <v>1358</v>
      </c>
    </row>
    <row r="85" spans="10:10" x14ac:dyDescent="0.25">
      <c r="J85" t="s">
        <v>1117</v>
      </c>
    </row>
    <row r="86" spans="10:10" x14ac:dyDescent="0.25">
      <c r="J86" t="s">
        <v>1359</v>
      </c>
    </row>
    <row r="87" spans="10:10" x14ac:dyDescent="0.25">
      <c r="J87" t="s">
        <v>1360</v>
      </c>
    </row>
    <row r="88" spans="10:10" x14ac:dyDescent="0.25">
      <c r="J88" t="s">
        <v>1361</v>
      </c>
    </row>
    <row r="89" spans="10:10" x14ac:dyDescent="0.25">
      <c r="J89" t="s">
        <v>1362</v>
      </c>
    </row>
    <row r="90" spans="10:10" x14ac:dyDescent="0.25">
      <c r="J90" t="s">
        <v>1363</v>
      </c>
    </row>
    <row r="91" spans="10:10" x14ac:dyDescent="0.25">
      <c r="J91" t="s">
        <v>1364</v>
      </c>
    </row>
    <row r="92" spans="10:10" x14ac:dyDescent="0.25">
      <c r="J92" t="s">
        <v>1365</v>
      </c>
    </row>
    <row r="93" spans="10:10" x14ac:dyDescent="0.25">
      <c r="J93" t="s">
        <v>1366</v>
      </c>
    </row>
    <row r="94" spans="10:10" x14ac:dyDescent="0.25">
      <c r="J94" t="s">
        <v>1367</v>
      </c>
    </row>
    <row r="95" spans="10:10" x14ac:dyDescent="0.25">
      <c r="J95" t="s">
        <v>1368</v>
      </c>
    </row>
    <row r="96" spans="10:10" x14ac:dyDescent="0.25">
      <c r="J96" t="s">
        <v>1369</v>
      </c>
    </row>
    <row r="97" spans="10:10" x14ac:dyDescent="0.25">
      <c r="J97" t="s">
        <v>1370</v>
      </c>
    </row>
    <row r="98" spans="10:10" x14ac:dyDescent="0.25">
      <c r="J98" t="s">
        <v>1371</v>
      </c>
    </row>
    <row r="99" spans="10:10" x14ac:dyDescent="0.25">
      <c r="J99" t="s">
        <v>1372</v>
      </c>
    </row>
    <row r="100" spans="10:10" x14ac:dyDescent="0.25">
      <c r="J100" t="s">
        <v>1373</v>
      </c>
    </row>
    <row r="101" spans="10:10" x14ac:dyDescent="0.25">
      <c r="J101" t="s">
        <v>1374</v>
      </c>
    </row>
    <row r="102" spans="10:10" x14ac:dyDescent="0.25">
      <c r="J102" t="s">
        <v>1375</v>
      </c>
    </row>
    <row r="103" spans="10:10" x14ac:dyDescent="0.25">
      <c r="J103" t="s">
        <v>1376</v>
      </c>
    </row>
    <row r="104" spans="10:10" x14ac:dyDescent="0.25">
      <c r="J104" t="s">
        <v>1377</v>
      </c>
    </row>
    <row r="105" spans="10:10" x14ac:dyDescent="0.25">
      <c r="J105" t="s">
        <v>1378</v>
      </c>
    </row>
    <row r="106" spans="10:10" x14ac:dyDescent="0.25">
      <c r="J106" t="s">
        <v>1379</v>
      </c>
    </row>
    <row r="107" spans="10:10" x14ac:dyDescent="0.25">
      <c r="J107" t="s">
        <v>1380</v>
      </c>
    </row>
    <row r="108" spans="10:10" x14ac:dyDescent="0.25">
      <c r="J108" t="s">
        <v>1381</v>
      </c>
    </row>
    <row r="109" spans="10:10" x14ac:dyDescent="0.25">
      <c r="J109" t="s">
        <v>1382</v>
      </c>
    </row>
    <row r="110" spans="10:10" x14ac:dyDescent="0.25">
      <c r="J110" t="s">
        <v>1383</v>
      </c>
    </row>
    <row r="111" spans="10:10" x14ac:dyDescent="0.25">
      <c r="J111" t="s">
        <v>1384</v>
      </c>
    </row>
    <row r="112" spans="10:10" x14ac:dyDescent="0.25">
      <c r="J112" t="s">
        <v>1385</v>
      </c>
    </row>
    <row r="113" spans="10:10" x14ac:dyDescent="0.25">
      <c r="J113" t="s">
        <v>1386</v>
      </c>
    </row>
    <row r="114" spans="10:10" x14ac:dyDescent="0.25">
      <c r="J114" t="s">
        <v>1387</v>
      </c>
    </row>
    <row r="115" spans="10:10" x14ac:dyDescent="0.25">
      <c r="J115" t="s">
        <v>1388</v>
      </c>
    </row>
    <row r="116" spans="10:10" x14ac:dyDescent="0.25">
      <c r="J116" t="s">
        <v>1389</v>
      </c>
    </row>
    <row r="117" spans="10:10" x14ac:dyDescent="0.25">
      <c r="J117" t="s">
        <v>1390</v>
      </c>
    </row>
    <row r="118" spans="10:10" x14ac:dyDescent="0.25">
      <c r="J118" t="s">
        <v>1391</v>
      </c>
    </row>
    <row r="119" spans="10:10" x14ac:dyDescent="0.25">
      <c r="J119" t="s">
        <v>1392</v>
      </c>
    </row>
    <row r="120" spans="10:10" x14ac:dyDescent="0.25">
      <c r="J120" t="s">
        <v>1393</v>
      </c>
    </row>
    <row r="121" spans="10:10" x14ac:dyDescent="0.25">
      <c r="J121" t="s">
        <v>1394</v>
      </c>
    </row>
    <row r="122" spans="10:10" x14ac:dyDescent="0.25">
      <c r="J122" t="s">
        <v>1395</v>
      </c>
    </row>
    <row r="123" spans="10:10" x14ac:dyDescent="0.25">
      <c r="J123" t="s">
        <v>1396</v>
      </c>
    </row>
    <row r="124" spans="10:10" x14ac:dyDescent="0.25">
      <c r="J124" t="s">
        <v>1397</v>
      </c>
    </row>
    <row r="125" spans="10:10" x14ac:dyDescent="0.25">
      <c r="J125" t="s">
        <v>1398</v>
      </c>
    </row>
    <row r="126" spans="10:10" x14ac:dyDescent="0.25">
      <c r="J126" t="s">
        <v>1399</v>
      </c>
    </row>
    <row r="127" spans="10:10" x14ac:dyDescent="0.25">
      <c r="J127" t="s">
        <v>1400</v>
      </c>
    </row>
    <row r="128" spans="10:10" x14ac:dyDescent="0.25">
      <c r="J128" t="s">
        <v>1401</v>
      </c>
    </row>
    <row r="129" spans="10:10" x14ac:dyDescent="0.25">
      <c r="J129" t="s">
        <v>1402</v>
      </c>
    </row>
    <row r="130" spans="10:10" x14ac:dyDescent="0.25">
      <c r="J130" t="s">
        <v>1403</v>
      </c>
    </row>
    <row r="131" spans="10:10" x14ac:dyDescent="0.25">
      <c r="J131" t="s">
        <v>1404</v>
      </c>
    </row>
    <row r="132" spans="10:10" x14ac:dyDescent="0.25">
      <c r="J132" t="s">
        <v>1405</v>
      </c>
    </row>
    <row r="133" spans="10:10" x14ac:dyDescent="0.25">
      <c r="J133" t="s">
        <v>1406</v>
      </c>
    </row>
    <row r="134" spans="10:10" x14ac:dyDescent="0.25">
      <c r="J134" t="s">
        <v>1407</v>
      </c>
    </row>
    <row r="135" spans="10:10" x14ac:dyDescent="0.25">
      <c r="J135" t="s">
        <v>1408</v>
      </c>
    </row>
    <row r="136" spans="10:10" x14ac:dyDescent="0.25">
      <c r="J136" t="s">
        <v>1409</v>
      </c>
    </row>
    <row r="137" spans="10:10" x14ac:dyDescent="0.25">
      <c r="J137" t="s">
        <v>1410</v>
      </c>
    </row>
    <row r="138" spans="10:10" x14ac:dyDescent="0.25">
      <c r="J138" t="s">
        <v>1411</v>
      </c>
    </row>
    <row r="139" spans="10:10" x14ac:dyDescent="0.25">
      <c r="J139" t="s">
        <v>1412</v>
      </c>
    </row>
    <row r="140" spans="10:10" x14ac:dyDescent="0.25">
      <c r="J140" t="s">
        <v>1413</v>
      </c>
    </row>
    <row r="141" spans="10:10" x14ac:dyDescent="0.25">
      <c r="J141" t="s">
        <v>1414</v>
      </c>
    </row>
    <row r="142" spans="10:10" x14ac:dyDescent="0.25">
      <c r="J142" t="s">
        <v>1415</v>
      </c>
    </row>
    <row r="143" spans="10:10" x14ac:dyDescent="0.25">
      <c r="J143" t="s">
        <v>1416</v>
      </c>
    </row>
    <row r="144" spans="10:10" x14ac:dyDescent="0.25">
      <c r="J144" t="s">
        <v>1417</v>
      </c>
    </row>
    <row r="145" spans="10:10" x14ac:dyDescent="0.25">
      <c r="J145" t="s">
        <v>1418</v>
      </c>
    </row>
    <row r="146" spans="10:10" x14ac:dyDescent="0.25">
      <c r="J146" t="s">
        <v>1419</v>
      </c>
    </row>
    <row r="147" spans="10:10" x14ac:dyDescent="0.25">
      <c r="J147" t="s">
        <v>1420</v>
      </c>
    </row>
    <row r="148" spans="10:10" x14ac:dyDescent="0.25">
      <c r="J148" t="s">
        <v>1421</v>
      </c>
    </row>
    <row r="149" spans="10:10" x14ac:dyDescent="0.25">
      <c r="J149" t="s">
        <v>1422</v>
      </c>
    </row>
    <row r="150" spans="10:10" x14ac:dyDescent="0.25">
      <c r="J150" t="s">
        <v>1423</v>
      </c>
    </row>
    <row r="151" spans="10:10" x14ac:dyDescent="0.25">
      <c r="J151" t="s">
        <v>1424</v>
      </c>
    </row>
    <row r="152" spans="10:10" x14ac:dyDescent="0.25">
      <c r="J152" t="s">
        <v>8</v>
      </c>
    </row>
  </sheetData>
  <mergeCells count="35">
    <mergeCell ref="H1:H3"/>
    <mergeCell ref="A2:A3"/>
    <mergeCell ref="B2:B3"/>
    <mergeCell ref="C2:C3"/>
    <mergeCell ref="A1:C1"/>
    <mergeCell ref="D1:D3"/>
    <mergeCell ref="E1:E3"/>
    <mergeCell ref="F1:F3"/>
    <mergeCell ref="G1:G3"/>
    <mergeCell ref="I1:I3"/>
    <mergeCell ref="J1:O2"/>
    <mergeCell ref="P1:AE1"/>
    <mergeCell ref="AF1:AJ1"/>
    <mergeCell ref="T2:AE2"/>
    <mergeCell ref="AF2:AF3"/>
    <mergeCell ref="AG2:AG3"/>
    <mergeCell ref="AH2:AH3"/>
    <mergeCell ref="AI2:AI3"/>
    <mergeCell ref="AJ2:AJ3"/>
    <mergeCell ref="AK1:BA1"/>
    <mergeCell ref="BB1:BR1"/>
    <mergeCell ref="P2:P3"/>
    <mergeCell ref="Q2:Q3"/>
    <mergeCell ref="R2:R3"/>
    <mergeCell ref="S2:S3"/>
    <mergeCell ref="BC2:BE2"/>
    <mergeCell ref="BF2:BF3"/>
    <mergeCell ref="BG2:BR2"/>
    <mergeCell ref="AL2:AL3"/>
    <mergeCell ref="AK2:AK3"/>
    <mergeCell ref="AM2:AM3"/>
    <mergeCell ref="AN2:AN3"/>
    <mergeCell ref="AO2:AO3"/>
    <mergeCell ref="AP2:BA2"/>
    <mergeCell ref="BB2:BB3"/>
  </mergeCells>
  <pageMargins left="0.7" right="0.7" top="0.75" bottom="0.75" header="0.3" footer="0.3"/>
  <pageSetup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1</vt:i4>
      </vt:variant>
    </vt:vector>
  </HeadingPairs>
  <TitlesOfParts>
    <vt:vector size="21" baseType="lpstr">
      <vt:lpstr>TD</vt:lpstr>
      <vt:lpstr>Hoja5 (2)</vt:lpstr>
      <vt:lpstr>PAC-NO PAC</vt:lpstr>
      <vt:lpstr>Hoja1</vt:lpstr>
      <vt:lpstr>Hoja2</vt:lpstr>
      <vt:lpstr>Abril</vt:lpstr>
      <vt:lpstr>Hoja3</vt:lpstr>
      <vt:lpstr>Marzo</vt:lpstr>
      <vt:lpstr>Hoja4</vt:lpstr>
      <vt:lpstr>Info Abril</vt:lpstr>
      <vt:lpstr>Hoja5</vt:lpstr>
      <vt:lpstr>Hoja6</vt:lpstr>
      <vt:lpstr>Hoja7</vt:lpstr>
      <vt:lpstr>PAC 4</vt:lpstr>
      <vt:lpstr>PAC</vt:lpstr>
      <vt:lpstr>Matriz POA 2026</vt:lpstr>
      <vt:lpstr>NO PAC</vt:lpstr>
      <vt:lpstr>POA (indicaciones generales)</vt:lpstr>
      <vt:lpstr>OBJ GESTION PMDOT</vt:lpstr>
      <vt:lpstr>Listas</vt:lpstr>
      <vt:lpstr>'POA (indicaciones generales)'!Área_de_impresión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Sebastián Mancheno</dc:creator>
  <cp:keywords/>
  <dc:description/>
  <cp:lastModifiedBy>Alex Wladimir Casa Chanaluisa</cp:lastModifiedBy>
  <cp:revision/>
  <dcterms:created xsi:type="dcterms:W3CDTF">2016-06-03T15:54:51Z</dcterms:created>
  <dcterms:modified xsi:type="dcterms:W3CDTF">2026-06-24T15:56:34Z</dcterms:modified>
  <cp:category/>
  <cp:contentStatus/>
</cp:coreProperties>
</file>