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00" windowHeight="7755"/>
  </bookViews>
  <sheets>
    <sheet name="Sheet1" sheetId="1" r:id="rId1"/>
  </sheets>
  <definedNames>
    <definedName name="A">Sheet1!$D$33</definedName>
    <definedName name="B">Sheet1!$C$51</definedName>
    <definedName name="h">Sheet1!$B$78</definedName>
    <definedName name="humidity">Sheet1!$C$20</definedName>
    <definedName name="m">Sheet1!$E$33</definedName>
    <definedName name="Patm">Sheet1!$D$20</definedName>
    <definedName name="Pw">Sheet1!$B$33</definedName>
    <definedName name="Pws">Sheet1!$B$33</definedName>
    <definedName name="TDewpoint">Sheet1!$E$20</definedName>
    <definedName name="temperature">Sheet1!$B$20</definedName>
    <definedName name="Tn">Sheet1!$F$33</definedName>
    <definedName name="X">Sheet1!$B$51</definedName>
  </definedNames>
  <calcPr calcId="152511"/>
</workbook>
</file>

<file path=xl/calcChain.xml><?xml version="1.0" encoding="utf-8"?>
<calcChain xmlns="http://schemas.openxmlformats.org/spreadsheetml/2006/main">
  <c r="J22" i="1" l="1"/>
  <c r="D51" i="1"/>
  <c r="C78" i="1"/>
  <c r="E20" i="1"/>
  <c r="C33" i="1"/>
  <c r="B33" i="1"/>
  <c r="B51" i="1" s="1"/>
  <c r="B78" i="1" l="1"/>
  <c r="J20" i="1" s="1"/>
  <c r="J23" i="1" s="1"/>
  <c r="D78" i="1"/>
  <c r="E51" i="1"/>
</calcChain>
</file>

<file path=xl/sharedStrings.xml><?xml version="1.0" encoding="utf-8"?>
<sst xmlns="http://schemas.openxmlformats.org/spreadsheetml/2006/main" count="85" uniqueCount="70">
  <si>
    <t>Enthalpy</t>
  </si>
  <si>
    <t>Temperature</t>
  </si>
  <si>
    <t>Humidity</t>
  </si>
  <si>
    <t>[%]</t>
  </si>
  <si>
    <t>Dew Point</t>
  </si>
  <si>
    <t>DegC</t>
  </si>
  <si>
    <t xml:space="preserve">DryBulb [C] </t>
  </si>
  <si>
    <t>In DegC, it is 0 kJ / kG at 0C</t>
  </si>
  <si>
    <t>In DegF, it is 0 Btu / lbm at 0F</t>
  </si>
  <si>
    <t>Pressure</t>
  </si>
  <si>
    <t>Saturation</t>
  </si>
  <si>
    <t>Atmospheric</t>
  </si>
  <si>
    <t xml:space="preserve">Pws [hPa] </t>
  </si>
  <si>
    <t>T [C]</t>
  </si>
  <si>
    <t>A</t>
  </si>
  <si>
    <t>m</t>
  </si>
  <si>
    <t>Tn</t>
  </si>
  <si>
    <t>B</t>
  </si>
  <si>
    <t>Ptotal</t>
  </si>
  <si>
    <t>X</t>
  </si>
  <si>
    <t>[g/kg]</t>
  </si>
  <si>
    <t>Mixing Ratio</t>
  </si>
  <si>
    <t xml:space="preserve">Mass of </t>
  </si>
  <si>
    <t>water/air</t>
  </si>
  <si>
    <t>Partial Press</t>
  </si>
  <si>
    <t>of water</t>
  </si>
  <si>
    <t>[hPa]</t>
  </si>
  <si>
    <t>h</t>
  </si>
  <si>
    <t>[kJ/kg]</t>
  </si>
  <si>
    <t>Ptotal=1013 hPa at 1 atmosphere</t>
  </si>
  <si>
    <t>[kJ/kG]</t>
  </si>
  <si>
    <t>Si versus Enthalpy at 'Zero'</t>
  </si>
  <si>
    <t>Hpa</t>
  </si>
  <si>
    <t>Td [C]</t>
  </si>
  <si>
    <t>Equation 1: Calculate Dew point from Temperature, humidity and atmospheric pressure</t>
  </si>
  <si>
    <t>Equation2: Calculate Water Vapor Saturation Pressure from the dew point temperature</t>
  </si>
  <si>
    <t>Pws=A*POWER(10,(m*TDewpoint)/(TDewpoint+Tn))</t>
  </si>
  <si>
    <t>Pw=Pws</t>
  </si>
  <si>
    <t>Equation4: Calculate the enthalpy</t>
  </si>
  <si>
    <t>Variables:</t>
  </si>
  <si>
    <t>Temperature = Temperature of the gas</t>
  </si>
  <si>
    <t>Humidity = Humidity of the gas, in percent</t>
  </si>
  <si>
    <t>Td = Dewpoint temperature</t>
  </si>
  <si>
    <t>Td= 243.04*(LN(humidity/100)+((17.625*temperature)/(243.04+temperature)))/(17.625-LN(humidity/100)-((17.625*temperature)/(243.04+temperature)))</t>
  </si>
  <si>
    <t>A, m, Tn =  curve fitting constants</t>
  </si>
  <si>
    <t>Pws = Partial Pressure of water at saturation at given temperature, [hPa]</t>
  </si>
  <si>
    <t>Variables</t>
  </si>
  <si>
    <t>h=temperature*(1.01+(0.00189*X))+2.5*X</t>
  </si>
  <si>
    <t>h = Enthalpy of the air, [kJ/kg]</t>
  </si>
  <si>
    <t>T = temperautre of the air</t>
  </si>
  <si>
    <t>X = mixing ratio of the air</t>
  </si>
  <si>
    <t xml:space="preserve">Notes: </t>
  </si>
  <si>
    <t>TBD: add US Imperial units</t>
  </si>
  <si>
    <t>TBD: Compensation for altitude</t>
  </si>
  <si>
    <t>Check java script code, maybe something useful there</t>
  </si>
  <si>
    <t>Kaiyin: Add this code to your humidity sensor</t>
  </si>
  <si>
    <t xml:space="preserve">Use the same variable names as I have here. </t>
  </si>
  <si>
    <t xml:space="preserve">Test the routine here: </t>
  </si>
  <si>
    <t xml:space="preserve">Use lots of comments, can cut &amp; paste ALL the text from this spreadsheet. </t>
  </si>
  <si>
    <t>Atmosphere = Atmospheric pressure, [Hpa]  1013hPa at sea level</t>
  </si>
  <si>
    <t>TBD: Below zero degrees, use different formula for dewpoint</t>
  </si>
  <si>
    <t>http://www.sugartech.co.za/psychro/</t>
    <phoneticPr fontId="3" type="noConversion"/>
  </si>
  <si>
    <t>=Patm</t>
    <phoneticPr fontId="3" type="noConversion"/>
  </si>
  <si>
    <t>Equation3: Calculate the mixing ratio, mass of water to mass of air</t>
    <phoneticPr fontId="3" type="noConversion"/>
  </si>
  <si>
    <t>X=Mixing Ratio, the mass of water over the mass of dry gas, [g/kg]</t>
    <phoneticPr fontId="3" type="noConversion"/>
  </si>
  <si>
    <t>B = Molecular mass of water over the molecular weight of gas x 1000 , 621.9907 for air [k/kg]</t>
    <phoneticPr fontId="3" type="noConversion"/>
  </si>
  <si>
    <t>Pws = Partial pressure of water at saturation</t>
    <phoneticPr fontId="3" type="noConversion"/>
  </si>
  <si>
    <t>Patm = Atmospheric pressure, [hPa]</t>
    <phoneticPr fontId="3" type="noConversion"/>
  </si>
  <si>
    <t>X=B*Pws/(Patm-Pws)</t>
    <phoneticPr fontId="3" type="noConversion"/>
  </si>
  <si>
    <t>The mixing ratio is the mass of water vapor divided by the mass of dry air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</si>
</sst>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indexed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u/>
      <sz val="11"/>
      <color indexed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" xfId="0" quotePrefix="1" applyNumberFormat="1" applyFill="1" applyBorder="1" applyAlignment="1">
      <alignment horizontal="left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quotePrefix="1"/>
    <xf numFmtId="0" fontId="1" fillId="2" borderId="3" xfId="0" quotePrefix="1" applyFont="1" applyFill="1" applyBorder="1" applyAlignment="1">
      <alignment horizontal="center"/>
    </xf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19</xdr:row>
      <xdr:rowOff>38100</xdr:rowOff>
    </xdr:from>
    <xdr:to>
      <xdr:col>20</xdr:col>
      <xdr:colOff>533400</xdr:colOff>
      <xdr:row>29</xdr:row>
      <xdr:rowOff>19050</xdr:rowOff>
    </xdr:to>
    <xdr:pic>
      <xdr:nvPicPr>
        <xdr:cNvPr id="1025" name="Picture 2" descr="C:\Users\JagPrint\AppData\Local\Temp\SNAGHTML1f9f6bf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68075" y="4152900"/>
          <a:ext cx="4419600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590549</xdr:colOff>
      <xdr:row>34</xdr:row>
      <xdr:rowOff>133350</xdr:rowOff>
    </xdr:from>
    <xdr:to>
      <xdr:col>25</xdr:col>
      <xdr:colOff>276224</xdr:colOff>
      <xdr:row>60</xdr:row>
      <xdr:rowOff>57150</xdr:rowOff>
    </xdr:to>
    <xdr:pic>
      <xdr:nvPicPr>
        <xdr:cNvPr id="102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4149" y="7562850"/>
          <a:ext cx="6391275" cy="487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542925</xdr:colOff>
      <xdr:row>66</xdr:row>
      <xdr:rowOff>95250</xdr:rowOff>
    </xdr:from>
    <xdr:to>
      <xdr:col>17</xdr:col>
      <xdr:colOff>66675</xdr:colOff>
      <xdr:row>81</xdr:row>
      <xdr:rowOff>152400</xdr:rowOff>
    </xdr:to>
    <xdr:pic>
      <xdr:nvPicPr>
        <xdr:cNvPr id="102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0" y="12268200"/>
          <a:ext cx="7067550" cy="2628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287967</xdr:colOff>
      <xdr:row>92</xdr:row>
      <xdr:rowOff>19050</xdr:rowOff>
    </xdr:from>
    <xdr:to>
      <xdr:col>11</xdr:col>
      <xdr:colOff>123825</xdr:colOff>
      <xdr:row>103</xdr:row>
      <xdr:rowOff>114300</xdr:rowOff>
    </xdr:to>
    <xdr:pic>
      <xdr:nvPicPr>
        <xdr:cNvPr id="1028" name="Picture 7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21417" y="18497550"/>
          <a:ext cx="6827208" cy="2190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gartech.co.za/psych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91"/>
  <sheetViews>
    <sheetView tabSelected="1" workbookViewId="0">
      <selection activeCell="A8" sqref="A8"/>
    </sheetView>
  </sheetViews>
  <sheetFormatPr defaultRowHeight="15"/>
  <cols>
    <col min="1" max="1" width="14" customWidth="1"/>
    <col min="2" max="2" width="12.140625" customWidth="1"/>
    <col min="3" max="3" width="12.5703125" customWidth="1"/>
    <col min="4" max="4" width="16.140625" customWidth="1"/>
  </cols>
  <sheetData>
    <row r="2" spans="1:15">
      <c r="A2" t="s">
        <v>55</v>
      </c>
    </row>
    <row r="3" spans="1:15">
      <c r="A3" t="s">
        <v>58</v>
      </c>
    </row>
    <row r="4" spans="1:15">
      <c r="A4" t="s">
        <v>56</v>
      </c>
    </row>
    <row r="5" spans="1:15">
      <c r="A5" t="s">
        <v>57</v>
      </c>
    </row>
    <row r="6" spans="1:15">
      <c r="B6" s="18" t="s">
        <v>61</v>
      </c>
    </row>
    <row r="9" spans="1:15">
      <c r="A9" t="s">
        <v>34</v>
      </c>
    </row>
    <row r="10" spans="1:15">
      <c r="B10" t="s">
        <v>39</v>
      </c>
    </row>
    <row r="11" spans="1:15">
      <c r="B11" t="s">
        <v>40</v>
      </c>
    </row>
    <row r="12" spans="1:15">
      <c r="B12" t="s">
        <v>41</v>
      </c>
    </row>
    <row r="13" spans="1:15">
      <c r="B13" t="s">
        <v>59</v>
      </c>
    </row>
    <row r="14" spans="1:15">
      <c r="B14" t="s">
        <v>42</v>
      </c>
    </row>
    <row r="15" spans="1:15">
      <c r="B15" s="13" t="s">
        <v>43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B16" s="3" t="s">
        <v>1</v>
      </c>
      <c r="C16" s="3" t="s">
        <v>2</v>
      </c>
      <c r="D16" s="3" t="s">
        <v>11</v>
      </c>
      <c r="E16" s="3" t="s">
        <v>4</v>
      </c>
      <c r="J16" s="3" t="s">
        <v>0</v>
      </c>
    </row>
    <row r="17" spans="1:10">
      <c r="B17" s="5"/>
      <c r="C17" s="5"/>
      <c r="D17" s="5" t="s">
        <v>9</v>
      </c>
      <c r="E17" s="5"/>
      <c r="J17" s="5"/>
    </row>
    <row r="18" spans="1:10">
      <c r="B18" s="5"/>
      <c r="C18" s="5"/>
      <c r="D18" s="5" t="s">
        <v>18</v>
      </c>
      <c r="E18" s="5"/>
      <c r="J18" s="5"/>
    </row>
    <row r="19" spans="1:10">
      <c r="B19" s="1" t="s">
        <v>6</v>
      </c>
      <c r="C19" s="1" t="s">
        <v>3</v>
      </c>
      <c r="D19" s="1" t="s">
        <v>32</v>
      </c>
      <c r="E19" s="1" t="s">
        <v>5</v>
      </c>
      <c r="J19" s="1" t="s">
        <v>30</v>
      </c>
    </row>
    <row r="20" spans="1:10">
      <c r="B20" s="4">
        <v>20</v>
      </c>
      <c r="C20" s="4">
        <v>30</v>
      </c>
      <c r="D20" s="4">
        <v>1013</v>
      </c>
      <c r="E20" s="12">
        <f xml:space="preserve"> 243.04*(LN(humidity/100)+((17.625*temperature)/(243.04+temperature)))/(17.625-LN(humidity/100)-((17.625*temperature)/(243.04+temperature)))</f>
        <v>1.8917424466365766</v>
      </c>
      <c r="J20" s="9">
        <f>B78</f>
        <v>31.198610095918227</v>
      </c>
    </row>
    <row r="22" spans="1:10">
      <c r="J22">
        <f>38.6-31.2</f>
        <v>7.4000000000000021</v>
      </c>
    </row>
    <row r="23" spans="1:10">
      <c r="J23">
        <f>J22/J20</f>
        <v>0.23719005357126977</v>
      </c>
    </row>
    <row r="24" spans="1:10">
      <c r="A24" t="s">
        <v>35</v>
      </c>
    </row>
    <row r="25" spans="1:10">
      <c r="B25" t="s">
        <v>39</v>
      </c>
    </row>
    <row r="26" spans="1:10">
      <c r="B26" t="s">
        <v>45</v>
      </c>
    </row>
    <row r="27" spans="1:10">
      <c r="B27" t="s">
        <v>42</v>
      </c>
    </row>
    <row r="28" spans="1:10">
      <c r="B28" t="s">
        <v>44</v>
      </c>
    </row>
    <row r="29" spans="1:10">
      <c r="B29" s="13" t="s">
        <v>36</v>
      </c>
      <c r="C29" s="14"/>
      <c r="D29" s="14"/>
      <c r="E29" s="14"/>
      <c r="F29" s="14"/>
    </row>
    <row r="30" spans="1:10">
      <c r="B30" s="6" t="s">
        <v>10</v>
      </c>
      <c r="C30" s="3" t="s">
        <v>4</v>
      </c>
      <c r="D30" s="3"/>
      <c r="E30" s="3"/>
      <c r="F30" s="3"/>
    </row>
    <row r="31" spans="1:10">
      <c r="B31" s="7" t="s">
        <v>9</v>
      </c>
      <c r="C31" s="7"/>
      <c r="D31" s="5"/>
      <c r="E31" s="5"/>
      <c r="F31" s="5"/>
    </row>
    <row r="32" spans="1:10">
      <c r="B32" s="8" t="s">
        <v>12</v>
      </c>
      <c r="C32" s="8" t="s">
        <v>33</v>
      </c>
      <c r="D32" s="1" t="s">
        <v>14</v>
      </c>
      <c r="E32" s="1" t="s">
        <v>15</v>
      </c>
      <c r="F32" s="1" t="s">
        <v>16</v>
      </c>
    </row>
    <row r="33" spans="1:6">
      <c r="B33" s="12">
        <f>A*POWER(10,(m*TDewpoint)/(TDewpoint+Tn))</f>
        <v>7.0095538818584542</v>
      </c>
      <c r="C33" s="11">
        <f>TDewpoint</f>
        <v>1.8917424466365766</v>
      </c>
      <c r="D33" s="2">
        <v>6.116441</v>
      </c>
      <c r="E33" s="2">
        <v>7.591386</v>
      </c>
      <c r="F33" s="2">
        <v>240.72630000000001</v>
      </c>
    </row>
    <row r="39" spans="1:6">
      <c r="A39" s="15" t="s">
        <v>63</v>
      </c>
    </row>
    <row r="40" spans="1:6">
      <c r="B40" t="s">
        <v>46</v>
      </c>
    </row>
    <row r="41" spans="1:6">
      <c r="B41" s="16" t="s">
        <v>64</v>
      </c>
    </row>
    <row r="42" spans="1:6">
      <c r="B42" s="16" t="s">
        <v>65</v>
      </c>
    </row>
    <row r="43" spans="1:6">
      <c r="B43" t="s">
        <v>66</v>
      </c>
    </row>
    <row r="44" spans="1:6">
      <c r="B44" t="s">
        <v>67</v>
      </c>
    </row>
    <row r="45" spans="1:6">
      <c r="B45" s="13" t="s">
        <v>68</v>
      </c>
      <c r="C45" s="14"/>
    </row>
    <row r="46" spans="1:6">
      <c r="B46" s="6" t="s">
        <v>21</v>
      </c>
      <c r="C46" s="6" t="s">
        <v>22</v>
      </c>
      <c r="D46" s="3" t="s">
        <v>11</v>
      </c>
      <c r="E46" s="3" t="s">
        <v>24</v>
      </c>
    </row>
    <row r="47" spans="1:6">
      <c r="B47" s="7"/>
      <c r="C47" s="7" t="s">
        <v>23</v>
      </c>
      <c r="D47" s="5" t="s">
        <v>9</v>
      </c>
      <c r="E47" s="5" t="s">
        <v>25</v>
      </c>
      <c r="F47" t="s">
        <v>69</v>
      </c>
    </row>
    <row r="48" spans="1:6">
      <c r="B48" s="7" t="s">
        <v>19</v>
      </c>
      <c r="C48" s="7" t="s">
        <v>17</v>
      </c>
      <c r="D48" s="5" t="s">
        <v>18</v>
      </c>
      <c r="E48" s="5" t="s">
        <v>37</v>
      </c>
    </row>
    <row r="49" spans="2:6">
      <c r="B49" s="7"/>
      <c r="C49" s="7"/>
      <c r="D49" s="17" t="s">
        <v>62</v>
      </c>
      <c r="E49" s="5"/>
    </row>
    <row r="50" spans="2:6">
      <c r="B50" s="8" t="s">
        <v>20</v>
      </c>
      <c r="C50" s="8" t="s">
        <v>20</v>
      </c>
      <c r="D50" s="1" t="s">
        <v>26</v>
      </c>
      <c r="E50" s="1" t="s">
        <v>26</v>
      </c>
      <c r="F50" t="s">
        <v>29</v>
      </c>
    </row>
    <row r="51" spans="2:6">
      <c r="B51" s="12">
        <f>B*Pws/(Patm-Pws)</f>
        <v>4.3339152399394072</v>
      </c>
      <c r="C51" s="10">
        <v>621.99069999999995</v>
      </c>
      <c r="D51" s="9">
        <f>Patm</f>
        <v>1013</v>
      </c>
      <c r="E51" s="9">
        <f>Pws</f>
        <v>7.0095538818584542</v>
      </c>
    </row>
    <row r="68" spans="1:4">
      <c r="A68" t="s">
        <v>38</v>
      </c>
    </row>
    <row r="69" spans="1:4">
      <c r="B69" t="s">
        <v>46</v>
      </c>
    </row>
    <row r="70" spans="1:4">
      <c r="B70" s="16" t="s">
        <v>48</v>
      </c>
    </row>
    <row r="71" spans="1:4">
      <c r="B71" s="16" t="s">
        <v>49</v>
      </c>
    </row>
    <row r="72" spans="1:4">
      <c r="B72" t="s">
        <v>50</v>
      </c>
    </row>
    <row r="73" spans="1:4">
      <c r="B73" s="13" t="s">
        <v>47</v>
      </c>
      <c r="C73" s="14"/>
      <c r="D73" s="14"/>
    </row>
    <row r="74" spans="1:4">
      <c r="B74" s="6" t="s">
        <v>0</v>
      </c>
      <c r="C74" s="6"/>
      <c r="D74" s="6" t="s">
        <v>21</v>
      </c>
    </row>
    <row r="75" spans="1:4">
      <c r="B75" s="7"/>
      <c r="C75" s="6" t="s">
        <v>1</v>
      </c>
      <c r="D75" s="7"/>
    </row>
    <row r="76" spans="1:4">
      <c r="B76" s="7" t="s">
        <v>27</v>
      </c>
      <c r="C76" s="7"/>
      <c r="D76" s="7" t="s">
        <v>19</v>
      </c>
    </row>
    <row r="77" spans="1:4">
      <c r="B77" s="8" t="s">
        <v>28</v>
      </c>
      <c r="C77" s="8" t="s">
        <v>13</v>
      </c>
      <c r="D77" s="8" t="s">
        <v>20</v>
      </c>
    </row>
    <row r="78" spans="1:4">
      <c r="B78" s="12">
        <f>temperature*(1.01+(0.00189*X))+2.5*X</f>
        <v>31.198610095918227</v>
      </c>
      <c r="C78" s="10">
        <f>temperature</f>
        <v>20</v>
      </c>
      <c r="D78" s="9">
        <f>X</f>
        <v>4.3339152399394072</v>
      </c>
    </row>
    <row r="84" spans="2:3">
      <c r="B84" t="s">
        <v>51</v>
      </c>
    </row>
    <row r="85" spans="2:3">
      <c r="B85" t="s">
        <v>60</v>
      </c>
    </row>
    <row r="86" spans="2:3">
      <c r="B86" t="s">
        <v>52</v>
      </c>
    </row>
    <row r="87" spans="2:3">
      <c r="C87" t="s">
        <v>31</v>
      </c>
    </row>
    <row r="88" spans="2:3">
      <c r="C88" t="s">
        <v>7</v>
      </c>
    </row>
    <row r="89" spans="2:3">
      <c r="C89" t="s">
        <v>8</v>
      </c>
    </row>
    <row r="90" spans="2:3">
      <c r="B90" t="s">
        <v>53</v>
      </c>
    </row>
    <row r="91" spans="2:3">
      <c r="B91" t="s">
        <v>54</v>
      </c>
    </row>
  </sheetData>
  <phoneticPr fontId="3" type="noConversion"/>
  <hyperlinks>
    <hyperlink ref="B6" r:id="rId1"/>
  </hyperlinks>
  <pageMargins left="0.7" right="0.7" top="0.75" bottom="0.75" header="0.3" footer="0.3"/>
  <pageSetup orientation="portrait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</vt:lpstr>
      <vt:lpstr>B</vt:lpstr>
      <vt:lpstr>h</vt:lpstr>
      <vt:lpstr>humidity</vt:lpstr>
      <vt:lpstr>m</vt:lpstr>
      <vt:lpstr>Patm</vt:lpstr>
      <vt:lpstr>Pw</vt:lpstr>
      <vt:lpstr>Pws</vt:lpstr>
      <vt:lpstr>TDewpoint</vt:lpstr>
      <vt:lpstr>temperature</vt:lpstr>
      <vt:lpstr>Tn</vt:lpstr>
      <vt:lpstr>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2015-12-19T14:07:25Z</dcterms:modified>
</cp:coreProperties>
</file>