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-boulanger\Documents\RT_03\"/>
    </mc:Choice>
  </mc:AlternateContent>
  <bookViews>
    <workbookView xWindow="0" yWindow="0" windowWidth="28800" windowHeight="12300" activeTab="3"/>
  </bookViews>
  <sheets>
    <sheet name="Rendements en profondeur" sheetId="1" r:id="rId1"/>
    <sheet name="Profils" sheetId="2" r:id="rId2"/>
    <sheet name="TPR" sheetId="3" r:id="rId3"/>
    <sheet name="FOC" sheetId="4" r:id="rId4"/>
    <sheet name="Dose absolue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4" l="1"/>
  <c r="F40" i="4"/>
  <c r="F34" i="4"/>
  <c r="F32" i="4"/>
  <c r="F30" i="4"/>
  <c r="F28" i="4"/>
  <c r="E28" i="4"/>
  <c r="F44" i="4" l="1"/>
  <c r="F46" i="4"/>
  <c r="F48" i="4"/>
  <c r="F50" i="4"/>
  <c r="F36" i="4"/>
  <c r="F38" i="4"/>
  <c r="E50" i="4"/>
  <c r="E30" i="4"/>
  <c r="E32" i="4"/>
  <c r="E34" i="4"/>
  <c r="E36" i="4"/>
  <c r="E38" i="4"/>
  <c r="E40" i="4"/>
  <c r="E42" i="4"/>
  <c r="E44" i="4"/>
  <c r="E46" i="4"/>
  <c r="E48" i="4"/>
  <c r="F22" i="5" l="1"/>
  <c r="F24" i="5" s="1"/>
  <c r="G39" i="5"/>
  <c r="C58" i="5" l="1"/>
  <c r="F54" i="5"/>
  <c r="E53" i="5"/>
  <c r="F53" i="5" s="1"/>
  <c r="D53" i="5"/>
  <c r="C53" i="5"/>
  <c r="G42" i="5"/>
  <c r="G43" i="5" s="1"/>
  <c r="G40" i="5"/>
  <c r="C40" i="5"/>
  <c r="H22" i="5"/>
  <c r="H25" i="5" s="1"/>
  <c r="I22" i="5" s="1"/>
  <c r="F26" i="5"/>
  <c r="C31" i="5"/>
  <c r="F17" i="3"/>
  <c r="E17" i="3"/>
  <c r="F69" i="4" l="1"/>
  <c r="F70" i="4"/>
  <c r="F71" i="4"/>
  <c r="F72" i="4"/>
  <c r="F73" i="4"/>
  <c r="F74" i="4"/>
  <c r="F75" i="4"/>
  <c r="F76" i="4"/>
  <c r="F77" i="4"/>
  <c r="F68" i="4"/>
  <c r="G44" i="1" l="1"/>
  <c r="G43" i="1"/>
  <c r="H35" i="1" l="1"/>
  <c r="H37" i="1"/>
  <c r="H36" i="1"/>
  <c r="G29" i="1"/>
  <c r="G28" i="1"/>
  <c r="G27" i="1"/>
  <c r="G26" i="1"/>
  <c r="G20" i="1"/>
  <c r="G19" i="1"/>
  <c r="G18" i="1"/>
  <c r="G17" i="1"/>
</calcChain>
</file>

<file path=xl/comments1.xml><?xml version="1.0" encoding="utf-8"?>
<comments xmlns="http://schemas.openxmlformats.org/spreadsheetml/2006/main">
  <authors>
    <author>Gontier Charlotte</author>
  </authors>
  <commentList>
    <comment ref="B16" authorId="0" shapeId="0">
      <text>
        <r>
          <rPr>
            <b/>
            <sz val="9"/>
            <color indexed="81"/>
            <rFont val="Tahoma"/>
            <charset val="1"/>
          </rPr>
          <t>Gontier Charlotte:</t>
        </r>
        <r>
          <rPr>
            <sz val="9"/>
            <color indexed="81"/>
            <rFont val="Tahoma"/>
            <charset val="1"/>
          </rPr>
          <t xml:space="preserve">
En fonction de l'énergie ?</t>
        </r>
      </text>
    </comment>
  </commentList>
</comments>
</file>

<file path=xl/sharedStrings.xml><?xml version="1.0" encoding="utf-8"?>
<sst xmlns="http://schemas.openxmlformats.org/spreadsheetml/2006/main" count="283" uniqueCount="149">
  <si>
    <t>Rendements en profondeur</t>
  </si>
  <si>
    <t xml:space="preserve">Chambre </t>
  </si>
  <si>
    <t>CC13</t>
  </si>
  <si>
    <t>DSP (cm)</t>
  </si>
  <si>
    <t xml:space="preserve">Bras et Collimateur </t>
  </si>
  <si>
    <t>0°</t>
  </si>
  <si>
    <t>10x10</t>
  </si>
  <si>
    <t>Debit (UM/min)</t>
  </si>
  <si>
    <t>Paramètres d'acquisition de référence</t>
  </si>
  <si>
    <t>Vitesse de déplacement (cm/s)</t>
  </si>
  <si>
    <t>Energie</t>
  </si>
  <si>
    <t>R100 (cm)</t>
  </si>
  <si>
    <t>R50 (cm)</t>
  </si>
  <si>
    <t>D10</t>
  </si>
  <si>
    <t>D20</t>
  </si>
  <si>
    <t>Indice de Qualité : D20/D10</t>
  </si>
  <si>
    <t>X6</t>
  </si>
  <si>
    <t>X6 TB</t>
  </si>
  <si>
    <t>6FFF</t>
  </si>
  <si>
    <t>X23</t>
  </si>
  <si>
    <t>Taille de champ</t>
  </si>
  <si>
    <t>5x5</t>
  </si>
  <si>
    <t>15x15</t>
  </si>
  <si>
    <t>20x20</t>
  </si>
  <si>
    <t>Conditions de mesure : Clinac 2, X6, DSP = 100 cm</t>
  </si>
  <si>
    <t>DSP</t>
  </si>
  <si>
    <t>Taille de champ (cm)</t>
  </si>
  <si>
    <t>Référence</t>
  </si>
  <si>
    <t>Détecteur</t>
  </si>
  <si>
    <t>Farmer</t>
  </si>
  <si>
    <t>Profondeur de mesure</t>
  </si>
  <si>
    <t>Position de la chambre de référence</t>
  </si>
  <si>
    <t>Position de la chambre de réf</t>
  </si>
  <si>
    <t>Centrée dans le champ</t>
  </si>
  <si>
    <t>Coin du champ</t>
  </si>
  <si>
    <t>Hors du champ</t>
  </si>
  <si>
    <t>Vitesse de déplacement de la chambre</t>
  </si>
  <si>
    <t>Profil</t>
  </si>
  <si>
    <t>Vitesse de déplacement de la chambre (cm/s)</t>
  </si>
  <si>
    <t>Taille de Champ (cmxcm)</t>
  </si>
  <si>
    <t>Energie (MV)</t>
  </si>
  <si>
    <t>Taille de champ (cmxcm)</t>
  </si>
  <si>
    <t>Profondeur (cm)</t>
  </si>
  <si>
    <t>Symétrie (%)</t>
  </si>
  <si>
    <t>Homogénéité (%)</t>
  </si>
  <si>
    <t>Pénombre (cm)</t>
  </si>
  <si>
    <t>Charge mesurée (nC)</t>
  </si>
  <si>
    <t>FOC</t>
  </si>
  <si>
    <t>Côté du champ carré (cm)</t>
  </si>
  <si>
    <t>Charge (nC)</t>
  </si>
  <si>
    <t>D10 mesuré</t>
  </si>
  <si>
    <t>D20 mesuré</t>
  </si>
  <si>
    <t>DSA (cm)</t>
  </si>
  <si>
    <t>Orientation du profil</t>
  </si>
  <si>
    <t>Orientation</t>
  </si>
  <si>
    <t>Inline</t>
  </si>
  <si>
    <t>Crossline</t>
  </si>
  <si>
    <t xml:space="preserve">Energie </t>
  </si>
  <si>
    <t>Rapport tissu fantôme (TPR)</t>
  </si>
  <si>
    <t>Indice de qualité mesuré : D20/D10</t>
  </si>
  <si>
    <t>Indice de qualité calculé (TRS 398)</t>
  </si>
  <si>
    <t>Energie et taille de champ</t>
  </si>
  <si>
    <t>Dose absolue</t>
  </si>
  <si>
    <t>Instrument de mesure</t>
  </si>
  <si>
    <t>Etanche ?</t>
  </si>
  <si>
    <t>Oui</t>
  </si>
  <si>
    <t>Electromètre</t>
  </si>
  <si>
    <t>PTW UNIDOS</t>
  </si>
  <si>
    <t xml:space="preserve">Conditions expérimentales </t>
  </si>
  <si>
    <t xml:space="preserve">Dimension du Champ </t>
  </si>
  <si>
    <t xml:space="preserve">Nombre d'UM </t>
  </si>
  <si>
    <t>Débit (UM/mn)</t>
  </si>
  <si>
    <t>MLC</t>
  </si>
  <si>
    <t>Rétracté</t>
  </si>
  <si>
    <t>Profondeur de référence (cm)</t>
  </si>
  <si>
    <t>Valeurs Etalonnage</t>
  </si>
  <si>
    <t>ND air,eau (Gy/nC)</t>
  </si>
  <si>
    <t>Tension (V)</t>
  </si>
  <si>
    <t>1) Mesures</t>
  </si>
  <si>
    <t>Moyenne</t>
  </si>
  <si>
    <t>Mesure non corrigée (nC)</t>
  </si>
  <si>
    <t>Incertitude A (Aléatoire)</t>
  </si>
  <si>
    <t>Incertitude B (Systématique)</t>
  </si>
  <si>
    <t>Incertitude Combinée</t>
  </si>
  <si>
    <t xml:space="preserve">Ecart Type </t>
  </si>
  <si>
    <t xml:space="preserve">Incertitude </t>
  </si>
  <si>
    <t>Incertitude</t>
  </si>
  <si>
    <t xml:space="preserve">Incertitude élargie </t>
  </si>
  <si>
    <t>Incertitude élargie</t>
  </si>
  <si>
    <t>Tolérance</t>
  </si>
  <si>
    <t>Incertitude élargie (%)</t>
  </si>
  <si>
    <t>2) Facteurs de correction</t>
  </si>
  <si>
    <t>i) Température et pression</t>
  </si>
  <si>
    <t>Température</t>
  </si>
  <si>
    <t>Pression</t>
  </si>
  <si>
    <t>kT,P</t>
  </si>
  <si>
    <t>Température (°C)</t>
  </si>
  <si>
    <t>Pression (hPa)</t>
  </si>
  <si>
    <t>ii) Polarité et recombinaison</t>
  </si>
  <si>
    <t>Tension 1 (V)</t>
  </si>
  <si>
    <t>Tension 2 (V)</t>
  </si>
  <si>
    <t>M1</t>
  </si>
  <si>
    <t>M2</t>
  </si>
  <si>
    <t>a0</t>
  </si>
  <si>
    <t>a1</t>
  </si>
  <si>
    <t>a2</t>
  </si>
  <si>
    <t>𝑘𝑟𝑒c</t>
  </si>
  <si>
    <t>kpol</t>
  </si>
  <si>
    <t>iii) Qualité de faisceau</t>
  </si>
  <si>
    <t>1ère valeur</t>
  </si>
  <si>
    <t>2ème valeur</t>
  </si>
  <si>
    <t>3ème valeur</t>
  </si>
  <si>
    <t>*</t>
  </si>
  <si>
    <t>**</t>
  </si>
  <si>
    <t>***</t>
  </si>
  <si>
    <t>****</t>
  </si>
  <si>
    <t>i)</t>
  </si>
  <si>
    <t>ii)</t>
  </si>
  <si>
    <t>iii)</t>
  </si>
  <si>
    <t>* ii) 1)</t>
  </si>
  <si>
    <t>* ii) 2)</t>
  </si>
  <si>
    <t>* ii) 3)</t>
  </si>
  <si>
    <t>* ii) 4)</t>
  </si>
  <si>
    <t>1) X6, DSP 100, 10x10 CC13</t>
  </si>
  <si>
    <t>2) X23, DSP 100, 10x10 CC13</t>
  </si>
  <si>
    <t>3) X6, DSP 100 5x5 CC13</t>
  </si>
  <si>
    <t>4) X6, DSP 100 15x15 CC13</t>
  </si>
  <si>
    <t>5) X6, DSP 100 20x20 CC13</t>
  </si>
  <si>
    <t>6) X6, DSP 90, 10x10 CC13</t>
  </si>
  <si>
    <t>7) X6, DSP 110, 10x10 CC13</t>
  </si>
  <si>
    <t>8) X6, DSP 100, 10x10, Farmer</t>
  </si>
  <si>
    <t>3) X6, DSP 100, 10x10, CC13, 1cm/s</t>
  </si>
  <si>
    <t>4) X6, DSP 100, 10x10, CC13, crossline</t>
  </si>
  <si>
    <t>5) X23, DSP 100, 10x10, CC13, crossline</t>
  </si>
  <si>
    <t>6) X6, DSP 100, 10x10, CC13, prof = 5 cm</t>
  </si>
  <si>
    <t>7) X6, DSP 100, 10x10, CC13, prof = 20 cm</t>
  </si>
  <si>
    <t>8) X6, DSP 100, 10x10x CC13, ref centrée</t>
  </si>
  <si>
    <t>9) X6, DSP 100, 10x10x CC13, ref hors de champ</t>
  </si>
  <si>
    <t>10) X6, DSP 100, 5x5, CC13</t>
  </si>
  <si>
    <t>11) X6, DSP 100, 15x15, CC13</t>
  </si>
  <si>
    <t>12) X6, DSP 100, 20x20 CC13</t>
  </si>
  <si>
    <t>13) X6, DSP 90 10x10 CC13</t>
  </si>
  <si>
    <t>15) X6, DSP 100, 10x10, Farmer</t>
  </si>
  <si>
    <t>14) X6, DSP 110 10x10 CC13</t>
  </si>
  <si>
    <t>Attention à changer la CI sur MyQA</t>
  </si>
  <si>
    <t>Energie nominale (MV)</t>
  </si>
  <si>
    <t xml:space="preserve">400, 1400 (X6 FFF)   </t>
  </si>
  <si>
    <t>400/1400</t>
  </si>
  <si>
    <t>Moyenne de la charge mesurée (nC)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</si>
</sst>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5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ashed">
        <color indexed="64"/>
      </right>
      <top style="double">
        <color indexed="64"/>
      </top>
      <bottom style="dashed">
        <color indexed="64"/>
      </bottom>
      <diagonal/>
    </border>
    <border>
      <left style="dashed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ouble">
        <color indexed="64"/>
      </right>
      <top style="dashed">
        <color indexed="64"/>
      </top>
      <bottom style="dashed">
        <color indexed="64"/>
      </bottom>
      <diagonal/>
    </border>
    <border>
      <left style="double">
        <color indexed="64"/>
      </left>
      <right style="dashed">
        <color indexed="64"/>
      </right>
      <top style="dashed">
        <color indexed="64"/>
      </top>
      <bottom style="double">
        <color indexed="64"/>
      </bottom>
      <diagonal/>
    </border>
    <border>
      <left style="dashed">
        <color indexed="64"/>
      </left>
      <right style="double">
        <color indexed="64"/>
      </right>
      <top style="dashed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tted">
        <color indexed="64"/>
      </right>
      <top style="double">
        <color indexed="64"/>
      </top>
      <bottom style="dotted">
        <color indexed="64"/>
      </bottom>
      <diagonal/>
    </border>
    <border>
      <left style="dotted">
        <color indexed="64"/>
      </left>
      <right style="double">
        <color indexed="64"/>
      </right>
      <top style="double">
        <color indexed="64"/>
      </top>
      <bottom style="dotted">
        <color indexed="64"/>
      </bottom>
      <diagonal/>
    </border>
    <border>
      <left style="double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uble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 style="dotted">
        <color indexed="64"/>
      </right>
      <top style="dotted">
        <color indexed="64"/>
      </top>
      <bottom style="double">
        <color indexed="64"/>
      </bottom>
      <diagonal/>
    </border>
    <border>
      <left style="dotted">
        <color indexed="64"/>
      </left>
      <right style="double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64" fontId="0" fillId="0" borderId="0" xfId="0" applyNumberFormat="1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1" fillId="0" borderId="1" xfId="0" quotePrefix="1" applyFont="1" applyFill="1" applyBorder="1" applyAlignment="1">
      <alignment horizontal="center" vertical="center" wrapText="1"/>
    </xf>
    <xf numFmtId="0" fontId="1" fillId="5" borderId="1" xfId="0" quotePrefix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11" fontId="0" fillId="0" borderId="16" xfId="0" applyNumberFormat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5" fontId="0" fillId="4" borderId="1" xfId="0" applyNumberForma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3" borderId="10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1" fillId="0" borderId="10" xfId="0" quotePrefix="1" applyFont="1" applyFill="1" applyBorder="1" applyAlignment="1">
      <alignment horizontal="center" vertical="center" wrapText="1"/>
    </xf>
    <xf numFmtId="0" fontId="1" fillId="0" borderId="12" xfId="0" quotePrefix="1" applyFont="1" applyFill="1" applyBorder="1" applyAlignment="1">
      <alignment horizontal="center" vertical="center" wrapText="1"/>
    </xf>
    <xf numFmtId="0" fontId="1" fillId="5" borderId="10" xfId="0" quotePrefix="1" applyFont="1" applyFill="1" applyBorder="1" applyAlignment="1">
      <alignment horizontal="center" vertical="center" wrapText="1"/>
    </xf>
    <xf numFmtId="0" fontId="1" fillId="5" borderId="12" xfId="0" quotePrefix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64" fontId="0" fillId="0" borderId="10" xfId="0" applyNumberFormat="1" applyBorder="1" applyAlignment="1">
      <alignment horizontal="center" vertical="center" wrapText="1"/>
    </xf>
    <xf numFmtId="164" fontId="0" fillId="0" borderId="12" xfId="0" applyNumberFormat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 wrapText="1"/>
    </xf>
    <xf numFmtId="2" fontId="0" fillId="0" borderId="12" xfId="0" applyNumberFormat="1" applyBorder="1" applyAlignment="1">
      <alignment horizontal="center" vertical="center" wrapText="1"/>
    </xf>
    <xf numFmtId="164" fontId="0" fillId="0" borderId="11" xfId="0" applyNumberFormat="1" applyBorder="1" applyAlignment="1">
      <alignment horizontal="center" vertical="center" wrapText="1"/>
    </xf>
    <xf numFmtId="164" fontId="0" fillId="0" borderId="19" xfId="0" applyNumberFormat="1" applyBorder="1" applyAlignment="1">
      <alignment horizontal="center" vertical="center" wrapText="1"/>
    </xf>
    <xf numFmtId="164" fontId="0" fillId="0" borderId="20" xfId="0" applyNumberFormat="1" applyBorder="1" applyAlignment="1">
      <alignment horizontal="center" vertical="center" wrapText="1"/>
    </xf>
    <xf numFmtId="164" fontId="0" fillId="0" borderId="21" xfId="0" applyNumberFormat="1" applyBorder="1" applyAlignment="1">
      <alignment horizontal="center" vertical="center" wrapText="1"/>
    </xf>
    <xf numFmtId="164" fontId="0" fillId="0" borderId="22" xfId="0" applyNumberFormat="1" applyBorder="1" applyAlignment="1">
      <alignment horizontal="center" vertical="center" wrapText="1"/>
    </xf>
    <xf numFmtId="164" fontId="0" fillId="0" borderId="23" xfId="0" applyNumberFormat="1" applyBorder="1" applyAlignment="1">
      <alignment horizontal="center" vertical="center" wrapText="1"/>
    </xf>
    <xf numFmtId="164" fontId="0" fillId="0" borderId="24" xfId="0" applyNumberForma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7D31"/>
      <color rgb="FF009999"/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X6 </c:v>
          </c:tx>
          <c:spPr>
            <a:ln w="19050" cap="rnd">
              <a:solidFill>
                <a:srgbClr val="009999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FOC!$C$16:$C$27</c:f>
              <c:numCache>
                <c:formatCode>General</c:formatCode>
                <c:ptCount val="12"/>
                <c:pt idx="0">
                  <c:v>3</c:v>
                </c:pt>
                <c:pt idx="2">
                  <c:v>6</c:v>
                </c:pt>
                <c:pt idx="4">
                  <c:v>10</c:v>
                </c:pt>
                <c:pt idx="6">
                  <c:v>15</c:v>
                </c:pt>
                <c:pt idx="8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FOC!$F$28:$F$39</c:f>
              <c:numCache>
                <c:formatCode>General</c:formatCode>
                <c:ptCount val="12"/>
                <c:pt idx="0">
                  <c:v>0.82998845857912273</c:v>
                </c:pt>
                <c:pt idx="2">
                  <c:v>0.91860092331367027</c:v>
                </c:pt>
                <c:pt idx="4">
                  <c:v>1</c:v>
                </c:pt>
                <c:pt idx="6">
                  <c:v>1.0671967171069505</c:v>
                </c:pt>
                <c:pt idx="8">
                  <c:v>1.1169530648884329</c:v>
                </c:pt>
                <c:pt idx="10">
                  <c:v>1.19376763272634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1D-4EEC-B9CB-5E27BD458E18}"/>
            </c:ext>
          </c:extLst>
        </c:ser>
        <c:ser>
          <c:idx val="1"/>
          <c:order val="1"/>
          <c:tx>
            <c:v>X6 FFF</c:v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FOC!$C$16:$C$27</c:f>
              <c:numCache>
                <c:formatCode>General</c:formatCode>
                <c:ptCount val="12"/>
                <c:pt idx="0">
                  <c:v>3</c:v>
                </c:pt>
                <c:pt idx="2">
                  <c:v>6</c:v>
                </c:pt>
                <c:pt idx="4">
                  <c:v>10</c:v>
                </c:pt>
                <c:pt idx="6">
                  <c:v>15</c:v>
                </c:pt>
                <c:pt idx="8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FOC!$F$40:$F$51</c:f>
              <c:numCache>
                <c:formatCode>General</c:formatCode>
                <c:ptCount val="12"/>
                <c:pt idx="0">
                  <c:v>0.84311942058278588</c:v>
                </c:pt>
                <c:pt idx="2">
                  <c:v>0.92790971871315497</c:v>
                </c:pt>
                <c:pt idx="4">
                  <c:v>1</c:v>
                </c:pt>
                <c:pt idx="6">
                  <c:v>1.0554151928583462</c:v>
                </c:pt>
                <c:pt idx="8">
                  <c:v>1.092942563584302</c:v>
                </c:pt>
                <c:pt idx="10">
                  <c:v>1.1424625231598451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F1D-4EEC-B9CB-5E27BD458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395471"/>
        <c:axId val="924396303"/>
      </c:scatterChart>
      <c:valAx>
        <c:axId val="92439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Taille de champ (cm x 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4396303"/>
        <c:crosses val="autoZero"/>
        <c:crossBetween val="midCat"/>
      </c:valAx>
      <c:valAx>
        <c:axId val="92439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FOC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4395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18</xdr:row>
      <xdr:rowOff>28575</xdr:rowOff>
    </xdr:from>
    <xdr:to>
      <xdr:col>13</xdr:col>
      <xdr:colOff>152400</xdr:colOff>
      <xdr:row>32</xdr:row>
      <xdr:rowOff>104775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21</xdr:row>
      <xdr:rowOff>76200</xdr:rowOff>
    </xdr:from>
    <xdr:ext cx="65" cy="172227"/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 txBox="1"/>
      </xdr:nvSpPr>
      <xdr:spPr>
        <a:xfrm>
          <a:off x="12620625" y="4457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5</xdr:col>
      <xdr:colOff>0</xdr:colOff>
      <xdr:row>38</xdr:row>
      <xdr:rowOff>76200</xdr:rowOff>
    </xdr:from>
    <xdr:ext cx="65" cy="172227"/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 txBox="1"/>
      </xdr:nvSpPr>
      <xdr:spPr>
        <a:xfrm>
          <a:off x="7372350" y="4943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4"/>
  <sheetViews>
    <sheetView showGridLines="0" workbookViewId="0">
      <selection activeCell="C35" sqref="C35"/>
    </sheetView>
  </sheetViews>
  <sheetFormatPr baseColWidth="10" defaultRowHeight="15" x14ac:dyDescent="0.25"/>
  <cols>
    <col min="1" max="1" width="11.42578125" style="3"/>
    <col min="2" max="2" width="19.42578125" style="3" bestFit="1" customWidth="1"/>
    <col min="3" max="3" width="22.140625" style="3" customWidth="1"/>
    <col min="4" max="6" width="11.42578125" style="3"/>
    <col min="7" max="7" width="20.140625" style="3" customWidth="1"/>
    <col min="8" max="8" width="19.7109375" style="3" customWidth="1"/>
    <col min="9" max="16384" width="11.42578125" style="3"/>
  </cols>
  <sheetData>
    <row r="2" spans="2:17" x14ac:dyDescent="0.25">
      <c r="C2" s="60" t="s">
        <v>0</v>
      </c>
      <c r="D2" s="60"/>
      <c r="E2" s="60"/>
      <c r="F2" s="60"/>
      <c r="G2" s="60"/>
      <c r="I2" s="59" t="s">
        <v>123</v>
      </c>
      <c r="J2" s="59"/>
      <c r="K2" s="59"/>
    </row>
    <row r="3" spans="2:17" ht="15.75" customHeight="1" thickBot="1" x14ac:dyDescent="0.3">
      <c r="I3" s="59" t="s">
        <v>124</v>
      </c>
      <c r="J3" s="59"/>
      <c r="K3" s="59"/>
    </row>
    <row r="4" spans="2:17" ht="15.75" thickTop="1" x14ac:dyDescent="0.25">
      <c r="B4" s="61" t="s">
        <v>8</v>
      </c>
      <c r="C4" s="62"/>
      <c r="I4" s="59" t="s">
        <v>125</v>
      </c>
      <c r="J4" s="59"/>
      <c r="K4" s="59"/>
    </row>
    <row r="5" spans="2:17" x14ac:dyDescent="0.25">
      <c r="B5" s="5" t="s">
        <v>1</v>
      </c>
      <c r="C5" s="6" t="s">
        <v>2</v>
      </c>
      <c r="I5" s="59" t="s">
        <v>126</v>
      </c>
      <c r="J5" s="59"/>
      <c r="K5" s="59"/>
    </row>
    <row r="6" spans="2:17" ht="15" customHeight="1" x14ac:dyDescent="0.25">
      <c r="B6" s="5" t="s">
        <v>3</v>
      </c>
      <c r="C6" s="7">
        <v>100</v>
      </c>
      <c r="I6" s="59" t="s">
        <v>127</v>
      </c>
      <c r="J6" s="59"/>
      <c r="K6" s="59"/>
    </row>
    <row r="7" spans="2:17" s="4" customFormat="1" ht="15" customHeight="1" x14ac:dyDescent="0.25">
      <c r="B7" s="5" t="s">
        <v>42</v>
      </c>
      <c r="C7" s="7">
        <v>10</v>
      </c>
      <c r="I7" s="59" t="s">
        <v>128</v>
      </c>
      <c r="J7" s="59"/>
      <c r="K7" s="59"/>
    </row>
    <row r="8" spans="2:17" ht="30" customHeight="1" x14ac:dyDescent="0.25">
      <c r="B8" s="5" t="s">
        <v>4</v>
      </c>
      <c r="C8" s="7" t="s">
        <v>5</v>
      </c>
      <c r="F8" s="12"/>
      <c r="G8" s="11" t="s">
        <v>27</v>
      </c>
      <c r="I8" s="59" t="s">
        <v>129</v>
      </c>
      <c r="J8" s="59"/>
      <c r="K8" s="59"/>
      <c r="L8" s="27"/>
      <c r="M8" s="27"/>
      <c r="N8" s="27"/>
      <c r="O8" s="27"/>
      <c r="P8" s="27"/>
      <c r="Q8" s="27"/>
    </row>
    <row r="9" spans="2:17" ht="30" customHeight="1" x14ac:dyDescent="0.25">
      <c r="B9" s="5" t="s">
        <v>39</v>
      </c>
      <c r="C9" s="7" t="s">
        <v>6</v>
      </c>
      <c r="I9" s="63" t="s">
        <v>130</v>
      </c>
      <c r="J9" s="63"/>
      <c r="K9" s="63"/>
      <c r="L9" s="59" t="s">
        <v>144</v>
      </c>
      <c r="M9" s="59"/>
      <c r="N9" s="59"/>
      <c r="O9" s="59"/>
      <c r="P9" s="27"/>
      <c r="Q9" s="27"/>
    </row>
    <row r="10" spans="2:17" ht="30" customHeight="1" x14ac:dyDescent="0.25">
      <c r="B10" s="5" t="s">
        <v>9</v>
      </c>
      <c r="C10" s="7">
        <v>0.5</v>
      </c>
      <c r="I10" s="59"/>
      <c r="J10" s="59"/>
      <c r="K10" s="59"/>
      <c r="L10" s="27"/>
      <c r="M10" s="27"/>
      <c r="N10" s="27"/>
      <c r="O10" s="27"/>
      <c r="P10" s="27"/>
      <c r="Q10" s="27"/>
    </row>
    <row r="11" spans="2:17" ht="15" customHeight="1" x14ac:dyDescent="0.25">
      <c r="B11" s="8" t="s">
        <v>7</v>
      </c>
      <c r="C11" s="6" t="s">
        <v>146</v>
      </c>
      <c r="I11" s="59"/>
      <c r="J11" s="59"/>
      <c r="K11" s="59"/>
      <c r="L11" s="27"/>
      <c r="M11" s="27"/>
      <c r="N11" s="27"/>
      <c r="O11" s="27"/>
      <c r="P11" s="27"/>
      <c r="Q11" s="27"/>
    </row>
    <row r="12" spans="2:17" ht="30.75" thickBot="1" x14ac:dyDescent="0.3">
      <c r="B12" s="9" t="s">
        <v>145</v>
      </c>
      <c r="C12" s="10" t="s">
        <v>16</v>
      </c>
      <c r="I12" s="59"/>
      <c r="J12" s="59"/>
      <c r="K12" s="59"/>
      <c r="L12" s="26"/>
      <c r="M12" s="26"/>
      <c r="N12" s="26"/>
      <c r="O12" s="26"/>
      <c r="P12" s="26"/>
      <c r="Q12" s="26"/>
    </row>
    <row r="13" spans="2:17" ht="15.75" customHeight="1" thickTop="1" x14ac:dyDescent="0.25">
      <c r="I13" s="59"/>
      <c r="J13" s="59"/>
      <c r="K13" s="59"/>
      <c r="L13" s="27"/>
      <c r="M13" s="27"/>
      <c r="N13" s="27"/>
      <c r="O13" s="27"/>
      <c r="P13" s="27"/>
      <c r="Q13" s="27"/>
    </row>
    <row r="14" spans="2:17" x14ac:dyDescent="0.25">
      <c r="B14" s="60" t="s">
        <v>10</v>
      </c>
      <c r="C14" s="60"/>
      <c r="I14" s="59"/>
      <c r="J14" s="59"/>
      <c r="K14" s="59"/>
      <c r="L14" s="26"/>
      <c r="M14" s="26"/>
      <c r="N14" s="26"/>
      <c r="O14" s="26"/>
      <c r="P14" s="26"/>
      <c r="Q14" s="26"/>
    </row>
    <row r="15" spans="2:17" x14ac:dyDescent="0.25">
      <c r="I15" s="59"/>
      <c r="J15" s="59"/>
      <c r="K15" s="59"/>
      <c r="L15" s="27"/>
      <c r="M15" s="27"/>
      <c r="N15" s="27"/>
      <c r="O15" s="27"/>
      <c r="P15" s="27"/>
      <c r="Q15" s="27"/>
    </row>
    <row r="16" spans="2:17" ht="30" x14ac:dyDescent="0.25">
      <c r="B16" s="2" t="s">
        <v>40</v>
      </c>
      <c r="C16" s="1" t="s">
        <v>11</v>
      </c>
      <c r="D16" s="1" t="s">
        <v>12</v>
      </c>
      <c r="E16" s="1" t="s">
        <v>13</v>
      </c>
      <c r="F16" s="1" t="s">
        <v>14</v>
      </c>
      <c r="G16" s="1" t="s">
        <v>15</v>
      </c>
      <c r="I16" s="59"/>
      <c r="J16" s="59"/>
      <c r="K16" s="59"/>
      <c r="L16" s="27"/>
      <c r="M16" s="27"/>
      <c r="N16" s="27"/>
      <c r="O16" s="27"/>
      <c r="P16" s="27"/>
      <c r="Q16" s="27"/>
    </row>
    <row r="17" spans="1:17" x14ac:dyDescent="0.25">
      <c r="A17" s="3" t="s">
        <v>112</v>
      </c>
      <c r="B17" s="13" t="s">
        <v>16</v>
      </c>
      <c r="C17" s="14"/>
      <c r="D17" s="14"/>
      <c r="E17" s="14"/>
      <c r="F17" s="14"/>
      <c r="G17" s="15" t="e">
        <f>1.2661*(F17/E17)-0.0595</f>
        <v>#DIV/0!</v>
      </c>
      <c r="I17" s="59"/>
      <c r="J17" s="59"/>
      <c r="K17" s="59"/>
      <c r="L17" s="26"/>
      <c r="M17" s="26"/>
      <c r="N17" s="26"/>
      <c r="O17" s="26"/>
      <c r="P17" s="26"/>
      <c r="Q17" s="26"/>
    </row>
    <row r="18" spans="1:17" x14ac:dyDescent="0.25">
      <c r="A18" s="3" t="s">
        <v>113</v>
      </c>
      <c r="B18" s="13" t="s">
        <v>17</v>
      </c>
      <c r="C18" s="14"/>
      <c r="D18" s="14"/>
      <c r="E18" s="14"/>
      <c r="F18" s="14"/>
      <c r="G18" s="15" t="e">
        <f>1.2661*(F18/E18)-0.0595</f>
        <v>#DIV/0!</v>
      </c>
      <c r="I18" s="59"/>
      <c r="J18" s="59"/>
      <c r="K18" s="59"/>
      <c r="L18" s="26"/>
      <c r="M18" s="26"/>
      <c r="N18" s="26"/>
      <c r="O18" s="26"/>
      <c r="P18" s="26"/>
      <c r="Q18" s="26"/>
    </row>
    <row r="19" spans="1:17" x14ac:dyDescent="0.25">
      <c r="A19" s="3" t="s">
        <v>114</v>
      </c>
      <c r="B19" s="2" t="s">
        <v>18</v>
      </c>
      <c r="C19" s="14"/>
      <c r="D19" s="14"/>
      <c r="E19" s="14"/>
      <c r="F19" s="14"/>
      <c r="G19" s="15" t="e">
        <f>1.2661*(F19/E19)-0.0595</f>
        <v>#DIV/0!</v>
      </c>
      <c r="I19" s="59"/>
      <c r="J19" s="59"/>
      <c r="K19" s="59"/>
      <c r="L19" s="26"/>
      <c r="M19" s="26"/>
      <c r="N19" s="26"/>
      <c r="O19" s="26"/>
      <c r="P19" s="26"/>
      <c r="Q19" s="26"/>
    </row>
    <row r="20" spans="1:17" x14ac:dyDescent="0.25">
      <c r="A20" s="3" t="s">
        <v>115</v>
      </c>
      <c r="B20" s="2" t="s">
        <v>19</v>
      </c>
      <c r="C20" s="14"/>
      <c r="D20" s="14"/>
      <c r="E20" s="14"/>
      <c r="F20" s="14"/>
      <c r="G20" s="15" t="e">
        <f>1.2661*(F20/E20)-0.0595</f>
        <v>#DIV/0!</v>
      </c>
      <c r="I20" s="59"/>
      <c r="J20" s="59"/>
      <c r="K20" s="59"/>
      <c r="L20" s="26"/>
      <c r="M20" s="26"/>
      <c r="N20" s="26"/>
      <c r="O20" s="26"/>
      <c r="P20" s="26"/>
      <c r="Q20" s="26"/>
    </row>
    <row r="21" spans="1:17" x14ac:dyDescent="0.25">
      <c r="I21" s="59"/>
      <c r="J21" s="59"/>
      <c r="K21" s="59"/>
      <c r="L21" s="26"/>
      <c r="M21" s="26"/>
      <c r="N21" s="26"/>
      <c r="O21" s="26"/>
      <c r="P21" s="26"/>
      <c r="Q21" s="26"/>
    </row>
    <row r="22" spans="1:17" x14ac:dyDescent="0.25">
      <c r="I22" s="59"/>
      <c r="J22" s="59"/>
      <c r="K22" s="59"/>
      <c r="L22" s="26"/>
      <c r="M22" s="26"/>
      <c r="N22" s="26"/>
      <c r="O22" s="26"/>
      <c r="P22" s="26"/>
      <c r="Q22" s="26"/>
    </row>
    <row r="23" spans="1:17" x14ac:dyDescent="0.25">
      <c r="B23" s="60" t="s">
        <v>20</v>
      </c>
      <c r="C23" s="60"/>
      <c r="I23" s="59"/>
      <c r="J23" s="59"/>
      <c r="K23" s="59"/>
      <c r="L23" s="26"/>
      <c r="M23" s="26"/>
      <c r="N23" s="26"/>
      <c r="O23" s="26"/>
      <c r="P23" s="26"/>
      <c r="Q23" s="26"/>
    </row>
    <row r="24" spans="1:17" x14ac:dyDescent="0.25">
      <c r="I24" s="59"/>
      <c r="J24" s="59"/>
      <c r="K24" s="59"/>
    </row>
    <row r="25" spans="1:17" ht="30" x14ac:dyDescent="0.25">
      <c r="B25" s="2" t="s">
        <v>41</v>
      </c>
      <c r="C25" s="1" t="s">
        <v>11</v>
      </c>
      <c r="D25" s="1" t="s">
        <v>12</v>
      </c>
      <c r="E25" s="1" t="s">
        <v>13</v>
      </c>
      <c r="F25" s="1" t="s">
        <v>14</v>
      </c>
      <c r="G25" s="1" t="s">
        <v>15</v>
      </c>
      <c r="I25" s="59" t="s">
        <v>24</v>
      </c>
      <c r="J25" s="59"/>
      <c r="K25" s="59"/>
    </row>
    <row r="26" spans="1:17" x14ac:dyDescent="0.25">
      <c r="A26" s="3" t="s">
        <v>119</v>
      </c>
      <c r="B26" s="16" t="s">
        <v>21</v>
      </c>
      <c r="C26" s="14"/>
      <c r="D26" s="14"/>
      <c r="E26" s="14"/>
      <c r="F26" s="14"/>
      <c r="G26" s="15" t="e">
        <f>1.2661*(F26/E26)-0.0595</f>
        <v>#DIV/0!</v>
      </c>
      <c r="I26" s="59"/>
      <c r="J26" s="59"/>
      <c r="K26" s="59"/>
    </row>
    <row r="27" spans="1:17" x14ac:dyDescent="0.25">
      <c r="A27" s="3" t="s">
        <v>120</v>
      </c>
      <c r="B27" s="13" t="s">
        <v>6</v>
      </c>
      <c r="C27" s="14"/>
      <c r="D27" s="14"/>
      <c r="E27" s="14"/>
      <c r="F27" s="14"/>
      <c r="G27" s="15" t="e">
        <f>1.2661*(F27/E27)-0.0595</f>
        <v>#DIV/0!</v>
      </c>
      <c r="I27" s="59"/>
      <c r="J27" s="59"/>
      <c r="K27" s="59"/>
    </row>
    <row r="28" spans="1:17" x14ac:dyDescent="0.25">
      <c r="A28" s="3" t="s">
        <v>121</v>
      </c>
      <c r="B28" s="2" t="s">
        <v>22</v>
      </c>
      <c r="C28" s="14"/>
      <c r="D28" s="14"/>
      <c r="E28" s="14"/>
      <c r="F28" s="14"/>
      <c r="G28" s="15" t="e">
        <f>1.2661*(F28/E28)-0.0595</f>
        <v>#DIV/0!</v>
      </c>
      <c r="I28" s="59"/>
      <c r="J28" s="59"/>
      <c r="K28" s="59"/>
    </row>
    <row r="29" spans="1:17" x14ac:dyDescent="0.25">
      <c r="A29" s="3" t="s">
        <v>122</v>
      </c>
      <c r="B29" s="2" t="s">
        <v>23</v>
      </c>
      <c r="C29" s="14"/>
      <c r="D29" s="14"/>
      <c r="E29" s="14"/>
      <c r="F29" s="14"/>
      <c r="G29" s="15" t="e">
        <f>1.2661*(F29/E29)-0.0595</f>
        <v>#DIV/0!</v>
      </c>
    </row>
    <row r="32" spans="1:17" x14ac:dyDescent="0.25">
      <c r="B32" s="60" t="s">
        <v>25</v>
      </c>
      <c r="C32" s="60"/>
    </row>
    <row r="34" spans="1:8" ht="30" x14ac:dyDescent="0.25">
      <c r="B34" s="2" t="s">
        <v>3</v>
      </c>
      <c r="C34" s="2" t="s">
        <v>26</v>
      </c>
      <c r="D34" s="1" t="s">
        <v>11</v>
      </c>
      <c r="E34" s="1" t="s">
        <v>12</v>
      </c>
      <c r="F34" s="1" t="s">
        <v>13</v>
      </c>
      <c r="G34" s="1" t="s">
        <v>14</v>
      </c>
      <c r="H34" s="1" t="s">
        <v>15</v>
      </c>
    </row>
    <row r="35" spans="1:8" x14ac:dyDescent="0.25">
      <c r="A35" s="3" t="s">
        <v>116</v>
      </c>
      <c r="B35" s="16">
        <v>90</v>
      </c>
      <c r="C35" s="16"/>
      <c r="D35" s="14"/>
      <c r="E35" s="14"/>
      <c r="F35" s="14"/>
      <c r="G35" s="14"/>
      <c r="H35" s="15" t="e">
        <f>1.2661*(G35/F35)-0.0595</f>
        <v>#DIV/0!</v>
      </c>
    </row>
    <row r="36" spans="1:8" x14ac:dyDescent="0.25">
      <c r="A36" s="3" t="s">
        <v>117</v>
      </c>
      <c r="B36" s="13">
        <v>100</v>
      </c>
      <c r="C36" s="16"/>
      <c r="D36" s="14"/>
      <c r="E36" s="14"/>
      <c r="F36" s="14"/>
      <c r="G36" s="14"/>
      <c r="H36" s="15" t="e">
        <f>1.2661*(G36/F36)-0.0595</f>
        <v>#DIV/0!</v>
      </c>
    </row>
    <row r="37" spans="1:8" x14ac:dyDescent="0.25">
      <c r="A37" s="3" t="s">
        <v>118</v>
      </c>
      <c r="B37" s="2">
        <v>110</v>
      </c>
      <c r="C37" s="2"/>
      <c r="D37" s="14"/>
      <c r="E37" s="14"/>
      <c r="F37" s="14"/>
      <c r="G37" s="14"/>
      <c r="H37" s="15" t="e">
        <f>1.2661*(G37/F37)-0.0595</f>
        <v>#DIV/0!</v>
      </c>
    </row>
    <row r="40" spans="1:8" x14ac:dyDescent="0.25">
      <c r="B40" s="60" t="s">
        <v>28</v>
      </c>
      <c r="C40" s="60"/>
    </row>
    <row r="42" spans="1:8" ht="30" x14ac:dyDescent="0.25">
      <c r="B42" s="2" t="s">
        <v>28</v>
      </c>
      <c r="C42" s="1" t="s">
        <v>11</v>
      </c>
      <c r="D42" s="1" t="s">
        <v>12</v>
      </c>
      <c r="E42" s="1" t="s">
        <v>13</v>
      </c>
      <c r="F42" s="1" t="s">
        <v>14</v>
      </c>
      <c r="G42" s="1" t="s">
        <v>15</v>
      </c>
    </row>
    <row r="43" spans="1:8" x14ac:dyDescent="0.25">
      <c r="B43" s="13" t="s">
        <v>2</v>
      </c>
      <c r="C43" s="14"/>
      <c r="D43" s="14"/>
      <c r="E43" s="14"/>
      <c r="F43" s="14"/>
      <c r="G43" s="15" t="e">
        <f>1.2661*(F43/E43)-0.0595</f>
        <v>#DIV/0!</v>
      </c>
    </row>
    <row r="44" spans="1:8" x14ac:dyDescent="0.25">
      <c r="B44" s="16" t="s">
        <v>29</v>
      </c>
      <c r="C44" s="14"/>
      <c r="D44" s="14"/>
      <c r="E44" s="14"/>
      <c r="F44" s="14"/>
      <c r="G44" s="15" t="e">
        <f>1.2661*(F44/E44)-0.0595</f>
        <v>#DIV/0!</v>
      </c>
    </row>
  </sheetData>
  <mergeCells count="31">
    <mergeCell ref="I17:K17"/>
    <mergeCell ref="I23:K23"/>
    <mergeCell ref="I24:K24"/>
    <mergeCell ref="I18:K18"/>
    <mergeCell ref="I19:K19"/>
    <mergeCell ref="I20:K20"/>
    <mergeCell ref="I21:K21"/>
    <mergeCell ref="I22:K22"/>
    <mergeCell ref="I10:K10"/>
    <mergeCell ref="I11:K11"/>
    <mergeCell ref="I13:K13"/>
    <mergeCell ref="I14:K14"/>
    <mergeCell ref="I16:K16"/>
    <mergeCell ref="I15:K15"/>
    <mergeCell ref="I12:K12"/>
    <mergeCell ref="L9:O9"/>
    <mergeCell ref="I25:K28"/>
    <mergeCell ref="B32:C32"/>
    <mergeCell ref="B40:C40"/>
    <mergeCell ref="C2:G2"/>
    <mergeCell ref="B4:C4"/>
    <mergeCell ref="B14:C14"/>
    <mergeCell ref="B23:C23"/>
    <mergeCell ref="I2:K2"/>
    <mergeCell ref="I3:K3"/>
    <mergeCell ref="I4:K4"/>
    <mergeCell ref="I6:K6"/>
    <mergeCell ref="I5:K5"/>
    <mergeCell ref="I7:K7"/>
    <mergeCell ref="I8:K8"/>
    <mergeCell ref="I9:K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showGridLines="0" topLeftCell="A4" workbookViewId="0">
      <selection activeCell="F9" sqref="F9"/>
    </sheetView>
  </sheetViews>
  <sheetFormatPr baseColWidth="10" defaultRowHeight="15" x14ac:dyDescent="0.25"/>
  <cols>
    <col min="1" max="1" width="11.42578125" style="29"/>
    <col min="2" max="2" width="22.85546875" style="29" customWidth="1"/>
    <col min="3" max="3" width="21" style="29" customWidth="1"/>
    <col min="4" max="4" width="18.85546875" style="29" customWidth="1"/>
    <col min="5" max="5" width="16.7109375" style="29" customWidth="1"/>
    <col min="6" max="6" width="16.85546875" style="29" customWidth="1"/>
    <col min="7" max="10" width="11.42578125" style="29"/>
    <col min="11" max="11" width="14.85546875" style="29" customWidth="1"/>
    <col min="12" max="16384" width="11.42578125" style="29"/>
  </cols>
  <sheetData>
    <row r="1" spans="1:12" x14ac:dyDescent="0.25">
      <c r="A1" s="17"/>
      <c r="B1" s="17"/>
      <c r="C1" s="17"/>
      <c r="D1" s="17"/>
      <c r="E1" s="17"/>
      <c r="F1" s="17"/>
      <c r="G1" s="17"/>
    </row>
    <row r="2" spans="1:12" x14ac:dyDescent="0.25">
      <c r="A2" s="17"/>
      <c r="B2" s="17"/>
      <c r="C2" s="60" t="s">
        <v>37</v>
      </c>
      <c r="D2" s="60"/>
      <c r="E2" s="60"/>
      <c r="F2" s="60"/>
      <c r="G2" s="60"/>
    </row>
    <row r="3" spans="1:12" ht="15.75" thickBot="1" x14ac:dyDescent="0.3">
      <c r="A3" s="17"/>
      <c r="B3" s="17"/>
      <c r="C3" s="17"/>
      <c r="D3" s="17"/>
      <c r="E3" s="17"/>
      <c r="F3" s="17"/>
      <c r="G3" s="17"/>
    </row>
    <row r="4" spans="1:12" ht="15.75" thickTop="1" x14ac:dyDescent="0.25">
      <c r="A4" s="17"/>
      <c r="B4" s="61" t="s">
        <v>8</v>
      </c>
      <c r="C4" s="62"/>
      <c r="D4" s="17"/>
      <c r="E4" s="17"/>
      <c r="F4" s="17"/>
      <c r="G4" s="17"/>
      <c r="I4" s="59" t="s">
        <v>123</v>
      </c>
      <c r="J4" s="59"/>
      <c r="K4" s="59"/>
    </row>
    <row r="5" spans="1:12" x14ac:dyDescent="0.25">
      <c r="A5" s="17"/>
      <c r="B5" s="5" t="s">
        <v>1</v>
      </c>
      <c r="C5" s="6" t="s">
        <v>2</v>
      </c>
      <c r="D5" s="17"/>
      <c r="E5" s="17"/>
      <c r="F5" s="17"/>
      <c r="G5" s="17"/>
      <c r="I5" s="59" t="s">
        <v>124</v>
      </c>
      <c r="J5" s="59"/>
      <c r="K5" s="59"/>
    </row>
    <row r="6" spans="1:12" x14ac:dyDescent="0.25">
      <c r="A6" s="17"/>
      <c r="B6" s="5" t="s">
        <v>3</v>
      </c>
      <c r="C6" s="7">
        <v>100</v>
      </c>
      <c r="D6" s="17"/>
      <c r="E6" s="17"/>
      <c r="F6" s="17"/>
      <c r="G6" s="17"/>
      <c r="I6" s="59" t="s">
        <v>131</v>
      </c>
      <c r="J6" s="59"/>
      <c r="K6" s="59"/>
    </row>
    <row r="7" spans="1:12" x14ac:dyDescent="0.25">
      <c r="A7" s="17"/>
      <c r="B7" s="5" t="s">
        <v>4</v>
      </c>
      <c r="C7" s="7" t="s">
        <v>5</v>
      </c>
      <c r="D7" s="17"/>
      <c r="E7" s="17"/>
      <c r="F7" s="12"/>
      <c r="G7" s="11" t="s">
        <v>27</v>
      </c>
      <c r="I7" s="59" t="s">
        <v>132</v>
      </c>
      <c r="J7" s="59"/>
      <c r="K7" s="59"/>
    </row>
    <row r="8" spans="1:12" x14ac:dyDescent="0.25">
      <c r="A8" s="17"/>
      <c r="B8" s="5" t="s">
        <v>42</v>
      </c>
      <c r="C8" s="7">
        <v>10</v>
      </c>
      <c r="D8" s="17"/>
      <c r="E8" s="17"/>
      <c r="F8" s="12"/>
      <c r="G8" s="12"/>
      <c r="I8" s="59" t="s">
        <v>133</v>
      </c>
      <c r="J8" s="59"/>
      <c r="K8" s="59"/>
    </row>
    <row r="9" spans="1:12" ht="30" x14ac:dyDescent="0.25">
      <c r="A9" s="17"/>
      <c r="B9" s="5" t="s">
        <v>39</v>
      </c>
      <c r="C9" s="7" t="s">
        <v>6</v>
      </c>
      <c r="D9" s="17"/>
      <c r="E9" s="17"/>
      <c r="F9" s="17"/>
      <c r="G9" s="17"/>
      <c r="I9" s="70" t="s">
        <v>134</v>
      </c>
      <c r="J9" s="70"/>
      <c r="K9" s="70"/>
    </row>
    <row r="10" spans="1:12" ht="30" x14ac:dyDescent="0.25">
      <c r="A10" s="17"/>
      <c r="B10" s="5" t="s">
        <v>9</v>
      </c>
      <c r="C10" s="7">
        <v>0.5</v>
      </c>
      <c r="D10" s="17"/>
      <c r="E10" s="17"/>
      <c r="F10" s="17"/>
      <c r="G10" s="17"/>
      <c r="I10" s="70" t="s">
        <v>135</v>
      </c>
      <c r="J10" s="70"/>
      <c r="K10" s="70"/>
    </row>
    <row r="11" spans="1:12" x14ac:dyDescent="0.25">
      <c r="A11" s="17"/>
      <c r="B11" s="8" t="s">
        <v>7</v>
      </c>
      <c r="C11" s="6" t="s">
        <v>146</v>
      </c>
      <c r="D11" s="17"/>
      <c r="E11" s="17"/>
      <c r="F11" s="17"/>
      <c r="G11" s="17"/>
      <c r="I11" s="59" t="s">
        <v>136</v>
      </c>
      <c r="J11" s="59"/>
      <c r="K11" s="59"/>
    </row>
    <row r="12" spans="1:12" ht="15.75" thickBot="1" x14ac:dyDescent="0.3">
      <c r="A12" s="17"/>
      <c r="B12" s="9" t="s">
        <v>145</v>
      </c>
      <c r="C12" s="10" t="s">
        <v>16</v>
      </c>
      <c r="D12" s="17"/>
      <c r="E12" s="17"/>
      <c r="F12" s="17"/>
      <c r="G12" s="17"/>
      <c r="I12" s="59" t="s">
        <v>137</v>
      </c>
      <c r="J12" s="59"/>
      <c r="K12" s="59"/>
    </row>
    <row r="13" spans="1:12" ht="15.75" thickTop="1" x14ac:dyDescent="0.25">
      <c r="I13" s="70" t="s">
        <v>138</v>
      </c>
      <c r="J13" s="70"/>
      <c r="K13" s="70"/>
    </row>
    <row r="14" spans="1:12" x14ac:dyDescent="0.25">
      <c r="A14" s="17"/>
      <c r="B14" s="60" t="s">
        <v>10</v>
      </c>
      <c r="C14" s="60"/>
      <c r="D14" s="17"/>
      <c r="E14" s="17"/>
      <c r="F14" s="17"/>
      <c r="G14" s="17"/>
      <c r="H14" s="17"/>
      <c r="I14" s="70" t="s">
        <v>139</v>
      </c>
      <c r="J14" s="70"/>
      <c r="K14" s="70"/>
      <c r="L14" s="17"/>
    </row>
    <row r="15" spans="1:12" x14ac:dyDescent="0.25">
      <c r="A15" s="17"/>
      <c r="B15" s="17"/>
      <c r="C15" s="17"/>
      <c r="D15" s="17"/>
      <c r="E15" s="17"/>
      <c r="F15" s="17"/>
      <c r="G15" s="17"/>
      <c r="H15" s="17"/>
      <c r="I15" s="70" t="s">
        <v>140</v>
      </c>
      <c r="J15" s="70"/>
      <c r="K15" s="70"/>
      <c r="L15" s="17"/>
    </row>
    <row r="16" spans="1:12" x14ac:dyDescent="0.25">
      <c r="A16" s="17"/>
      <c r="B16" s="2" t="s">
        <v>40</v>
      </c>
      <c r="C16" s="1" t="s">
        <v>43</v>
      </c>
      <c r="D16" s="1" t="s">
        <v>44</v>
      </c>
      <c r="E16" s="1" t="s">
        <v>45</v>
      </c>
      <c r="F16" s="18"/>
      <c r="G16" s="18"/>
      <c r="H16" s="17"/>
      <c r="I16" s="70" t="s">
        <v>141</v>
      </c>
      <c r="J16" s="70"/>
      <c r="K16" s="70"/>
      <c r="L16" s="17"/>
    </row>
    <row r="17" spans="1:15" x14ac:dyDescent="0.25">
      <c r="A17" s="17"/>
      <c r="B17" s="13" t="s">
        <v>16</v>
      </c>
      <c r="C17" s="14"/>
      <c r="D17" s="14"/>
      <c r="E17" s="14"/>
      <c r="F17" s="19"/>
      <c r="G17" s="20"/>
      <c r="H17" s="17"/>
      <c r="I17" s="70" t="s">
        <v>143</v>
      </c>
      <c r="J17" s="70"/>
      <c r="K17" s="70"/>
      <c r="L17" s="17"/>
    </row>
    <row r="18" spans="1:15" ht="45" customHeight="1" x14ac:dyDescent="0.25">
      <c r="A18" s="17"/>
      <c r="B18" s="13" t="s">
        <v>17</v>
      </c>
      <c r="C18" s="14"/>
      <c r="D18" s="54"/>
      <c r="E18" s="14"/>
      <c r="F18" s="19"/>
      <c r="G18" s="20"/>
      <c r="H18" s="17"/>
      <c r="I18" s="63" t="s">
        <v>142</v>
      </c>
      <c r="J18" s="63"/>
      <c r="K18" s="63"/>
      <c r="L18" s="59" t="s">
        <v>144</v>
      </c>
      <c r="M18" s="59"/>
      <c r="N18" s="59"/>
      <c r="O18" s="59"/>
    </row>
    <row r="19" spans="1:15" x14ac:dyDescent="0.25">
      <c r="A19" s="17"/>
      <c r="B19" s="2" t="s">
        <v>18</v>
      </c>
      <c r="C19" s="14"/>
      <c r="D19" s="14"/>
      <c r="E19" s="14"/>
      <c r="F19" s="19"/>
      <c r="G19" s="20"/>
      <c r="H19" s="17"/>
      <c r="I19" s="17"/>
      <c r="J19" s="17"/>
      <c r="K19" s="17"/>
      <c r="L19" s="17"/>
    </row>
    <row r="20" spans="1:15" x14ac:dyDescent="0.25">
      <c r="A20" s="17"/>
      <c r="B20" s="2" t="s">
        <v>19</v>
      </c>
      <c r="C20" s="14"/>
      <c r="D20" s="14"/>
      <c r="E20" s="14"/>
      <c r="F20" s="19"/>
      <c r="G20" s="20"/>
      <c r="H20" s="17"/>
      <c r="I20" s="17"/>
      <c r="J20" s="17"/>
      <c r="K20" s="17"/>
      <c r="L20" s="17"/>
    </row>
    <row r="21" spans="1:15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1:15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1:15" x14ac:dyDescent="0.25">
      <c r="A23" s="17"/>
      <c r="B23" s="60" t="s">
        <v>20</v>
      </c>
      <c r="C23" s="60"/>
      <c r="D23" s="17"/>
      <c r="E23" s="17"/>
      <c r="F23" s="17"/>
      <c r="G23" s="17"/>
      <c r="H23" s="17"/>
      <c r="I23" s="17"/>
      <c r="J23" s="17"/>
      <c r="K23" s="17"/>
      <c r="L23" s="17"/>
    </row>
    <row r="24" spans="1:15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5" x14ac:dyDescent="0.25">
      <c r="A25" s="17"/>
      <c r="B25" s="2" t="s">
        <v>26</v>
      </c>
      <c r="C25" s="1" t="s">
        <v>43</v>
      </c>
      <c r="D25" s="1" t="s">
        <v>44</v>
      </c>
      <c r="E25" s="1" t="s">
        <v>45</v>
      </c>
      <c r="F25" s="18"/>
      <c r="G25" s="18"/>
      <c r="H25" s="17"/>
      <c r="I25" s="17"/>
      <c r="J25" s="17"/>
      <c r="K25" s="17"/>
      <c r="L25" s="17"/>
    </row>
    <row r="26" spans="1:15" x14ac:dyDescent="0.25">
      <c r="A26" s="17"/>
      <c r="B26" s="16" t="s">
        <v>21</v>
      </c>
      <c r="C26" s="14"/>
      <c r="D26" s="14"/>
      <c r="E26" s="14"/>
      <c r="F26" s="19"/>
      <c r="G26" s="20"/>
      <c r="H26" s="17"/>
      <c r="I26" s="59" t="s">
        <v>24</v>
      </c>
      <c r="J26" s="59"/>
      <c r="K26" s="59"/>
      <c r="L26" s="17"/>
    </row>
    <row r="27" spans="1:15" x14ac:dyDescent="0.25">
      <c r="A27" s="17"/>
      <c r="B27" s="13" t="s">
        <v>6</v>
      </c>
      <c r="C27" s="14"/>
      <c r="D27" s="14"/>
      <c r="E27" s="14"/>
      <c r="F27" s="19"/>
      <c r="G27" s="20"/>
      <c r="H27" s="17"/>
      <c r="I27" s="59"/>
      <c r="J27" s="59"/>
      <c r="K27" s="59"/>
      <c r="L27" s="17"/>
    </row>
    <row r="28" spans="1:15" x14ac:dyDescent="0.25">
      <c r="A28" s="17"/>
      <c r="B28" s="2" t="s">
        <v>22</v>
      </c>
      <c r="C28" s="14"/>
      <c r="D28" s="14"/>
      <c r="E28" s="14"/>
      <c r="F28" s="19"/>
      <c r="G28" s="20"/>
      <c r="H28" s="17"/>
      <c r="I28" s="59"/>
      <c r="J28" s="59"/>
      <c r="K28" s="59"/>
      <c r="L28" s="17"/>
    </row>
    <row r="29" spans="1:15" x14ac:dyDescent="0.25">
      <c r="A29" s="17"/>
      <c r="B29" s="2" t="s">
        <v>23</v>
      </c>
      <c r="C29" s="14"/>
      <c r="D29" s="14"/>
      <c r="E29" s="14"/>
      <c r="F29" s="19"/>
      <c r="G29" s="20"/>
      <c r="H29" s="17"/>
      <c r="I29" s="59"/>
      <c r="J29" s="59"/>
      <c r="K29" s="59"/>
      <c r="L29" s="17"/>
    </row>
    <row r="30" spans="1:15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</row>
    <row r="31" spans="1:15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</row>
    <row r="32" spans="1:15" x14ac:dyDescent="0.25">
      <c r="A32" s="17"/>
      <c r="B32" s="60" t="s">
        <v>25</v>
      </c>
      <c r="C32" s="60"/>
      <c r="D32" s="17"/>
      <c r="E32" s="17"/>
      <c r="F32" s="17"/>
      <c r="G32" s="17"/>
      <c r="H32" s="17"/>
      <c r="I32" s="17"/>
      <c r="J32" s="17"/>
      <c r="K32" s="17"/>
      <c r="L32" s="17"/>
    </row>
    <row r="33" spans="1:12" x14ac:dyDescent="0.2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</row>
    <row r="34" spans="1:12" x14ac:dyDescent="0.25">
      <c r="A34" s="17"/>
      <c r="B34" s="2" t="s">
        <v>3</v>
      </c>
      <c r="C34" s="2" t="s">
        <v>26</v>
      </c>
      <c r="D34" s="1" t="s">
        <v>43</v>
      </c>
      <c r="E34" s="1" t="s">
        <v>44</v>
      </c>
      <c r="F34" s="1" t="s">
        <v>45</v>
      </c>
      <c r="G34" s="18"/>
      <c r="H34" s="18"/>
      <c r="I34" s="17"/>
      <c r="J34" s="17"/>
      <c r="K34" s="17"/>
      <c r="L34" s="17"/>
    </row>
    <row r="35" spans="1:12" x14ac:dyDescent="0.25">
      <c r="A35" s="17"/>
      <c r="B35" s="16">
        <v>90</v>
      </c>
      <c r="C35" s="16"/>
      <c r="D35" s="14"/>
      <c r="E35" s="14"/>
      <c r="F35" s="14"/>
      <c r="G35" s="19"/>
      <c r="H35" s="20"/>
      <c r="I35" s="17"/>
      <c r="J35" s="17"/>
      <c r="K35" s="17"/>
      <c r="L35" s="17"/>
    </row>
    <row r="36" spans="1:12" x14ac:dyDescent="0.25">
      <c r="A36" s="17"/>
      <c r="B36" s="13">
        <v>100</v>
      </c>
      <c r="C36" s="16"/>
      <c r="D36" s="14"/>
      <c r="E36" s="14"/>
      <c r="F36" s="14"/>
      <c r="G36" s="19"/>
      <c r="H36" s="20"/>
      <c r="I36" s="17"/>
      <c r="J36" s="17"/>
      <c r="K36" s="17"/>
      <c r="L36" s="17"/>
    </row>
    <row r="37" spans="1:12" x14ac:dyDescent="0.25">
      <c r="A37" s="17"/>
      <c r="B37" s="2">
        <v>110</v>
      </c>
      <c r="C37" s="2"/>
      <c r="D37" s="14"/>
      <c r="E37" s="14"/>
      <c r="F37" s="14"/>
      <c r="G37" s="19"/>
      <c r="H37" s="20"/>
      <c r="I37" s="17"/>
      <c r="J37" s="17"/>
      <c r="K37" s="17"/>
      <c r="L37" s="17"/>
    </row>
    <row r="38" spans="1:12" x14ac:dyDescent="0.25">
      <c r="A38" s="17"/>
      <c r="B38" s="17"/>
      <c r="C38" s="17"/>
      <c r="D38" s="17"/>
      <c r="E38" s="17"/>
      <c r="F38" s="17"/>
      <c r="G38" s="19"/>
      <c r="H38" s="19"/>
      <c r="I38" s="17"/>
      <c r="J38" s="17"/>
      <c r="K38" s="17"/>
      <c r="L38" s="17"/>
    </row>
    <row r="39" spans="1:12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</row>
    <row r="40" spans="1:12" x14ac:dyDescent="0.25">
      <c r="A40" s="17"/>
      <c r="B40" s="60" t="s">
        <v>28</v>
      </c>
      <c r="C40" s="60"/>
      <c r="D40" s="17"/>
      <c r="E40" s="17"/>
      <c r="F40" s="17"/>
      <c r="G40" s="17"/>
      <c r="H40" s="17"/>
      <c r="I40" s="17"/>
      <c r="J40" s="17"/>
      <c r="K40" s="17"/>
      <c r="L40" s="17"/>
    </row>
    <row r="41" spans="1:12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</row>
    <row r="42" spans="1:12" ht="45" customHeight="1" x14ac:dyDescent="0.25">
      <c r="A42" s="17"/>
      <c r="B42" s="2" t="s">
        <v>28</v>
      </c>
      <c r="C42" s="1" t="s">
        <v>43</v>
      </c>
      <c r="D42" s="1" t="s">
        <v>44</v>
      </c>
      <c r="E42" s="1" t="s">
        <v>45</v>
      </c>
      <c r="F42" s="18"/>
      <c r="G42" s="18"/>
      <c r="H42" s="17"/>
      <c r="I42" s="17"/>
      <c r="J42" s="17"/>
      <c r="K42" s="17"/>
      <c r="L42" s="17"/>
    </row>
    <row r="43" spans="1:12" x14ac:dyDescent="0.25">
      <c r="A43" s="17"/>
      <c r="B43" s="13" t="s">
        <v>2</v>
      </c>
      <c r="C43" s="14"/>
      <c r="D43" s="14"/>
      <c r="E43" s="14"/>
      <c r="F43" s="18"/>
      <c r="G43" s="18"/>
      <c r="H43" s="17"/>
      <c r="I43" s="17"/>
      <c r="J43" s="17"/>
      <c r="K43" s="17"/>
      <c r="L43" s="17"/>
    </row>
    <row r="44" spans="1:12" x14ac:dyDescent="0.25">
      <c r="A44" s="17"/>
      <c r="B44" s="16" t="s">
        <v>29</v>
      </c>
      <c r="C44" s="14"/>
      <c r="D44" s="14"/>
      <c r="E44" s="14"/>
      <c r="F44" s="18"/>
      <c r="G44" s="18"/>
      <c r="H44" s="17"/>
      <c r="I44" s="17"/>
      <c r="J44" s="17"/>
      <c r="K44" s="17"/>
      <c r="L44" s="17"/>
    </row>
    <row r="45" spans="1:1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</row>
    <row r="46" spans="1:1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</row>
    <row r="47" spans="1:12" x14ac:dyDescent="0.25">
      <c r="A47" s="17"/>
      <c r="B47" s="60" t="s">
        <v>30</v>
      </c>
      <c r="C47" s="60"/>
      <c r="D47" s="17"/>
      <c r="E47" s="17"/>
      <c r="F47" s="17"/>
      <c r="G47" s="17"/>
      <c r="H47" s="17"/>
      <c r="I47" s="17"/>
      <c r="J47" s="17"/>
      <c r="K47" s="17"/>
      <c r="L47" s="17"/>
    </row>
    <row r="48" spans="1:12" x14ac:dyDescent="0.25">
      <c r="I48" s="17"/>
      <c r="J48" s="17"/>
      <c r="K48" s="17"/>
    </row>
    <row r="49" spans="2:11" x14ac:dyDescent="0.25">
      <c r="B49" s="2" t="s">
        <v>42</v>
      </c>
      <c r="C49" s="1" t="s">
        <v>43</v>
      </c>
      <c r="D49" s="1" t="s">
        <v>44</v>
      </c>
      <c r="E49" s="1" t="s">
        <v>45</v>
      </c>
      <c r="I49" s="59" t="s">
        <v>24</v>
      </c>
      <c r="J49" s="59"/>
      <c r="K49" s="59"/>
    </row>
    <row r="50" spans="2:11" x14ac:dyDescent="0.25">
      <c r="B50" s="2">
        <v>5</v>
      </c>
      <c r="C50" s="14"/>
      <c r="D50" s="14"/>
      <c r="E50" s="14"/>
      <c r="I50" s="59"/>
      <c r="J50" s="59"/>
      <c r="K50" s="59"/>
    </row>
    <row r="51" spans="2:11" x14ac:dyDescent="0.25">
      <c r="B51" s="13">
        <v>10</v>
      </c>
      <c r="C51" s="14"/>
      <c r="D51" s="14"/>
      <c r="E51" s="14"/>
      <c r="I51" s="59"/>
      <c r="J51" s="59"/>
      <c r="K51" s="59"/>
    </row>
    <row r="52" spans="2:11" x14ac:dyDescent="0.25">
      <c r="B52" s="30">
        <v>20</v>
      </c>
      <c r="C52" s="31"/>
      <c r="D52" s="32"/>
      <c r="E52" s="32"/>
      <c r="I52" s="59"/>
      <c r="J52" s="59"/>
      <c r="K52" s="59"/>
    </row>
    <row r="53" spans="2:11" x14ac:dyDescent="0.25">
      <c r="B53" s="33"/>
      <c r="C53" s="34"/>
      <c r="D53" s="34"/>
      <c r="E53" s="34"/>
    </row>
    <row r="55" spans="2:11" x14ac:dyDescent="0.25">
      <c r="B55" s="60" t="s">
        <v>31</v>
      </c>
      <c r="C55" s="60"/>
    </row>
    <row r="57" spans="2:11" ht="30" x14ac:dyDescent="0.25">
      <c r="B57" s="2" t="s">
        <v>32</v>
      </c>
      <c r="C57" s="1" t="s">
        <v>43</v>
      </c>
      <c r="D57" s="1" t="s">
        <v>44</v>
      </c>
      <c r="E57" s="1" t="s">
        <v>45</v>
      </c>
    </row>
    <row r="58" spans="2:11" x14ac:dyDescent="0.25">
      <c r="B58" s="2" t="s">
        <v>33</v>
      </c>
      <c r="C58" s="14"/>
      <c r="D58" s="14"/>
      <c r="E58" s="14"/>
    </row>
    <row r="59" spans="2:11" x14ac:dyDescent="0.25">
      <c r="B59" s="13" t="s">
        <v>34</v>
      </c>
      <c r="C59" s="14"/>
      <c r="D59" s="14"/>
      <c r="E59" s="14"/>
    </row>
    <row r="60" spans="2:11" x14ac:dyDescent="0.25">
      <c r="B60" s="30" t="s">
        <v>35</v>
      </c>
      <c r="C60" s="31"/>
      <c r="D60" s="32"/>
      <c r="E60" s="32"/>
    </row>
    <row r="61" spans="2:11" x14ac:dyDescent="0.25">
      <c r="B61" s="33"/>
      <c r="C61" s="34"/>
      <c r="D61" s="34"/>
      <c r="E61" s="34"/>
    </row>
    <row r="63" spans="2:11" x14ac:dyDescent="0.25">
      <c r="B63" s="60" t="s">
        <v>36</v>
      </c>
      <c r="C63" s="60"/>
    </row>
    <row r="65" spans="2:6" ht="30" x14ac:dyDescent="0.25">
      <c r="B65" s="2" t="s">
        <v>38</v>
      </c>
      <c r="C65" s="1" t="s">
        <v>43</v>
      </c>
      <c r="D65" s="1" t="s">
        <v>44</v>
      </c>
      <c r="E65" s="1" t="s">
        <v>45</v>
      </c>
    </row>
    <row r="66" spans="2:6" x14ac:dyDescent="0.25">
      <c r="B66" s="13">
        <v>0.5</v>
      </c>
      <c r="C66" s="14"/>
      <c r="D66" s="14"/>
      <c r="E66" s="14"/>
    </row>
    <row r="67" spans="2:6" x14ac:dyDescent="0.25">
      <c r="B67" s="2">
        <v>1</v>
      </c>
      <c r="C67" s="14"/>
      <c r="D67" s="14"/>
      <c r="E67" s="14"/>
    </row>
    <row r="70" spans="2:6" x14ac:dyDescent="0.25">
      <c r="B70" s="60" t="s">
        <v>53</v>
      </c>
      <c r="C70" s="60"/>
    </row>
    <row r="72" spans="2:6" x14ac:dyDescent="0.25">
      <c r="B72" s="2" t="s">
        <v>54</v>
      </c>
      <c r="C72" s="2" t="s">
        <v>57</v>
      </c>
      <c r="D72" s="1" t="s">
        <v>43</v>
      </c>
      <c r="E72" s="1" t="s">
        <v>44</v>
      </c>
      <c r="F72" s="1" t="s">
        <v>45</v>
      </c>
    </row>
    <row r="73" spans="2:6" x14ac:dyDescent="0.25">
      <c r="B73" s="67" t="s">
        <v>55</v>
      </c>
      <c r="C73" s="37">
        <v>6</v>
      </c>
      <c r="D73" s="14"/>
      <c r="E73" s="14"/>
      <c r="F73" s="14"/>
    </row>
    <row r="74" spans="2:6" x14ac:dyDescent="0.25">
      <c r="B74" s="68"/>
      <c r="C74" s="35" t="s">
        <v>18</v>
      </c>
      <c r="D74" s="14"/>
      <c r="E74" s="14"/>
      <c r="F74" s="14"/>
    </row>
    <row r="75" spans="2:6" x14ac:dyDescent="0.25">
      <c r="B75" s="69"/>
      <c r="C75" s="36">
        <v>23</v>
      </c>
      <c r="D75" s="31"/>
      <c r="E75" s="31"/>
      <c r="F75" s="31"/>
    </row>
    <row r="76" spans="2:6" x14ac:dyDescent="0.25">
      <c r="B76" s="64" t="s">
        <v>56</v>
      </c>
      <c r="C76" s="37">
        <v>6</v>
      </c>
      <c r="D76" s="31"/>
      <c r="E76" s="31"/>
      <c r="F76" s="31"/>
    </row>
    <row r="77" spans="2:6" x14ac:dyDescent="0.25">
      <c r="B77" s="65"/>
      <c r="C77" s="35" t="s">
        <v>18</v>
      </c>
      <c r="D77" s="31"/>
      <c r="E77" s="31"/>
      <c r="F77" s="31"/>
    </row>
    <row r="78" spans="2:6" x14ac:dyDescent="0.25">
      <c r="B78" s="66"/>
      <c r="C78" s="36">
        <v>23</v>
      </c>
      <c r="D78" s="31"/>
      <c r="E78" s="31"/>
      <c r="F78" s="31"/>
    </row>
  </sheetData>
  <mergeCells count="30">
    <mergeCell ref="C2:G2"/>
    <mergeCell ref="B4:C4"/>
    <mergeCell ref="B14:C14"/>
    <mergeCell ref="I13:K13"/>
    <mergeCell ref="I14:K14"/>
    <mergeCell ref="I15:K15"/>
    <mergeCell ref="I16:K16"/>
    <mergeCell ref="I17:K17"/>
    <mergeCell ref="I4:K4"/>
    <mergeCell ref="I5:K5"/>
    <mergeCell ref="I7:K7"/>
    <mergeCell ref="I11:K11"/>
    <mergeCell ref="I12:K12"/>
    <mergeCell ref="I6:K6"/>
    <mergeCell ref="I8:K8"/>
    <mergeCell ref="I9:K9"/>
    <mergeCell ref="I10:K10"/>
    <mergeCell ref="L18:O18"/>
    <mergeCell ref="B76:B78"/>
    <mergeCell ref="I26:K29"/>
    <mergeCell ref="B32:C32"/>
    <mergeCell ref="I49:K52"/>
    <mergeCell ref="B70:C70"/>
    <mergeCell ref="B73:B75"/>
    <mergeCell ref="B40:C40"/>
    <mergeCell ref="B47:C47"/>
    <mergeCell ref="B55:C55"/>
    <mergeCell ref="B63:C63"/>
    <mergeCell ref="B23:C23"/>
    <mergeCell ref="I18:K1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1"/>
  <sheetViews>
    <sheetView showGridLines="0" workbookViewId="0">
      <selection activeCell="C12" sqref="C12"/>
    </sheetView>
  </sheetViews>
  <sheetFormatPr baseColWidth="10" defaultRowHeight="15" x14ac:dyDescent="0.25"/>
  <cols>
    <col min="2" max="2" width="21" customWidth="1"/>
    <col min="3" max="3" width="20.42578125" customWidth="1"/>
    <col min="5" max="5" width="20.42578125" customWidth="1"/>
    <col min="6" max="6" width="20.5703125" customWidth="1"/>
  </cols>
  <sheetData>
    <row r="1" spans="1:7" x14ac:dyDescent="0.25">
      <c r="A1" s="4"/>
      <c r="B1" s="4"/>
      <c r="C1" s="4"/>
      <c r="D1" s="4"/>
      <c r="E1" s="4"/>
      <c r="F1" s="4"/>
      <c r="G1" s="4"/>
    </row>
    <row r="2" spans="1:7" x14ac:dyDescent="0.25">
      <c r="A2" s="4"/>
      <c r="B2" s="4"/>
      <c r="C2" s="60" t="s">
        <v>58</v>
      </c>
      <c r="D2" s="60"/>
      <c r="E2" s="60"/>
      <c r="F2" s="60"/>
      <c r="G2" s="60"/>
    </row>
    <row r="3" spans="1:7" ht="15.75" thickBot="1" x14ac:dyDescent="0.3">
      <c r="A3" s="4"/>
      <c r="B3" s="4"/>
      <c r="C3" s="4"/>
      <c r="D3" s="4"/>
      <c r="E3" s="4"/>
      <c r="F3" s="4"/>
      <c r="G3" s="4"/>
    </row>
    <row r="4" spans="1:7" ht="15.75" thickTop="1" x14ac:dyDescent="0.25">
      <c r="A4" s="4"/>
      <c r="B4" s="61" t="s">
        <v>8</v>
      </c>
      <c r="C4" s="62"/>
      <c r="D4" s="4"/>
      <c r="E4" s="4"/>
      <c r="F4" s="4"/>
      <c r="G4" s="4"/>
    </row>
    <row r="5" spans="1:7" x14ac:dyDescent="0.25">
      <c r="A5" s="4"/>
      <c r="B5" s="5" t="s">
        <v>1</v>
      </c>
      <c r="C5" s="6" t="s">
        <v>2</v>
      </c>
      <c r="D5" s="4"/>
      <c r="E5" s="4"/>
      <c r="F5" s="4"/>
      <c r="G5" s="4"/>
    </row>
    <row r="6" spans="1:7" x14ac:dyDescent="0.25">
      <c r="A6" s="4"/>
      <c r="B6" s="5" t="s">
        <v>52</v>
      </c>
      <c r="C6" s="7">
        <v>100</v>
      </c>
      <c r="D6" s="4"/>
      <c r="E6" s="4"/>
      <c r="F6" s="4"/>
      <c r="G6" s="4"/>
    </row>
    <row r="7" spans="1:7" x14ac:dyDescent="0.25">
      <c r="A7" s="4"/>
      <c r="B7" s="5" t="s">
        <v>4</v>
      </c>
      <c r="C7" s="7" t="s">
        <v>5</v>
      </c>
      <c r="D7" s="4"/>
      <c r="E7" s="4"/>
      <c r="F7" s="12"/>
      <c r="G7" s="11" t="s">
        <v>27</v>
      </c>
    </row>
    <row r="8" spans="1:7" x14ac:dyDescent="0.25">
      <c r="A8" s="4"/>
      <c r="B8" s="5" t="s">
        <v>42</v>
      </c>
      <c r="C8" s="7">
        <v>10</v>
      </c>
      <c r="D8" s="4"/>
      <c r="E8" s="4"/>
      <c r="F8" s="12"/>
      <c r="G8" s="11"/>
    </row>
    <row r="9" spans="1:7" ht="30" x14ac:dyDescent="0.25">
      <c r="A9" s="4"/>
      <c r="B9" s="5" t="s">
        <v>39</v>
      </c>
      <c r="C9" s="7" t="s">
        <v>6</v>
      </c>
      <c r="D9" s="4"/>
      <c r="E9" s="4"/>
      <c r="F9" s="4"/>
      <c r="G9" s="4"/>
    </row>
    <row r="10" spans="1:7" ht="30" x14ac:dyDescent="0.25">
      <c r="A10" s="4"/>
      <c r="B10" s="5" t="s">
        <v>9</v>
      </c>
      <c r="C10" s="7">
        <v>0.5</v>
      </c>
      <c r="D10" s="4"/>
      <c r="E10" s="4"/>
      <c r="F10" s="4"/>
      <c r="G10" s="4"/>
    </row>
    <row r="11" spans="1:7" x14ac:dyDescent="0.25">
      <c r="A11" s="4"/>
      <c r="B11" s="8" t="s">
        <v>7</v>
      </c>
      <c r="C11" s="6" t="s">
        <v>146</v>
      </c>
      <c r="D11" s="4"/>
      <c r="E11" s="4"/>
      <c r="F11" s="4"/>
      <c r="G11" s="4"/>
    </row>
    <row r="12" spans="1:7" ht="30.75" thickBot="1" x14ac:dyDescent="0.3">
      <c r="A12" s="4"/>
      <c r="B12" s="9" t="s">
        <v>145</v>
      </c>
      <c r="C12" s="10" t="s">
        <v>16</v>
      </c>
      <c r="D12" s="4"/>
      <c r="E12" s="4"/>
      <c r="F12" s="4"/>
      <c r="G12" s="4"/>
    </row>
    <row r="13" spans="1:7" ht="15.75" thickTop="1" x14ac:dyDescent="0.25"/>
    <row r="14" spans="1:7" x14ac:dyDescent="0.25">
      <c r="A14" s="4"/>
      <c r="B14" s="60" t="s">
        <v>10</v>
      </c>
      <c r="C14" s="60"/>
      <c r="D14" s="4"/>
      <c r="E14" s="4"/>
      <c r="F14" s="4"/>
      <c r="G14" s="4"/>
    </row>
    <row r="15" spans="1:7" x14ac:dyDescent="0.25">
      <c r="A15" s="4"/>
      <c r="B15" s="4"/>
      <c r="C15" s="4"/>
      <c r="D15" s="4"/>
      <c r="E15" s="4"/>
      <c r="F15" s="4"/>
      <c r="G15" s="4"/>
    </row>
    <row r="16" spans="1:7" ht="30" x14ac:dyDescent="0.25">
      <c r="A16" s="4"/>
      <c r="B16" s="2" t="s">
        <v>40</v>
      </c>
      <c r="C16" s="1" t="s">
        <v>50</v>
      </c>
      <c r="D16" s="1" t="s">
        <v>51</v>
      </c>
      <c r="E16" s="1" t="s">
        <v>60</v>
      </c>
      <c r="F16" s="2" t="s">
        <v>59</v>
      </c>
    </row>
    <row r="17" spans="1:7" x14ac:dyDescent="0.25">
      <c r="A17" s="4"/>
      <c r="B17" s="13" t="s">
        <v>16</v>
      </c>
      <c r="C17" s="14"/>
      <c r="D17" s="14"/>
      <c r="E17" s="15" t="e">
        <f>1.2661*(D17/C17)-0.0595</f>
        <v>#DIV/0!</v>
      </c>
      <c r="F17" s="25" t="e">
        <f>D17/C17</f>
        <v>#DIV/0!</v>
      </c>
    </row>
    <row r="18" spans="1:7" x14ac:dyDescent="0.25">
      <c r="A18" s="4"/>
      <c r="B18" s="4"/>
      <c r="C18" s="4"/>
      <c r="D18" s="4"/>
      <c r="E18" s="4"/>
      <c r="F18" s="4"/>
    </row>
    <row r="19" spans="1:7" x14ac:dyDescent="0.25">
      <c r="A19" s="4"/>
    </row>
    <row r="20" spans="1:7" x14ac:dyDescent="0.25">
      <c r="A20" s="4"/>
    </row>
    <row r="21" spans="1:7" x14ac:dyDescent="0.25">
      <c r="A21" s="4"/>
      <c r="G21" s="4"/>
    </row>
  </sheetData>
  <mergeCells count="3">
    <mergeCell ref="C2:G2"/>
    <mergeCell ref="B4:C4"/>
    <mergeCell ref="B14:C14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showGridLines="0" tabSelected="1" topLeftCell="A13" workbookViewId="0">
      <selection activeCell="J15" sqref="J15"/>
    </sheetView>
  </sheetViews>
  <sheetFormatPr baseColWidth="10" defaultRowHeight="15" x14ac:dyDescent="0.25"/>
  <cols>
    <col min="2" max="2" width="24" customWidth="1"/>
    <col min="3" max="3" width="23.28515625" customWidth="1"/>
    <col min="4" max="5" width="19.85546875" customWidth="1"/>
    <col min="6" max="6" width="16.140625" customWidth="1"/>
  </cols>
  <sheetData>
    <row r="1" spans="1:9" x14ac:dyDescent="0.25">
      <c r="A1" s="4"/>
      <c r="B1" s="4"/>
      <c r="C1" s="4"/>
      <c r="D1" s="4"/>
      <c r="E1" s="56"/>
      <c r="F1" s="4"/>
      <c r="G1" s="4"/>
      <c r="H1" s="4"/>
    </row>
    <row r="2" spans="1:9" x14ac:dyDescent="0.25">
      <c r="A2" s="4"/>
      <c r="B2" s="4"/>
      <c r="C2" s="60" t="s">
        <v>37</v>
      </c>
      <c r="D2" s="60"/>
      <c r="E2" s="60"/>
      <c r="F2" s="60"/>
      <c r="G2" s="60"/>
      <c r="H2" s="60"/>
    </row>
    <row r="3" spans="1:9" ht="15.75" thickBot="1" x14ac:dyDescent="0.3">
      <c r="A3" s="4"/>
      <c r="B3" s="4"/>
      <c r="C3" s="4"/>
      <c r="D3" s="4"/>
      <c r="E3" s="56"/>
      <c r="F3" s="4"/>
      <c r="G3" s="4"/>
      <c r="H3" s="4"/>
    </row>
    <row r="4" spans="1:9" ht="15.75" thickTop="1" x14ac:dyDescent="0.25">
      <c r="A4" s="4"/>
      <c r="B4" s="61" t="s">
        <v>8</v>
      </c>
      <c r="C4" s="62"/>
      <c r="D4" s="4"/>
      <c r="E4" s="56"/>
      <c r="F4" s="4"/>
      <c r="G4" s="4"/>
      <c r="H4" s="4"/>
    </row>
    <row r="5" spans="1:9" x14ac:dyDescent="0.25">
      <c r="A5" s="4"/>
      <c r="B5" s="5" t="s">
        <v>1</v>
      </c>
      <c r="C5" s="6" t="s">
        <v>2</v>
      </c>
      <c r="D5" s="4"/>
      <c r="E5" s="56"/>
      <c r="F5" s="4"/>
      <c r="G5" s="4"/>
      <c r="H5" s="4"/>
    </row>
    <row r="6" spans="1:9" x14ac:dyDescent="0.25">
      <c r="A6" s="4"/>
      <c r="B6" s="5" t="s">
        <v>3</v>
      </c>
      <c r="C6" s="7">
        <v>90</v>
      </c>
      <c r="D6" s="4"/>
      <c r="E6" s="56"/>
      <c r="F6" s="4"/>
      <c r="G6" s="4"/>
      <c r="H6" s="4"/>
    </row>
    <row r="7" spans="1:9" x14ac:dyDescent="0.25">
      <c r="A7" s="4"/>
      <c r="B7" s="5" t="s">
        <v>42</v>
      </c>
      <c r="C7" s="7">
        <v>10</v>
      </c>
      <c r="D7" s="4"/>
      <c r="E7" s="56"/>
      <c r="F7" s="4"/>
      <c r="G7" s="4"/>
      <c r="H7" s="4"/>
    </row>
    <row r="8" spans="1:9" x14ac:dyDescent="0.25">
      <c r="A8" s="4"/>
      <c r="B8" s="5" t="s">
        <v>4</v>
      </c>
      <c r="C8" s="7" t="s">
        <v>5</v>
      </c>
      <c r="D8" s="4"/>
      <c r="E8" s="56"/>
      <c r="F8" s="4"/>
      <c r="G8" s="12"/>
      <c r="H8" s="11" t="s">
        <v>27</v>
      </c>
    </row>
    <row r="9" spans="1:9" x14ac:dyDescent="0.25">
      <c r="A9" s="4"/>
      <c r="B9" s="5" t="s">
        <v>39</v>
      </c>
      <c r="C9" s="7" t="s">
        <v>6</v>
      </c>
      <c r="D9" s="4"/>
      <c r="E9" s="56"/>
      <c r="F9" s="4"/>
      <c r="G9" s="4"/>
      <c r="H9" s="4"/>
    </row>
    <row r="10" spans="1:9" x14ac:dyDescent="0.25">
      <c r="A10" s="4"/>
      <c r="B10" s="8" t="s">
        <v>7</v>
      </c>
      <c r="C10" s="6" t="s">
        <v>147</v>
      </c>
      <c r="D10" s="4"/>
      <c r="E10" s="56"/>
      <c r="F10" s="4"/>
      <c r="G10" s="4"/>
      <c r="H10" s="4"/>
    </row>
    <row r="11" spans="1:9" ht="15.75" thickBot="1" x14ac:dyDescent="0.3">
      <c r="A11" s="4"/>
      <c r="B11" s="9" t="s">
        <v>49</v>
      </c>
      <c r="C11" s="10"/>
      <c r="D11" s="4"/>
      <c r="E11" s="56"/>
      <c r="F11" s="4"/>
      <c r="G11" s="4"/>
      <c r="H11" s="4"/>
    </row>
    <row r="12" spans="1:9" ht="15.75" thickTop="1" x14ac:dyDescent="0.25"/>
    <row r="13" spans="1:9" x14ac:dyDescent="0.25">
      <c r="A13" s="4"/>
      <c r="B13" s="60" t="s">
        <v>61</v>
      </c>
      <c r="C13" s="60"/>
      <c r="D13" s="4"/>
      <c r="E13" s="56"/>
      <c r="F13" s="4"/>
      <c r="G13" s="4"/>
      <c r="H13" s="4"/>
      <c r="I13" s="4"/>
    </row>
    <row r="14" spans="1:9" x14ac:dyDescent="0.25">
      <c r="A14" s="4"/>
      <c r="B14" s="4"/>
      <c r="C14" s="4"/>
      <c r="D14" s="4"/>
      <c r="E14" s="56"/>
      <c r="F14" s="4"/>
      <c r="G14" s="4"/>
      <c r="H14" s="4"/>
      <c r="I14" s="4"/>
    </row>
    <row r="15" spans="1:9" ht="30" x14ac:dyDescent="0.25">
      <c r="A15" s="4"/>
      <c r="B15" s="2" t="s">
        <v>40</v>
      </c>
      <c r="C15" s="2" t="s">
        <v>48</v>
      </c>
      <c r="D15" s="1" t="s">
        <v>46</v>
      </c>
      <c r="E15" s="57" t="s">
        <v>148</v>
      </c>
      <c r="F15" s="1" t="s">
        <v>47</v>
      </c>
      <c r="G15" s="18"/>
      <c r="H15" s="18"/>
      <c r="I15" s="4"/>
    </row>
    <row r="16" spans="1:9" x14ac:dyDescent="0.25">
      <c r="A16" s="4"/>
      <c r="B16" s="67" t="s">
        <v>16</v>
      </c>
      <c r="C16" s="74">
        <v>3</v>
      </c>
      <c r="D16" s="72"/>
      <c r="E16" s="72"/>
      <c r="F16" s="72"/>
      <c r="G16" s="19"/>
      <c r="H16" s="20"/>
      <c r="I16" s="4"/>
    </row>
    <row r="17" spans="1:9" x14ac:dyDescent="0.25">
      <c r="A17" s="56"/>
      <c r="B17" s="68"/>
      <c r="C17" s="75"/>
      <c r="D17" s="73"/>
      <c r="E17" s="73"/>
      <c r="F17" s="73"/>
      <c r="G17" s="19"/>
      <c r="H17" s="20"/>
      <c r="I17" s="56"/>
    </row>
    <row r="18" spans="1:9" x14ac:dyDescent="0.25">
      <c r="A18" s="4"/>
      <c r="B18" s="68"/>
      <c r="C18" s="74">
        <v>6</v>
      </c>
      <c r="D18" s="72"/>
      <c r="E18" s="72"/>
      <c r="F18" s="72"/>
      <c r="G18" s="19"/>
      <c r="H18" s="20"/>
      <c r="I18" s="4"/>
    </row>
    <row r="19" spans="1:9" x14ac:dyDescent="0.25">
      <c r="A19" s="56"/>
      <c r="B19" s="68"/>
      <c r="C19" s="75"/>
      <c r="D19" s="73"/>
      <c r="E19" s="73"/>
      <c r="F19" s="73"/>
      <c r="G19" s="19"/>
      <c r="H19" s="20"/>
      <c r="I19" s="56"/>
    </row>
    <row r="20" spans="1:9" x14ac:dyDescent="0.25">
      <c r="A20" s="4"/>
      <c r="B20" s="68"/>
      <c r="C20" s="76">
        <v>10</v>
      </c>
      <c r="D20" s="72"/>
      <c r="E20" s="72"/>
      <c r="F20" s="72"/>
      <c r="G20" s="19"/>
      <c r="H20" s="20"/>
      <c r="I20" s="4"/>
    </row>
    <row r="21" spans="1:9" x14ac:dyDescent="0.25">
      <c r="A21" s="56"/>
      <c r="B21" s="68"/>
      <c r="C21" s="77"/>
      <c r="D21" s="73"/>
      <c r="E21" s="73"/>
      <c r="F21" s="73"/>
      <c r="G21" s="19"/>
      <c r="H21" s="20"/>
      <c r="I21" s="56"/>
    </row>
    <row r="22" spans="1:9" x14ac:dyDescent="0.25">
      <c r="A22" s="4"/>
      <c r="B22" s="68"/>
      <c r="C22" s="74">
        <v>15</v>
      </c>
      <c r="D22" s="72"/>
      <c r="E22" s="72"/>
      <c r="F22" s="72"/>
      <c r="G22" s="19"/>
      <c r="H22" s="20"/>
      <c r="I22" s="4"/>
    </row>
    <row r="23" spans="1:9" x14ac:dyDescent="0.25">
      <c r="A23" s="56"/>
      <c r="B23" s="68"/>
      <c r="C23" s="75"/>
      <c r="D23" s="73"/>
      <c r="E23" s="73"/>
      <c r="F23" s="73"/>
      <c r="G23" s="19"/>
      <c r="H23" s="20"/>
      <c r="I23" s="56"/>
    </row>
    <row r="24" spans="1:9" x14ac:dyDescent="0.25">
      <c r="A24" s="4"/>
      <c r="B24" s="68"/>
      <c r="C24" s="74">
        <v>20</v>
      </c>
      <c r="D24" s="72"/>
      <c r="E24" s="72"/>
      <c r="F24" s="72"/>
      <c r="G24" s="19"/>
      <c r="H24" s="20"/>
      <c r="I24" s="4"/>
    </row>
    <row r="25" spans="1:9" x14ac:dyDescent="0.25">
      <c r="A25" s="56"/>
      <c r="B25" s="68"/>
      <c r="C25" s="75"/>
      <c r="D25" s="73"/>
      <c r="E25" s="73"/>
      <c r="F25" s="73"/>
      <c r="G25" s="19"/>
      <c r="H25" s="20"/>
      <c r="I25" s="56"/>
    </row>
    <row r="26" spans="1:9" x14ac:dyDescent="0.25">
      <c r="A26" s="56"/>
      <c r="B26" s="68"/>
      <c r="C26" s="74">
        <v>30</v>
      </c>
      <c r="D26" s="72"/>
      <c r="E26" s="72"/>
      <c r="F26" s="72"/>
      <c r="G26" s="19"/>
      <c r="H26" s="20"/>
      <c r="I26" s="56"/>
    </row>
    <row r="27" spans="1:9" x14ac:dyDescent="0.25">
      <c r="A27" s="56"/>
      <c r="B27" s="69"/>
      <c r="C27" s="75"/>
      <c r="D27" s="73"/>
      <c r="E27" s="73"/>
      <c r="F27" s="73"/>
      <c r="G27" s="19"/>
      <c r="H27" s="20"/>
      <c r="I27" s="56"/>
    </row>
    <row r="28" spans="1:9" x14ac:dyDescent="0.25">
      <c r="A28" s="4"/>
      <c r="B28" s="67" t="s">
        <v>17</v>
      </c>
      <c r="C28" s="74">
        <v>3</v>
      </c>
      <c r="D28" s="14">
        <v>1.2947</v>
      </c>
      <c r="E28" s="72">
        <f>AVERAGE(D28:D29)</f>
        <v>1.2944499999999999</v>
      </c>
      <c r="F28" s="72">
        <f>E28/$E$32</f>
        <v>0.82998845857912273</v>
      </c>
      <c r="G28" s="19"/>
      <c r="H28" s="20"/>
      <c r="I28" s="4"/>
    </row>
    <row r="29" spans="1:9" x14ac:dyDescent="0.25">
      <c r="A29" s="55"/>
      <c r="B29" s="68"/>
      <c r="C29" s="75"/>
      <c r="D29" s="14">
        <v>1.2942</v>
      </c>
      <c r="E29" s="73"/>
      <c r="F29" s="73"/>
      <c r="G29" s="19"/>
      <c r="H29" s="20"/>
      <c r="I29" s="55"/>
    </row>
    <row r="30" spans="1:9" x14ac:dyDescent="0.25">
      <c r="A30" s="4"/>
      <c r="B30" s="68"/>
      <c r="C30" s="74">
        <v>6</v>
      </c>
      <c r="D30" s="14">
        <v>1.4328000000000001</v>
      </c>
      <c r="E30" s="72">
        <f t="shared" ref="E30" si="0">AVERAGE(D30:D31)</f>
        <v>1.4326500000000002</v>
      </c>
      <c r="F30" s="72">
        <f>E30/$E$32</f>
        <v>0.91860092331367027</v>
      </c>
      <c r="G30" s="19"/>
      <c r="H30" s="20"/>
      <c r="I30" s="4"/>
    </row>
    <row r="31" spans="1:9" x14ac:dyDescent="0.25">
      <c r="A31" s="55"/>
      <c r="B31" s="68"/>
      <c r="C31" s="75"/>
      <c r="D31" s="14">
        <v>1.4325000000000001</v>
      </c>
      <c r="E31" s="73"/>
      <c r="F31" s="73"/>
      <c r="G31" s="19"/>
      <c r="H31" s="20"/>
      <c r="I31" s="55"/>
    </row>
    <row r="32" spans="1:9" x14ac:dyDescent="0.25">
      <c r="A32" s="4"/>
      <c r="B32" s="68"/>
      <c r="C32" s="76">
        <v>10</v>
      </c>
      <c r="D32" s="14">
        <v>1.5596000000000001</v>
      </c>
      <c r="E32" s="72">
        <f t="shared" ref="E32" si="1">AVERAGE(D32:D33)</f>
        <v>1.5596000000000001</v>
      </c>
      <c r="F32" s="72">
        <f>E32/$E$32</f>
        <v>1</v>
      </c>
      <c r="G32" s="19"/>
      <c r="H32" s="20"/>
      <c r="I32" s="4"/>
    </row>
    <row r="33" spans="1:9" x14ac:dyDescent="0.25">
      <c r="A33" s="55"/>
      <c r="B33" s="68"/>
      <c r="C33" s="77"/>
      <c r="D33" s="14">
        <v>1.5596000000000001</v>
      </c>
      <c r="E33" s="73"/>
      <c r="F33" s="73"/>
      <c r="G33" s="19"/>
      <c r="H33" s="20"/>
      <c r="I33" s="55"/>
    </row>
    <row r="34" spans="1:9" ht="15.75" customHeight="1" x14ac:dyDescent="0.25">
      <c r="A34" s="4"/>
      <c r="B34" s="68"/>
      <c r="C34" s="74">
        <v>15</v>
      </c>
      <c r="D34" s="14">
        <v>1.6645000000000001</v>
      </c>
      <c r="E34" s="72">
        <f t="shared" ref="E34" si="2">AVERAGE(D34:D35)</f>
        <v>1.6644000000000001</v>
      </c>
      <c r="F34" s="72">
        <f>E34/$E$32</f>
        <v>1.0671967171069505</v>
      </c>
      <c r="G34" s="19"/>
      <c r="H34" s="20"/>
      <c r="I34" s="4"/>
    </row>
    <row r="35" spans="1:9" ht="15.75" customHeight="1" x14ac:dyDescent="0.25">
      <c r="A35" s="55"/>
      <c r="B35" s="68"/>
      <c r="C35" s="75"/>
      <c r="D35" s="14">
        <v>1.6642999999999999</v>
      </c>
      <c r="E35" s="73"/>
      <c r="F35" s="73"/>
      <c r="G35" s="19"/>
      <c r="H35" s="20"/>
      <c r="I35" s="55"/>
    </row>
    <row r="36" spans="1:9" x14ac:dyDescent="0.25">
      <c r="A36" s="4"/>
      <c r="B36" s="68"/>
      <c r="C36" s="74">
        <v>20</v>
      </c>
      <c r="D36" s="14">
        <v>1.7422</v>
      </c>
      <c r="E36" s="72">
        <f t="shared" ref="E36" si="3">AVERAGE(D36:D37)</f>
        <v>1.742</v>
      </c>
      <c r="F36" s="72">
        <f t="shared" ref="F36" si="4">E36/$E$32</f>
        <v>1.1169530648884329</v>
      </c>
      <c r="G36" s="19"/>
      <c r="H36" s="20"/>
      <c r="I36" s="4"/>
    </row>
    <row r="37" spans="1:9" x14ac:dyDescent="0.25">
      <c r="A37" s="55"/>
      <c r="B37" s="68"/>
      <c r="C37" s="75"/>
      <c r="D37" s="14">
        <v>1.7418</v>
      </c>
      <c r="E37" s="73"/>
      <c r="F37" s="73"/>
      <c r="G37" s="19"/>
      <c r="H37" s="20"/>
      <c r="I37" s="55"/>
    </row>
    <row r="38" spans="1:9" x14ac:dyDescent="0.25">
      <c r="A38" s="55"/>
      <c r="B38" s="68"/>
      <c r="C38" s="74">
        <v>30</v>
      </c>
      <c r="D38" s="14">
        <v>1.8625</v>
      </c>
      <c r="E38" s="72">
        <f t="shared" ref="E38" si="5">AVERAGE(D38:D39)</f>
        <v>1.8618000000000001</v>
      </c>
      <c r="F38" s="72">
        <f t="shared" ref="F38" si="6">E38/$E$32</f>
        <v>1.19376763272634</v>
      </c>
      <c r="G38" s="19"/>
      <c r="H38" s="20"/>
      <c r="I38" s="55"/>
    </row>
    <row r="39" spans="1:9" x14ac:dyDescent="0.25">
      <c r="A39" s="55"/>
      <c r="B39" s="69"/>
      <c r="C39" s="75"/>
      <c r="D39" s="14">
        <v>1.8611</v>
      </c>
      <c r="E39" s="73"/>
      <c r="F39" s="73"/>
      <c r="G39" s="19"/>
      <c r="H39" s="20"/>
      <c r="I39" s="55"/>
    </row>
    <row r="40" spans="1:9" x14ac:dyDescent="0.25">
      <c r="A40" s="4"/>
      <c r="B40" s="64" t="s">
        <v>18</v>
      </c>
      <c r="C40" s="74">
        <v>3</v>
      </c>
      <c r="D40" s="14">
        <v>1.2509999999999999</v>
      </c>
      <c r="E40" s="72">
        <f t="shared" ref="E40" si="7">AVERAGE(D40:D41)</f>
        <v>1.2513999999999998</v>
      </c>
      <c r="F40" s="72">
        <f>E40/$E$44</f>
        <v>0.84311942058278588</v>
      </c>
      <c r="G40" s="19"/>
      <c r="H40" s="20"/>
      <c r="I40" s="4"/>
    </row>
    <row r="41" spans="1:9" x14ac:dyDescent="0.25">
      <c r="A41" s="55"/>
      <c r="B41" s="65"/>
      <c r="C41" s="75"/>
      <c r="D41" s="14">
        <v>1.2518</v>
      </c>
      <c r="E41" s="73"/>
      <c r="F41" s="73"/>
      <c r="G41" s="19"/>
      <c r="H41" s="20"/>
      <c r="I41" s="55"/>
    </row>
    <row r="42" spans="1:9" x14ac:dyDescent="0.25">
      <c r="A42" s="4"/>
      <c r="B42" s="65"/>
      <c r="C42" s="74">
        <v>6</v>
      </c>
      <c r="D42" s="14">
        <v>1.3774</v>
      </c>
      <c r="E42" s="72">
        <f t="shared" ref="E42" si="8">AVERAGE(D42:D43)</f>
        <v>1.3772500000000001</v>
      </c>
      <c r="F42" s="72">
        <f>E42/$E$44</f>
        <v>0.92790971871315497</v>
      </c>
      <c r="G42" s="19"/>
      <c r="H42" s="20"/>
      <c r="I42" s="4"/>
    </row>
    <row r="43" spans="1:9" x14ac:dyDescent="0.25">
      <c r="A43" s="55"/>
      <c r="B43" s="65"/>
      <c r="C43" s="75"/>
      <c r="D43" s="14">
        <v>1.3771</v>
      </c>
      <c r="E43" s="73"/>
      <c r="F43" s="73"/>
      <c r="G43" s="19"/>
      <c r="H43" s="20"/>
      <c r="I43" s="55"/>
    </row>
    <row r="44" spans="1:9" x14ac:dyDescent="0.25">
      <c r="A44" s="4"/>
      <c r="B44" s="65"/>
      <c r="C44" s="76">
        <v>10</v>
      </c>
      <c r="D44" s="14">
        <v>1.4841</v>
      </c>
      <c r="E44" s="72">
        <f t="shared" ref="E44" si="9">AVERAGE(D44:D45)</f>
        <v>1.4842499999999998</v>
      </c>
      <c r="F44" s="72">
        <f t="shared" ref="F44" si="10">E44/$E$44</f>
        <v>1</v>
      </c>
      <c r="G44" s="19"/>
      <c r="H44" s="20"/>
      <c r="I44" s="4"/>
    </row>
    <row r="45" spans="1:9" x14ac:dyDescent="0.25">
      <c r="A45" s="55"/>
      <c r="B45" s="65"/>
      <c r="C45" s="77"/>
      <c r="D45" s="14">
        <v>1.4843999999999999</v>
      </c>
      <c r="E45" s="73"/>
      <c r="F45" s="73"/>
      <c r="G45" s="19"/>
      <c r="H45" s="20"/>
      <c r="I45" s="55"/>
    </row>
    <row r="46" spans="1:9" x14ac:dyDescent="0.25">
      <c r="A46" s="4"/>
      <c r="B46" s="65"/>
      <c r="C46" s="74">
        <v>15</v>
      </c>
      <c r="D46" s="14">
        <v>1.5663</v>
      </c>
      <c r="E46" s="72">
        <f t="shared" ref="E46" si="11">AVERAGE(D46:D47)</f>
        <v>1.5665</v>
      </c>
      <c r="F46" s="72">
        <f t="shared" ref="F46" si="12">E46/$E$44</f>
        <v>1.0554151928583462</v>
      </c>
      <c r="G46" s="19"/>
      <c r="H46" s="20"/>
      <c r="I46" s="4"/>
    </row>
    <row r="47" spans="1:9" x14ac:dyDescent="0.25">
      <c r="A47" s="55"/>
      <c r="B47" s="65"/>
      <c r="C47" s="75"/>
      <c r="D47" s="14">
        <v>1.5667</v>
      </c>
      <c r="E47" s="73"/>
      <c r="F47" s="73"/>
      <c r="G47" s="19"/>
      <c r="H47" s="20"/>
      <c r="I47" s="55"/>
    </row>
    <row r="48" spans="1:9" x14ac:dyDescent="0.25">
      <c r="A48" s="4"/>
      <c r="B48" s="65"/>
      <c r="C48" s="74">
        <v>20</v>
      </c>
      <c r="D48" s="14">
        <v>1.6221000000000001</v>
      </c>
      <c r="E48" s="72">
        <f t="shared" ref="E48" si="13">AVERAGE(D48:D49)</f>
        <v>1.6222000000000001</v>
      </c>
      <c r="F48" s="72">
        <f t="shared" ref="F48" si="14">E48/$E$44</f>
        <v>1.092942563584302</v>
      </c>
      <c r="G48" s="19"/>
      <c r="H48" s="20"/>
      <c r="I48" s="4"/>
    </row>
    <row r="49" spans="1:9" x14ac:dyDescent="0.25">
      <c r="A49" s="55"/>
      <c r="B49" s="65"/>
      <c r="C49" s="75"/>
      <c r="D49" s="14">
        <v>1.6223000000000001</v>
      </c>
      <c r="E49" s="73"/>
      <c r="F49" s="73"/>
      <c r="G49" s="19"/>
      <c r="H49" s="20"/>
      <c r="I49" s="55"/>
    </row>
    <row r="50" spans="1:9" x14ac:dyDescent="0.25">
      <c r="A50" s="55"/>
      <c r="B50" s="65"/>
      <c r="C50" s="74">
        <v>30</v>
      </c>
      <c r="D50" s="14">
        <v>1.6950000000000001</v>
      </c>
      <c r="E50" s="72">
        <f>AVERAGE(D50:D51)</f>
        <v>1.6957</v>
      </c>
      <c r="F50" s="72">
        <f t="shared" ref="F50" si="15">E50/$E$44</f>
        <v>1.1424625231598451</v>
      </c>
      <c r="G50" s="19"/>
      <c r="H50" s="20"/>
      <c r="I50" s="55"/>
    </row>
    <row r="51" spans="1:9" x14ac:dyDescent="0.25">
      <c r="A51" s="55"/>
      <c r="B51" s="66"/>
      <c r="C51" s="75"/>
      <c r="D51" s="14">
        <v>1.6963999999999999</v>
      </c>
      <c r="E51" s="73"/>
      <c r="F51" s="73"/>
      <c r="G51" s="19"/>
      <c r="H51" s="20"/>
      <c r="I51" s="55"/>
    </row>
    <row r="52" spans="1:9" x14ac:dyDescent="0.25">
      <c r="A52" s="4"/>
      <c r="B52" s="64" t="s">
        <v>19</v>
      </c>
      <c r="C52" s="74">
        <v>3</v>
      </c>
      <c r="D52" s="14"/>
      <c r="E52" s="72"/>
      <c r="F52" s="72"/>
      <c r="G52" s="19"/>
      <c r="H52" s="20"/>
      <c r="I52" s="4"/>
    </row>
    <row r="53" spans="1:9" x14ac:dyDescent="0.25">
      <c r="A53" s="56"/>
      <c r="B53" s="65"/>
      <c r="C53" s="75"/>
      <c r="D53" s="21"/>
      <c r="E53" s="73"/>
      <c r="F53" s="73"/>
      <c r="G53" s="19"/>
      <c r="H53" s="20"/>
      <c r="I53" s="56"/>
    </row>
    <row r="54" spans="1:9" x14ac:dyDescent="0.25">
      <c r="A54" s="4"/>
      <c r="B54" s="65"/>
      <c r="C54" s="74">
        <v>6</v>
      </c>
      <c r="D54" s="21"/>
      <c r="E54" s="72"/>
      <c r="F54" s="72"/>
      <c r="G54" s="19"/>
      <c r="H54" s="20"/>
      <c r="I54" s="4"/>
    </row>
    <row r="55" spans="1:9" x14ac:dyDescent="0.25">
      <c r="A55" s="56"/>
      <c r="B55" s="65"/>
      <c r="C55" s="75"/>
      <c r="D55" s="21"/>
      <c r="E55" s="73"/>
      <c r="F55" s="73"/>
      <c r="G55" s="19"/>
      <c r="H55" s="20"/>
      <c r="I55" s="56"/>
    </row>
    <row r="56" spans="1:9" x14ac:dyDescent="0.25">
      <c r="A56" s="4"/>
      <c r="B56" s="65"/>
      <c r="C56" s="76">
        <v>10</v>
      </c>
      <c r="D56" s="14"/>
      <c r="E56" s="72"/>
      <c r="F56" s="72"/>
      <c r="G56" s="19"/>
      <c r="H56" s="20"/>
      <c r="I56" s="4"/>
    </row>
    <row r="57" spans="1:9" x14ac:dyDescent="0.25">
      <c r="A57" s="56"/>
      <c r="B57" s="65"/>
      <c r="C57" s="77"/>
      <c r="D57" s="14"/>
      <c r="E57" s="73"/>
      <c r="F57" s="73"/>
      <c r="G57" s="19"/>
      <c r="H57" s="20"/>
      <c r="I57" s="56"/>
    </row>
    <row r="58" spans="1:9" x14ac:dyDescent="0.25">
      <c r="A58" s="4"/>
      <c r="B58" s="65"/>
      <c r="C58" s="74">
        <v>15</v>
      </c>
      <c r="D58" s="14"/>
      <c r="E58" s="72"/>
      <c r="F58" s="72"/>
      <c r="G58" s="19"/>
      <c r="H58" s="20"/>
      <c r="I58" s="4"/>
    </row>
    <row r="59" spans="1:9" x14ac:dyDescent="0.25">
      <c r="A59" s="56"/>
      <c r="B59" s="65"/>
      <c r="C59" s="75"/>
      <c r="D59" s="22"/>
      <c r="E59" s="73"/>
      <c r="F59" s="73"/>
      <c r="G59" s="19"/>
      <c r="H59" s="20"/>
      <c r="I59" s="56"/>
    </row>
    <row r="60" spans="1:9" x14ac:dyDescent="0.25">
      <c r="A60" s="4"/>
      <c r="B60" s="65"/>
      <c r="C60" s="74">
        <v>20</v>
      </c>
      <c r="D60" s="22"/>
      <c r="E60" s="72"/>
      <c r="F60" s="72"/>
      <c r="G60" s="19"/>
      <c r="H60" s="20"/>
      <c r="I60" s="4"/>
    </row>
    <row r="61" spans="1:9" x14ac:dyDescent="0.25">
      <c r="A61" s="58"/>
      <c r="B61" s="65"/>
      <c r="C61" s="75"/>
      <c r="D61" s="14"/>
      <c r="E61" s="73"/>
      <c r="F61" s="73"/>
      <c r="G61" s="19"/>
      <c r="H61" s="20"/>
      <c r="I61" s="56"/>
    </row>
    <row r="62" spans="1:9" x14ac:dyDescent="0.25">
      <c r="A62" s="58"/>
      <c r="B62" s="65"/>
      <c r="C62" s="74">
        <v>30</v>
      </c>
      <c r="D62" s="14"/>
      <c r="E62" s="72"/>
      <c r="F62" s="72"/>
      <c r="G62" s="19"/>
      <c r="H62" s="20"/>
      <c r="I62" s="56"/>
    </row>
    <row r="63" spans="1:9" x14ac:dyDescent="0.25">
      <c r="A63" s="58"/>
      <c r="B63" s="66"/>
      <c r="C63" s="75"/>
      <c r="D63" s="22"/>
      <c r="E63" s="73"/>
      <c r="F63" s="73"/>
      <c r="G63" s="19"/>
      <c r="H63" s="20"/>
      <c r="I63" s="56"/>
    </row>
    <row r="64" spans="1:9" x14ac:dyDescent="0.25">
      <c r="A64" s="4"/>
      <c r="B64" s="4"/>
      <c r="C64" s="4"/>
      <c r="D64" s="4"/>
      <c r="E64" s="56"/>
      <c r="F64" s="4"/>
      <c r="G64" s="4"/>
      <c r="H64" s="4"/>
    </row>
    <row r="65" spans="2:6" x14ac:dyDescent="0.25">
      <c r="B65" s="71" t="s">
        <v>28</v>
      </c>
      <c r="C65" s="71"/>
    </row>
    <row r="67" spans="2:6" ht="30" x14ac:dyDescent="0.25">
      <c r="B67" s="2" t="s">
        <v>28</v>
      </c>
      <c r="C67" s="2" t="s">
        <v>48</v>
      </c>
      <c r="D67" s="1" t="s">
        <v>46</v>
      </c>
      <c r="E67" s="57"/>
      <c r="F67" s="1" t="s">
        <v>47</v>
      </c>
    </row>
    <row r="68" spans="2:6" x14ac:dyDescent="0.25">
      <c r="B68" s="67" t="s">
        <v>2</v>
      </c>
      <c r="C68" s="23">
        <v>3</v>
      </c>
      <c r="D68" s="14"/>
      <c r="E68" s="14"/>
      <c r="F68" s="14" t="e">
        <f>D68/$C$11</f>
        <v>#DIV/0!</v>
      </c>
    </row>
    <row r="69" spans="2:6" x14ac:dyDescent="0.25">
      <c r="B69" s="68"/>
      <c r="C69" s="23">
        <v>6</v>
      </c>
      <c r="D69" s="14"/>
      <c r="E69" s="14"/>
      <c r="F69" s="14" t="e">
        <f t="shared" ref="F69:F77" si="16">D69/$C$11</f>
        <v>#DIV/0!</v>
      </c>
    </row>
    <row r="70" spans="2:6" x14ac:dyDescent="0.25">
      <c r="B70" s="68"/>
      <c r="C70" s="24">
        <v>10</v>
      </c>
      <c r="D70" s="14"/>
      <c r="E70" s="14"/>
      <c r="F70" s="14" t="e">
        <f t="shared" si="16"/>
        <v>#DIV/0!</v>
      </c>
    </row>
    <row r="71" spans="2:6" x14ac:dyDescent="0.25">
      <c r="B71" s="68"/>
      <c r="C71" s="23">
        <v>15</v>
      </c>
      <c r="D71" s="14"/>
      <c r="E71" s="14"/>
      <c r="F71" s="14" t="e">
        <f t="shared" si="16"/>
        <v>#DIV/0!</v>
      </c>
    </row>
    <row r="72" spans="2:6" x14ac:dyDescent="0.25">
      <c r="B72" s="69"/>
      <c r="C72" s="23">
        <v>20</v>
      </c>
      <c r="D72" s="14"/>
      <c r="E72" s="14"/>
      <c r="F72" s="14" t="e">
        <f t="shared" si="16"/>
        <v>#DIV/0!</v>
      </c>
    </row>
    <row r="73" spans="2:6" x14ac:dyDescent="0.25">
      <c r="B73" s="64" t="s">
        <v>29</v>
      </c>
      <c r="C73" s="23">
        <v>3</v>
      </c>
      <c r="D73" s="14"/>
      <c r="E73" s="14"/>
      <c r="F73" s="14" t="e">
        <f t="shared" si="16"/>
        <v>#DIV/0!</v>
      </c>
    </row>
    <row r="74" spans="2:6" x14ac:dyDescent="0.25">
      <c r="B74" s="65"/>
      <c r="C74" s="23">
        <v>6</v>
      </c>
      <c r="D74" s="14"/>
      <c r="E74" s="14"/>
      <c r="F74" s="14" t="e">
        <f t="shared" si="16"/>
        <v>#DIV/0!</v>
      </c>
    </row>
    <row r="75" spans="2:6" x14ac:dyDescent="0.25">
      <c r="B75" s="65"/>
      <c r="C75" s="24">
        <v>10</v>
      </c>
      <c r="D75" s="14"/>
      <c r="E75" s="14"/>
      <c r="F75" s="14" t="e">
        <f t="shared" si="16"/>
        <v>#DIV/0!</v>
      </c>
    </row>
    <row r="76" spans="2:6" x14ac:dyDescent="0.25">
      <c r="B76" s="65"/>
      <c r="C76" s="23">
        <v>15</v>
      </c>
      <c r="D76" s="14"/>
      <c r="E76" s="14"/>
      <c r="F76" s="14" t="e">
        <f t="shared" si="16"/>
        <v>#DIV/0!</v>
      </c>
    </row>
    <row r="77" spans="2:6" x14ac:dyDescent="0.25">
      <c r="B77" s="66"/>
      <c r="C77" s="23">
        <v>20</v>
      </c>
      <c r="D77" s="14"/>
      <c r="E77" s="14"/>
      <c r="F77" s="14" t="e">
        <f t="shared" si="16"/>
        <v>#DIV/0!</v>
      </c>
    </row>
  </sheetData>
  <mergeCells count="88">
    <mergeCell ref="F58:F59"/>
    <mergeCell ref="F60:F61"/>
    <mergeCell ref="F62:F63"/>
    <mergeCell ref="F48:F49"/>
    <mergeCell ref="F50:F51"/>
    <mergeCell ref="F52:F53"/>
    <mergeCell ref="F54:F55"/>
    <mergeCell ref="F56:F57"/>
    <mergeCell ref="F38:F39"/>
    <mergeCell ref="F40:F41"/>
    <mergeCell ref="F42:F43"/>
    <mergeCell ref="F44:F45"/>
    <mergeCell ref="F46:F47"/>
    <mergeCell ref="F28:F29"/>
    <mergeCell ref="F30:F31"/>
    <mergeCell ref="F32:F33"/>
    <mergeCell ref="F34:F35"/>
    <mergeCell ref="F36:F37"/>
    <mergeCell ref="E26:E27"/>
    <mergeCell ref="F16:F17"/>
    <mergeCell ref="F18:F19"/>
    <mergeCell ref="F20:F21"/>
    <mergeCell ref="F22:F23"/>
    <mergeCell ref="F24:F25"/>
    <mergeCell ref="F26:F27"/>
    <mergeCell ref="E16:E17"/>
    <mergeCell ref="E18:E19"/>
    <mergeCell ref="E20:E21"/>
    <mergeCell ref="E22:E23"/>
    <mergeCell ref="E24:E25"/>
    <mergeCell ref="C60:C61"/>
    <mergeCell ref="C62:C63"/>
    <mergeCell ref="B52:B63"/>
    <mergeCell ref="B40:B51"/>
    <mergeCell ref="E52:E53"/>
    <mergeCell ref="E54:E55"/>
    <mergeCell ref="E56:E57"/>
    <mergeCell ref="E58:E59"/>
    <mergeCell ref="E60:E61"/>
    <mergeCell ref="E62:E63"/>
    <mergeCell ref="C50:C51"/>
    <mergeCell ref="C52:C53"/>
    <mergeCell ref="C54:C55"/>
    <mergeCell ref="C56:C57"/>
    <mergeCell ref="C58:C59"/>
    <mergeCell ref="C40:C41"/>
    <mergeCell ref="C28:C29"/>
    <mergeCell ref="C42:C43"/>
    <mergeCell ref="C44:C45"/>
    <mergeCell ref="C46:C47"/>
    <mergeCell ref="C48:C49"/>
    <mergeCell ref="C30:C31"/>
    <mergeCell ref="C32:C33"/>
    <mergeCell ref="C34:C35"/>
    <mergeCell ref="C36:C37"/>
    <mergeCell ref="C38:C39"/>
    <mergeCell ref="E48:E49"/>
    <mergeCell ref="E50:E51"/>
    <mergeCell ref="B28:B39"/>
    <mergeCell ref="B16:B27"/>
    <mergeCell ref="D16:D17"/>
    <mergeCell ref="D18:D19"/>
    <mergeCell ref="D20:D21"/>
    <mergeCell ref="D22:D23"/>
    <mergeCell ref="D24:D25"/>
    <mergeCell ref="D26:D27"/>
    <mergeCell ref="C16:C17"/>
    <mergeCell ref="C18:C19"/>
    <mergeCell ref="C20:C21"/>
    <mergeCell ref="C22:C23"/>
    <mergeCell ref="C24:C25"/>
    <mergeCell ref="C26:C27"/>
    <mergeCell ref="B68:B72"/>
    <mergeCell ref="B73:B77"/>
    <mergeCell ref="C2:H2"/>
    <mergeCell ref="B4:C4"/>
    <mergeCell ref="B13:C13"/>
    <mergeCell ref="B65:C65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3"/>
  <sheetViews>
    <sheetView showGridLines="0" workbookViewId="0">
      <selection activeCell="E15" sqref="E15"/>
    </sheetView>
  </sheetViews>
  <sheetFormatPr baseColWidth="10" defaultRowHeight="15" x14ac:dyDescent="0.25"/>
  <cols>
    <col min="1" max="1" width="11.42578125" style="17"/>
    <col min="2" max="2" width="17.7109375" style="17" customWidth="1"/>
    <col min="3" max="3" width="16.42578125" style="17" customWidth="1"/>
    <col min="4" max="4" width="11.42578125" style="17"/>
    <col min="5" max="5" width="19.28515625" style="17" customWidth="1"/>
    <col min="6" max="16384" width="11.42578125" style="17"/>
  </cols>
  <sheetData>
    <row r="2" spans="2:7" x14ac:dyDescent="0.25">
      <c r="C2" s="60" t="s">
        <v>62</v>
      </c>
      <c r="D2" s="60"/>
      <c r="E2" s="60"/>
      <c r="F2" s="60"/>
      <c r="G2" s="60"/>
    </row>
    <row r="3" spans="2:7" ht="15.75" thickBot="1" x14ac:dyDescent="0.3"/>
    <row r="4" spans="2:7" ht="15.75" thickTop="1" x14ac:dyDescent="0.25">
      <c r="B4" s="61" t="s">
        <v>63</v>
      </c>
      <c r="C4" s="62"/>
      <c r="E4" s="102" t="s">
        <v>75</v>
      </c>
      <c r="F4" s="103"/>
    </row>
    <row r="5" spans="2:7" x14ac:dyDescent="0.25">
      <c r="B5" s="5" t="s">
        <v>1</v>
      </c>
      <c r="C5" s="6" t="s">
        <v>2</v>
      </c>
      <c r="E5" s="42" t="s">
        <v>76</v>
      </c>
      <c r="F5" s="46"/>
    </row>
    <row r="6" spans="2:7" ht="30" x14ac:dyDescent="0.25">
      <c r="B6" s="5" t="s">
        <v>64</v>
      </c>
      <c r="C6" s="7" t="s">
        <v>65</v>
      </c>
      <c r="E6" s="42" t="s">
        <v>90</v>
      </c>
      <c r="F6" s="43"/>
    </row>
    <row r="7" spans="2:7" ht="15.75" thickBot="1" x14ac:dyDescent="0.3">
      <c r="B7" s="5" t="s">
        <v>66</v>
      </c>
      <c r="C7" s="7" t="s">
        <v>67</v>
      </c>
      <c r="E7" s="44" t="s">
        <v>77</v>
      </c>
      <c r="F7" s="45">
        <v>300</v>
      </c>
    </row>
    <row r="8" spans="2:7" ht="16.5" thickTop="1" thickBot="1" x14ac:dyDescent="0.3">
      <c r="B8" s="38" t="s">
        <v>89</v>
      </c>
      <c r="C8" s="39">
        <v>1E-3</v>
      </c>
    </row>
    <row r="9" spans="2:7" ht="16.5" thickTop="1" thickBot="1" x14ac:dyDescent="0.3"/>
    <row r="10" spans="2:7" ht="15.75" thickTop="1" x14ac:dyDescent="0.25">
      <c r="B10" s="102" t="s">
        <v>68</v>
      </c>
      <c r="C10" s="103"/>
    </row>
    <row r="11" spans="2:7" ht="30" x14ac:dyDescent="0.25">
      <c r="B11" s="42" t="s">
        <v>69</v>
      </c>
      <c r="C11" s="43" t="s">
        <v>6</v>
      </c>
    </row>
    <row r="12" spans="2:7" ht="30" x14ac:dyDescent="0.25">
      <c r="B12" s="42" t="s">
        <v>74</v>
      </c>
      <c r="C12" s="43">
        <v>10</v>
      </c>
    </row>
    <row r="13" spans="2:7" x14ac:dyDescent="0.25">
      <c r="B13" s="42" t="s">
        <v>3</v>
      </c>
      <c r="C13" s="43">
        <v>100</v>
      </c>
    </row>
    <row r="14" spans="2:7" x14ac:dyDescent="0.25">
      <c r="B14" s="42" t="s">
        <v>70</v>
      </c>
      <c r="C14" s="43">
        <v>200</v>
      </c>
    </row>
    <row r="15" spans="2:7" x14ac:dyDescent="0.25">
      <c r="B15" s="42" t="s">
        <v>71</v>
      </c>
      <c r="C15" s="43">
        <v>400</v>
      </c>
    </row>
    <row r="16" spans="2:7" ht="15.75" thickBot="1" x14ac:dyDescent="0.3">
      <c r="B16" s="44" t="s">
        <v>72</v>
      </c>
      <c r="C16" s="45" t="s">
        <v>73</v>
      </c>
    </row>
    <row r="17" spans="2:10" ht="15.75" thickTop="1" x14ac:dyDescent="0.25"/>
    <row r="19" spans="2:10" x14ac:dyDescent="0.25">
      <c r="B19" s="47" t="s">
        <v>78</v>
      </c>
    </row>
    <row r="21" spans="2:10" ht="30.75" customHeight="1" x14ac:dyDescent="0.25">
      <c r="B21" s="87" t="s">
        <v>80</v>
      </c>
      <c r="C21" s="14"/>
      <c r="E21" s="87" t="s">
        <v>81</v>
      </c>
      <c r="F21" s="87"/>
      <c r="G21" s="87" t="s">
        <v>82</v>
      </c>
      <c r="H21" s="87"/>
      <c r="I21" s="91" t="s">
        <v>83</v>
      </c>
      <c r="J21" s="92"/>
    </row>
    <row r="22" spans="2:10" x14ac:dyDescent="0.25">
      <c r="B22" s="87"/>
      <c r="C22" s="14"/>
      <c r="E22" s="88" t="s">
        <v>84</v>
      </c>
      <c r="F22" s="93" t="str">
        <f>IF(C23&lt;&gt;"",STDEV(C21:C30),"")</f>
        <v/>
      </c>
      <c r="G22" s="88" t="s">
        <v>85</v>
      </c>
      <c r="H22" s="81" t="str">
        <f>IF(C30&lt;&gt;"",C8/SQRT(3),"")</f>
        <v/>
      </c>
      <c r="I22" s="96" t="str">
        <f>IF(H25&lt;&gt;"",SQRT(F26^2+H25^2),"")</f>
        <v/>
      </c>
      <c r="J22" s="97"/>
    </row>
    <row r="23" spans="2:10" x14ac:dyDescent="0.25">
      <c r="B23" s="87"/>
      <c r="C23" s="14"/>
      <c r="E23" s="90"/>
      <c r="F23" s="94"/>
      <c r="G23" s="89"/>
      <c r="H23" s="95"/>
      <c r="I23" s="98"/>
      <c r="J23" s="99"/>
    </row>
    <row r="24" spans="2:10" x14ac:dyDescent="0.25">
      <c r="B24" s="87"/>
      <c r="C24" s="14"/>
      <c r="E24" s="88" t="s">
        <v>86</v>
      </c>
      <c r="F24" s="81" t="str">
        <f>IF(F22&lt;&gt;"",F22/(SQRT(COUNTA(C21:C30))),"")</f>
        <v/>
      </c>
      <c r="G24" s="90"/>
      <c r="H24" s="82"/>
      <c r="I24" s="98"/>
      <c r="J24" s="99"/>
    </row>
    <row r="25" spans="2:10" x14ac:dyDescent="0.25">
      <c r="B25" s="87"/>
      <c r="C25" s="14"/>
      <c r="E25" s="90"/>
      <c r="F25" s="82"/>
      <c r="G25" s="88" t="s">
        <v>87</v>
      </c>
      <c r="H25" s="81" t="str">
        <f>IF(H22&lt;&gt;"",H22*2,"")</f>
        <v/>
      </c>
      <c r="I25" s="98"/>
      <c r="J25" s="99"/>
    </row>
    <row r="26" spans="2:10" x14ac:dyDescent="0.25">
      <c r="B26" s="87"/>
      <c r="C26" s="14"/>
      <c r="E26" s="88" t="s">
        <v>88</v>
      </c>
      <c r="F26" s="93" t="str">
        <f>IF(F24&lt;&gt;"",F24*1.812,"")</f>
        <v/>
      </c>
      <c r="G26" s="89"/>
      <c r="H26" s="95"/>
      <c r="I26" s="98"/>
      <c r="J26" s="99"/>
    </row>
    <row r="27" spans="2:10" x14ac:dyDescent="0.25">
      <c r="B27" s="87"/>
      <c r="C27" s="14"/>
      <c r="E27" s="90"/>
      <c r="F27" s="94"/>
      <c r="G27" s="90"/>
      <c r="H27" s="82"/>
      <c r="I27" s="100"/>
      <c r="J27" s="101"/>
    </row>
    <row r="28" spans="2:10" x14ac:dyDescent="0.25">
      <c r="B28" s="87"/>
      <c r="C28" s="14"/>
    </row>
    <row r="29" spans="2:10" x14ac:dyDescent="0.25">
      <c r="B29" s="87"/>
      <c r="C29" s="14"/>
    </row>
    <row r="30" spans="2:10" x14ac:dyDescent="0.25">
      <c r="B30" s="87"/>
      <c r="C30" s="14"/>
    </row>
    <row r="31" spans="2:10" x14ac:dyDescent="0.25">
      <c r="B31" s="1" t="s">
        <v>79</v>
      </c>
      <c r="C31" s="41" t="str">
        <f>IF(C30&lt;&gt;"",AVERAGE(C21:C30),"")</f>
        <v/>
      </c>
    </row>
    <row r="34" spans="2:7" x14ac:dyDescent="0.25">
      <c r="B34" s="86" t="s">
        <v>91</v>
      </c>
      <c r="C34" s="86"/>
    </row>
    <row r="36" spans="2:7" x14ac:dyDescent="0.25">
      <c r="B36" s="80" t="s">
        <v>92</v>
      </c>
      <c r="C36" s="80"/>
    </row>
    <row r="38" spans="2:7" x14ac:dyDescent="0.25">
      <c r="B38" s="1" t="s">
        <v>96</v>
      </c>
      <c r="C38" s="49"/>
      <c r="E38" s="27"/>
      <c r="F38" s="87" t="s">
        <v>82</v>
      </c>
      <c r="G38" s="87"/>
    </row>
    <row r="39" spans="2:7" x14ac:dyDescent="0.25">
      <c r="B39" s="1" t="s">
        <v>97</v>
      </c>
      <c r="C39" s="49"/>
      <c r="E39" s="88" t="s">
        <v>93</v>
      </c>
      <c r="F39" s="1" t="s">
        <v>85</v>
      </c>
      <c r="G39" s="15">
        <f>0.2/SQRT(12)</f>
        <v>5.7735026918962581E-2</v>
      </c>
    </row>
    <row r="40" spans="2:7" x14ac:dyDescent="0.25">
      <c r="B40" s="50" t="s">
        <v>95</v>
      </c>
      <c r="C40" s="51" t="str">
        <f>IF(C39&lt;&gt;"", (1013.25*(273.15+C38))/(C39*293.15),"")</f>
        <v/>
      </c>
      <c r="E40" s="89"/>
      <c r="F40" s="88" t="s">
        <v>87</v>
      </c>
      <c r="G40" s="81">
        <f>IF(G39&lt;&gt;"",G39*2,"")</f>
        <v>0.11547005383792516</v>
      </c>
    </row>
    <row r="41" spans="2:7" x14ac:dyDescent="0.25">
      <c r="E41" s="90"/>
      <c r="F41" s="90"/>
      <c r="G41" s="82"/>
    </row>
    <row r="42" spans="2:7" x14ac:dyDescent="0.25">
      <c r="E42" s="88" t="s">
        <v>94</v>
      </c>
      <c r="F42" s="1" t="s">
        <v>85</v>
      </c>
      <c r="G42" s="15">
        <f>0.5/SQRT(12)</f>
        <v>0.14433756729740646</v>
      </c>
    </row>
    <row r="43" spans="2:7" x14ac:dyDescent="0.25">
      <c r="E43" s="89"/>
      <c r="F43" s="88" t="s">
        <v>87</v>
      </c>
      <c r="G43" s="81">
        <f>IF(G42&lt;&gt;"",G42*2,"")</f>
        <v>0.28867513459481292</v>
      </c>
    </row>
    <row r="44" spans="2:7" x14ac:dyDescent="0.25">
      <c r="E44" s="90"/>
      <c r="F44" s="90"/>
      <c r="G44" s="82"/>
    </row>
    <row r="48" spans="2:7" x14ac:dyDescent="0.25">
      <c r="B48" s="80" t="s">
        <v>98</v>
      </c>
      <c r="C48" s="80"/>
    </row>
    <row r="50" spans="2:6" x14ac:dyDescent="0.25">
      <c r="B50" s="29"/>
      <c r="C50" s="40" t="s">
        <v>109</v>
      </c>
      <c r="D50" s="40" t="s">
        <v>110</v>
      </c>
      <c r="E50" s="40" t="s">
        <v>111</v>
      </c>
      <c r="F50" s="52" t="s">
        <v>79</v>
      </c>
    </row>
    <row r="51" spans="2:6" x14ac:dyDescent="0.25">
      <c r="B51" s="53" t="s">
        <v>99</v>
      </c>
      <c r="C51" s="83">
        <v>300</v>
      </c>
      <c r="D51" s="84"/>
      <c r="E51" s="84"/>
      <c r="F51" s="85"/>
    </row>
    <row r="52" spans="2:6" x14ac:dyDescent="0.25">
      <c r="B52" s="53" t="s">
        <v>100</v>
      </c>
      <c r="C52" s="83">
        <v>150</v>
      </c>
      <c r="D52" s="84"/>
      <c r="E52" s="84"/>
      <c r="F52" s="85"/>
    </row>
    <row r="53" spans="2:6" x14ac:dyDescent="0.25">
      <c r="B53" s="53" t="s">
        <v>101</v>
      </c>
      <c r="C53" s="31" t="str">
        <f>IF(C24&lt;&gt;"",C24,"")</f>
        <v/>
      </c>
      <c r="D53" s="31" t="str">
        <f>IF(C27&lt;&gt;"",C27,"")</f>
        <v/>
      </c>
      <c r="E53" s="31" t="str">
        <f>IF(C32&lt;&gt;"",C32,"")</f>
        <v/>
      </c>
      <c r="F53" s="48" t="str">
        <f>IF(E53&lt;&gt;"",AVERAGE(C53:E53),"")</f>
        <v/>
      </c>
    </row>
    <row r="54" spans="2:6" x14ac:dyDescent="0.25">
      <c r="B54" s="53" t="s">
        <v>102</v>
      </c>
      <c r="C54" s="31"/>
      <c r="D54" s="31"/>
      <c r="E54" s="31"/>
      <c r="F54" s="48" t="str">
        <f>IF(E54&lt;&gt;"",AVERAGE(C54:E54),"")</f>
        <v/>
      </c>
    </row>
    <row r="55" spans="2:6" x14ac:dyDescent="0.25">
      <c r="B55" s="40" t="s">
        <v>103</v>
      </c>
      <c r="C55" s="83"/>
      <c r="D55" s="84"/>
      <c r="E55" s="84"/>
      <c r="F55" s="85"/>
    </row>
    <row r="56" spans="2:6" x14ac:dyDescent="0.25">
      <c r="B56" s="40" t="s">
        <v>104</v>
      </c>
      <c r="C56" s="78"/>
      <c r="D56" s="78"/>
      <c r="E56" s="78"/>
      <c r="F56" s="78"/>
    </row>
    <row r="57" spans="2:6" x14ac:dyDescent="0.25">
      <c r="B57" s="40" t="s">
        <v>105</v>
      </c>
      <c r="C57" s="78"/>
      <c r="D57" s="78"/>
      <c r="E57" s="78"/>
      <c r="F57" s="78"/>
    </row>
    <row r="58" spans="2:6" x14ac:dyDescent="0.25">
      <c r="B58" s="40" t="s">
        <v>106</v>
      </c>
      <c r="C58" s="79" t="str">
        <f>IF(C54&lt;&gt;"",C55+C56*(F53/F54)+C57*(F53/F54)*(F53/F54),"")</f>
        <v/>
      </c>
      <c r="D58" s="79"/>
      <c r="E58" s="79"/>
      <c r="F58" s="79"/>
    </row>
    <row r="59" spans="2:6" x14ac:dyDescent="0.25">
      <c r="B59"/>
      <c r="C59"/>
      <c r="D59"/>
      <c r="E59"/>
      <c r="F59"/>
    </row>
    <row r="60" spans="2:6" x14ac:dyDescent="0.25">
      <c r="B60" s="52" t="s">
        <v>107</v>
      </c>
      <c r="C60" s="28">
        <v>1</v>
      </c>
      <c r="D60"/>
      <c r="E60"/>
      <c r="F60"/>
    </row>
    <row r="63" spans="2:6" x14ac:dyDescent="0.25">
      <c r="B63" s="80" t="s">
        <v>108</v>
      </c>
      <c r="C63" s="80"/>
    </row>
  </sheetData>
  <mergeCells count="36">
    <mergeCell ref="C2:G2"/>
    <mergeCell ref="B4:C4"/>
    <mergeCell ref="B10:C10"/>
    <mergeCell ref="E4:F4"/>
    <mergeCell ref="B21:B30"/>
    <mergeCell ref="E21:F21"/>
    <mergeCell ref="G21:H21"/>
    <mergeCell ref="G25:G27"/>
    <mergeCell ref="H25:H27"/>
    <mergeCell ref="I21:J21"/>
    <mergeCell ref="E22:E23"/>
    <mergeCell ref="F22:F23"/>
    <mergeCell ref="G22:G24"/>
    <mergeCell ref="H22:H24"/>
    <mergeCell ref="I22:J27"/>
    <mergeCell ref="E24:E25"/>
    <mergeCell ref="F24:F25"/>
    <mergeCell ref="E26:E27"/>
    <mergeCell ref="F26:F27"/>
    <mergeCell ref="B34:C34"/>
    <mergeCell ref="B36:C36"/>
    <mergeCell ref="F38:G38"/>
    <mergeCell ref="E39:E41"/>
    <mergeCell ref="E42:E44"/>
    <mergeCell ref="F40:F41"/>
    <mergeCell ref="G40:G41"/>
    <mergeCell ref="F43:F44"/>
    <mergeCell ref="C57:F57"/>
    <mergeCell ref="C58:F58"/>
    <mergeCell ref="B63:C63"/>
    <mergeCell ref="G43:G44"/>
    <mergeCell ref="B48:C48"/>
    <mergeCell ref="C51:F51"/>
    <mergeCell ref="C52:F52"/>
    <mergeCell ref="C55:F55"/>
    <mergeCell ref="C56:F5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Rendements en profondeur</vt:lpstr>
      <vt:lpstr>Profils</vt:lpstr>
      <vt:lpstr>TPR</vt:lpstr>
      <vt:lpstr>FOC</vt:lpstr>
      <vt:lpstr>Dose absolue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Boulanger Marion</dc:creator>
  <cp:lastModifiedBy>Boulanger Marion</cp:lastModifiedBy>
  <dcterms:created xsi:type="dcterms:W3CDTF">2022-07-19T13:00:38Z</dcterms:created>
  <dcterms:modified xsi:type="dcterms:W3CDTF">2022-08-03T11:55:21Z</dcterms:modified>
</cp:coreProperties>
</file>