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iode SFD" sheetId="1" r:id="rId1"/>
    <sheet name="Razor Nano" sheetId="2" r:id="rId2"/>
    <sheet name="Microdiamant" sheetId="3" r:id="rId3"/>
    <sheet name="Al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3" l="1"/>
  <c r="Q5" i="3" l="1"/>
  <c r="Q6" i="3"/>
  <c r="Q7" i="3"/>
  <c r="Q4" i="3"/>
  <c r="P7" i="3"/>
  <c r="P6" i="3"/>
  <c r="P5" i="3"/>
  <c r="P4" i="3"/>
  <c r="K7" i="3"/>
  <c r="K6" i="3"/>
  <c r="K5" i="3"/>
  <c r="K4" i="3"/>
  <c r="Q7" i="1" l="1"/>
  <c r="Q6" i="1"/>
  <c r="Q5" i="1"/>
  <c r="P7" i="1"/>
  <c r="P6" i="1"/>
  <c r="P5" i="1"/>
  <c r="Q4" i="1"/>
  <c r="P4" i="1"/>
  <c r="L8" i="2" l="1"/>
  <c r="K8" i="2"/>
  <c r="F12" i="3" l="1"/>
  <c r="E12" i="3"/>
  <c r="D12" i="3"/>
  <c r="C12" i="3"/>
  <c r="F8" i="3"/>
  <c r="E8" i="3"/>
  <c r="D8" i="3"/>
  <c r="C8" i="3"/>
  <c r="F12" i="2"/>
  <c r="E12" i="2"/>
  <c r="D14" i="2" s="1"/>
  <c r="D12" i="2"/>
  <c r="C12" i="2"/>
  <c r="F8" i="2"/>
  <c r="K7" i="2" s="1"/>
  <c r="E8" i="2"/>
  <c r="K6" i="2" s="1"/>
  <c r="D8" i="2"/>
  <c r="K5" i="2" s="1"/>
  <c r="C8" i="2"/>
  <c r="K4" i="2" s="1"/>
  <c r="L4" i="2" l="1"/>
  <c r="L5" i="2"/>
  <c r="L6" i="2"/>
  <c r="L7" i="2"/>
  <c r="I26" i="3"/>
  <c r="F26" i="3"/>
  <c r="I21" i="3"/>
  <c r="F21" i="3"/>
  <c r="D14" i="3"/>
  <c r="L7" i="3"/>
  <c r="L6" i="3"/>
  <c r="M6" i="3" s="1"/>
  <c r="L5" i="3"/>
  <c r="L4" i="3"/>
  <c r="M7" i="3" l="1"/>
  <c r="M4" i="3"/>
  <c r="M5" i="3"/>
  <c r="N7" i="3"/>
  <c r="N6" i="3"/>
  <c r="N5" i="3"/>
  <c r="N4" i="3"/>
  <c r="L30" i="1"/>
  <c r="L31" i="1"/>
  <c r="L32" i="1"/>
  <c r="L33" i="1"/>
  <c r="N5" i="1" l="1"/>
  <c r="N6" i="1"/>
  <c r="N7" i="1"/>
  <c r="N8" i="1"/>
  <c r="N9" i="1"/>
  <c r="N4" i="1"/>
  <c r="M9" i="1"/>
  <c r="M8" i="1"/>
  <c r="L21" i="1"/>
  <c r="M7" i="1"/>
  <c r="I26" i="1"/>
  <c r="M6" i="1"/>
  <c r="F26" i="1"/>
  <c r="M5" i="1"/>
  <c r="I21" i="1"/>
  <c r="M4" i="1"/>
  <c r="F21" i="1"/>
  <c r="L8" i="1" l="1"/>
  <c r="L9" i="1"/>
  <c r="K9" i="1"/>
  <c r="D14" i="1"/>
  <c r="L7" i="1"/>
  <c r="L6" i="1"/>
  <c r="L5" i="1"/>
  <c r="L4" i="1"/>
</calcChain>
</file>

<file path=xl/comments1.xml><?xml version="1.0" encoding="utf-8"?>
<comments xmlns="http://schemas.openxmlformats.org/spreadsheetml/2006/main">
  <authors>
    <author>Auteur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cône</t>
        </r>
      </text>
    </comment>
  </commentList>
</comments>
</file>

<file path=xl/sharedStrings.xml><?xml version="1.0" encoding="utf-8"?>
<sst xmlns="http://schemas.openxmlformats.org/spreadsheetml/2006/main" count="60" uniqueCount="20">
  <si>
    <t>FOC</t>
  </si>
  <si>
    <t>Champs (cm)</t>
  </si>
  <si>
    <t>Cône 10 mm</t>
  </si>
  <si>
    <t>Mesures (Gy)</t>
  </si>
  <si>
    <t>Moyenne</t>
  </si>
  <si>
    <t>Ref (10x10)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</si>
  <si>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: Cône 10 mm</t>
    </r>
  </si>
  <si>
    <t>FOC non corrigé</t>
  </si>
  <si>
    <t>FOC corrigé TRS 483</t>
  </si>
  <si>
    <t>Cône 10</t>
  </si>
  <si>
    <t>Taille de champ</t>
  </si>
  <si>
    <t>Différence (%)</t>
  </si>
  <si>
    <t>Côté du champ (cm)</t>
  </si>
  <si>
    <t>Publi Dufreneix</t>
  </si>
  <si>
    <t>FOC corrigé</t>
  </si>
  <si>
    <t>Ecart</t>
  </si>
  <si>
    <t xml:space="preserve">FOC corrigé taille géométrique </t>
  </si>
  <si>
    <t>Diode SFD</t>
  </si>
  <si>
    <t>Razor Nano</t>
  </si>
  <si>
    <t>Microdiamant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</si>
</sst>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85C-4EA4-AD2E-71E7B4C74BB8}"/>
              </c:ext>
            </c:extLst>
          </c:dPt>
          <c:dPt>
            <c:idx val="1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85C-4EA4-AD2E-71E7B4C74BB8}"/>
              </c:ext>
            </c:extLst>
          </c:dPt>
          <c:dPt>
            <c:idx val="2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85C-4EA4-AD2E-71E7B4C74BB8}"/>
              </c:ext>
            </c:extLst>
          </c:dPt>
          <c:dPt>
            <c:idx val="3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5C-4EA4-AD2E-71E7B4C74BB8}"/>
              </c:ext>
            </c:extLst>
          </c:dPt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85C-4EA4-AD2E-71E7B4C74BB8}"/>
              </c:ext>
            </c:extLst>
          </c:dPt>
          <c:dPt>
            <c:idx val="5"/>
            <c:marker>
              <c:symbol val="x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85C-4EA4-AD2E-71E7B4C74BB8}"/>
              </c:ext>
            </c:extLst>
          </c:dPt>
          <c:xVal>
            <c:numRef>
              <c:f>'Diode SFD'!$J$4:$J$9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'Diode SFD'!$L$4:$L$9</c:f>
              <c:numCache>
                <c:formatCode>0.000</c:formatCode>
                <c:ptCount val="6"/>
                <c:pt idx="0">
                  <c:v>0.57253709670100295</c:v>
                </c:pt>
                <c:pt idx="1">
                  <c:v>0.69074376311494523</c:v>
                </c:pt>
                <c:pt idx="2">
                  <c:v>0.77263816280806574</c:v>
                </c:pt>
                <c:pt idx="3">
                  <c:v>0.81297453692760091</c:v>
                </c:pt>
                <c:pt idx="4">
                  <c:v>0.6840708469675062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C-4EA4-AD2E-71E7B4C7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65376"/>
        <c:axId val="1206459136"/>
      </c:scatterChart>
      <c:valAx>
        <c:axId val="12064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Taille de champ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459136"/>
        <c:crosses val="autoZero"/>
        <c:crossBetween val="midCat"/>
        <c:majorUnit val="1"/>
      </c:valAx>
      <c:valAx>
        <c:axId val="1206459136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64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36-4DF9-B19B-6BC52C2D210A}"/>
              </c:ext>
            </c:extLst>
          </c:dPt>
          <c:xVal>
            <c:numRef>
              <c:f>'Diode SFD'!$J$4:$J$9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'Diode SFD'!$M$4:$M$9</c:f>
              <c:numCache>
                <c:formatCode>0.000</c:formatCode>
                <c:ptCount val="6"/>
                <c:pt idx="0">
                  <c:v>0.56112299714117175</c:v>
                </c:pt>
                <c:pt idx="1">
                  <c:v>0.70336330629517363</c:v>
                </c:pt>
                <c:pt idx="2">
                  <c:v>0.79735362141523536</c:v>
                </c:pt>
                <c:pt idx="3">
                  <c:v>0.83651340166980259</c:v>
                </c:pt>
                <c:pt idx="4">
                  <c:v>0.6952064942498668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6-4DF9-B19B-6BC52C2D2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26143"/>
        <c:axId val="1517827391"/>
      </c:scatterChart>
      <c:valAx>
        <c:axId val="15178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Taille</a:t>
                </a:r>
                <a:r>
                  <a:rPr lang="fr-FR" sz="1100" b="1" baseline="0"/>
                  <a:t> de champ (cm)</a:t>
                </a:r>
                <a:endParaRPr lang="fr-F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827391"/>
        <c:crosses val="autoZero"/>
        <c:crossBetween val="midCat"/>
      </c:valAx>
      <c:valAx>
        <c:axId val="1517827391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78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'Razor Nano'!$J$4:$J$8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'Razor Nano'!$L$4:$L$8</c:f>
              <c:numCache>
                <c:formatCode>0.000</c:formatCode>
                <c:ptCount val="5"/>
                <c:pt idx="0">
                  <c:v>0.55846317351460828</c:v>
                </c:pt>
                <c:pt idx="1">
                  <c:v>0.69214909120025636</c:v>
                </c:pt>
                <c:pt idx="2">
                  <c:v>0.7761042752022056</c:v>
                </c:pt>
                <c:pt idx="3">
                  <c:v>0.80973514382850509</c:v>
                </c:pt>
                <c:pt idx="4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0-4840-AA42-8A1A6DB2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90600"/>
        <c:axId val="544387320"/>
      </c:scatterChart>
      <c:valAx>
        <c:axId val="5443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Taille de champ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387320"/>
        <c:crosses val="autoZero"/>
        <c:crossBetween val="midCat"/>
      </c:valAx>
      <c:valAx>
        <c:axId val="5443873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39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Razor Nano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xVal>
            <c:numRef>
              <c:f>All!$H$5:$H$9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All!$J$5:$J$9</c:f>
              <c:numCache>
                <c:formatCode>General</c:formatCode>
                <c:ptCount val="5"/>
                <c:pt idx="0">
                  <c:v>0.55846317351460828</c:v>
                </c:pt>
                <c:pt idx="1">
                  <c:v>0.69214909120025636</c:v>
                </c:pt>
                <c:pt idx="2">
                  <c:v>0.7761042752022056</c:v>
                </c:pt>
                <c:pt idx="3">
                  <c:v>0.80973514382850509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4-48BD-9228-E43BD982CC83}"/>
            </c:ext>
          </c:extLst>
        </c:ser>
        <c:ser>
          <c:idx val="0"/>
          <c:order val="1"/>
          <c:tx>
            <c:v>Diode SFD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94-48BD-9228-E43BD982CC83}"/>
              </c:ext>
            </c:extLst>
          </c:dPt>
          <c:xVal>
            <c:numRef>
              <c:f>All!$B$5:$B$10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10</c:v>
                </c:pt>
              </c:numCache>
            </c:numRef>
          </c:xVal>
          <c:yVal>
            <c:numRef>
              <c:f>All!$E$5:$E$10</c:f>
              <c:numCache>
                <c:formatCode>General</c:formatCode>
                <c:ptCount val="6"/>
                <c:pt idx="0">
                  <c:v>0.56112299714117175</c:v>
                </c:pt>
                <c:pt idx="1">
                  <c:v>0.70336330629517363</c:v>
                </c:pt>
                <c:pt idx="2">
                  <c:v>0.79735362141523536</c:v>
                </c:pt>
                <c:pt idx="3">
                  <c:v>0.83651340166980259</c:v>
                </c:pt>
                <c:pt idx="4">
                  <c:v>0.6952064942498668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4-48BD-9228-E43BD982CC83}"/>
            </c:ext>
          </c:extLst>
        </c:ser>
        <c:ser>
          <c:idx val="2"/>
          <c:order val="2"/>
          <c:tx>
            <c:v>Microdiamant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All!$M$5:$M$8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All!$P$5:$P$8</c:f>
              <c:numCache>
                <c:formatCode>General</c:formatCode>
                <c:ptCount val="4"/>
                <c:pt idx="0">
                  <c:v>0.57460788176982136</c:v>
                </c:pt>
                <c:pt idx="1">
                  <c:v>0.72336049783628498</c:v>
                </c:pt>
                <c:pt idx="2">
                  <c:v>0.80794875426745105</c:v>
                </c:pt>
                <c:pt idx="3">
                  <c:v>0.84805576734560506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94-48BD-9228-E43BD982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09536"/>
        <c:axId val="1704010368"/>
      </c:scatterChart>
      <c:valAx>
        <c:axId val="17040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Coté du champ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010368"/>
        <c:crosses val="autoZero"/>
        <c:crossBetween val="midCat"/>
      </c:valAx>
      <c:valAx>
        <c:axId val="17040103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40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1208311</xdr:colOff>
      <xdr:row>10</xdr:row>
      <xdr:rowOff>95469</xdr:rowOff>
    </xdr:from>
    <xdr:to>
      <xdr:col>19</xdr:col>
      <xdr:colOff>530405</xdr:colOff>
      <xdr:row>24</xdr:row>
      <xdr:rowOff>171669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1227775</xdr:colOff>
      <xdr:row>26</xdr:row>
      <xdr:rowOff>79318</xdr:rowOff>
    </xdr:from>
    <xdr:to>
      <xdr:col>19</xdr:col>
      <xdr:colOff>526676</xdr:colOff>
      <xdr:row>40</xdr:row>
      <xdr:rowOff>155518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12</xdr:row>
      <xdr:rowOff>19050</xdr:rowOff>
    </xdr:from>
    <xdr:to>
      <xdr:col>13</xdr:col>
      <xdr:colOff>1547812</xdr:colOff>
      <xdr:row>26</xdr:row>
      <xdr:rowOff>95250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85725</xdr:rowOff>
    </xdr:from>
    <xdr:to>
      <xdr:col>13</xdr:col>
      <xdr:colOff>133350</xdr:colOff>
      <xdr:row>32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zoomScale="85" zoomScaleNormal="85" workbookViewId="0">
      <selection activeCell="J3" sqref="J3:M9"/>
    </sheetView>
  </sheetViews>
  <sheetFormatPr baseColWidth="10" defaultColWidth="9.140625" defaultRowHeight="15" x14ac:dyDescent="0.25"/>
  <cols>
    <col min="1" max="1" width="9.140625" style="10"/>
    <col min="2" max="2" width="12.7109375" style="10" bestFit="1" customWidth="1"/>
    <col min="3" max="3" width="15.42578125" style="10" customWidth="1"/>
    <col min="4" max="6" width="9.140625" style="10"/>
    <col min="7" max="7" width="11.85546875" style="10" bestFit="1" customWidth="1"/>
    <col min="8" max="9" width="9.140625" style="10"/>
    <col min="10" max="10" width="19.7109375" style="10" bestFit="1" customWidth="1"/>
    <col min="11" max="11" width="14.7109375" style="10" bestFit="1" customWidth="1"/>
    <col min="12" max="12" width="20.140625" style="10" bestFit="1" customWidth="1"/>
    <col min="13" max="13" width="19" style="10" bestFit="1" customWidth="1"/>
    <col min="14" max="14" width="13.85546875" style="10" bestFit="1" customWidth="1"/>
    <col min="15" max="15" width="9.140625" style="10"/>
    <col min="16" max="16" width="30.28515625" style="10" customWidth="1"/>
    <col min="17" max="17" width="15.5703125" style="10" customWidth="1"/>
    <col min="18" max="16384" width="9.140625" style="10"/>
  </cols>
  <sheetData>
    <row r="1" spans="1:17" x14ac:dyDescent="0.25">
      <c r="A1" s="25" t="s">
        <v>0</v>
      </c>
    </row>
    <row r="3" spans="1:17" x14ac:dyDescent="0.25">
      <c r="J3" s="25" t="s">
        <v>12</v>
      </c>
      <c r="K3" s="25" t="s">
        <v>4</v>
      </c>
      <c r="L3" s="25" t="s">
        <v>7</v>
      </c>
      <c r="M3" s="25" t="s">
        <v>8</v>
      </c>
      <c r="N3" s="25" t="s">
        <v>11</v>
      </c>
      <c r="P3" s="25" t="s">
        <v>16</v>
      </c>
      <c r="Q3" s="25" t="s">
        <v>11</v>
      </c>
    </row>
    <row r="4" spans="1:17" x14ac:dyDescent="0.25">
      <c r="B4" s="25" t="s">
        <v>1</v>
      </c>
      <c r="C4" s="25">
        <v>0.5</v>
      </c>
      <c r="D4" s="25">
        <v>1</v>
      </c>
      <c r="E4" s="25">
        <v>2</v>
      </c>
      <c r="F4" s="25">
        <v>3</v>
      </c>
      <c r="G4" s="25" t="s">
        <v>2</v>
      </c>
      <c r="J4" s="10">
        <v>0.5</v>
      </c>
      <c r="K4" s="10">
        <v>12.617000000000001</v>
      </c>
      <c r="L4" s="9">
        <f>K4/C12</f>
        <v>0.57253709670100295</v>
      </c>
      <c r="M4" s="9">
        <f>L4*F21</f>
        <v>0.56112299714117175</v>
      </c>
      <c r="N4" s="26">
        <f>(M4-L4)/L4</f>
        <v>-1.9935999999999995E-2</v>
      </c>
      <c r="P4" s="9">
        <f>L4*F19</f>
        <v>0.55994128057358084</v>
      </c>
      <c r="Q4" s="26">
        <f>(P4-L4)/L4</f>
        <v>-2.2000000000000079E-2</v>
      </c>
    </row>
    <row r="5" spans="1:17" x14ac:dyDescent="0.25">
      <c r="B5" s="27" t="s">
        <v>3</v>
      </c>
      <c r="C5" s="10">
        <v>12.6212</v>
      </c>
      <c r="D5" s="10">
        <v>14.8149</v>
      </c>
      <c r="E5" s="10">
        <v>16.5566</v>
      </c>
      <c r="F5" s="10">
        <v>17.207899999999999</v>
      </c>
      <c r="G5" s="10">
        <v>14.388500000000001</v>
      </c>
      <c r="J5" s="10">
        <v>1</v>
      </c>
      <c r="K5" s="10">
        <v>14.813000000000001</v>
      </c>
      <c r="L5" s="9">
        <f>K5/D12</f>
        <v>0.69074376311494523</v>
      </c>
      <c r="M5" s="9">
        <f>L5*I21</f>
        <v>0.70336330629517363</v>
      </c>
      <c r="N5" s="26">
        <f t="shared" ref="N5:N9" si="0">(M5-L5)/L5</f>
        <v>1.8269499999999866E-2</v>
      </c>
      <c r="P5" s="9">
        <f>L5*I19</f>
        <v>0.70317715085101429</v>
      </c>
      <c r="Q5" s="26">
        <f>(P5-L5)/L5</f>
        <v>1.8000000000000061E-2</v>
      </c>
    </row>
    <row r="6" spans="1:17" x14ac:dyDescent="0.25">
      <c r="B6" s="27"/>
      <c r="C6" s="10">
        <v>12.616899999999999</v>
      </c>
      <c r="D6" s="10">
        <v>14.814500000000001</v>
      </c>
      <c r="E6" s="10">
        <v>16.5533</v>
      </c>
      <c r="F6" s="10">
        <v>17.191299999999998</v>
      </c>
      <c r="G6" s="10">
        <v>14.374599999999999</v>
      </c>
      <c r="J6" s="10">
        <v>2</v>
      </c>
      <c r="K6" s="10">
        <v>16.553000000000001</v>
      </c>
      <c r="L6" s="9">
        <f>K6/E12</f>
        <v>0.77263816280806574</v>
      </c>
      <c r="M6" s="9">
        <f>L6*F26</f>
        <v>0.79735362141523536</v>
      </c>
      <c r="N6" s="26">
        <f t="shared" si="0"/>
        <v>3.1988400000000111E-2</v>
      </c>
      <c r="P6" s="9">
        <f>L6*F25</f>
        <v>0.79736258401792381</v>
      </c>
      <c r="Q6" s="26">
        <f>(P6-L6)/L6</f>
        <v>3.1999999999999959E-2</v>
      </c>
    </row>
    <row r="7" spans="1:17" x14ac:dyDescent="0.25">
      <c r="B7" s="27"/>
      <c r="C7" s="10">
        <v>12.611599999999999</v>
      </c>
      <c r="D7" s="10">
        <v>14.8085</v>
      </c>
      <c r="E7" s="10">
        <v>16.5486</v>
      </c>
      <c r="F7" s="10">
        <v>17.189399999999999</v>
      </c>
      <c r="G7" s="10">
        <v>14.385899999999999</v>
      </c>
      <c r="J7" s="10">
        <v>3</v>
      </c>
      <c r="K7" s="10">
        <v>17.196200000000001</v>
      </c>
      <c r="L7" s="9">
        <f>K7/F12</f>
        <v>0.81297453692760091</v>
      </c>
      <c r="M7" s="9">
        <f>L7*I26</f>
        <v>0.83651340166980259</v>
      </c>
      <c r="N7" s="26">
        <f t="shared" si="0"/>
        <v>2.8953999999999907E-2</v>
      </c>
      <c r="P7" s="9">
        <f>L7*I24</f>
        <v>0.83655079849850122</v>
      </c>
      <c r="Q7" s="26">
        <f>(P7-L7)/L7</f>
        <v>2.8999999999999863E-2</v>
      </c>
    </row>
    <row r="8" spans="1:17" x14ac:dyDescent="0.25">
      <c r="B8" s="25" t="s">
        <v>4</v>
      </c>
      <c r="C8" s="10">
        <v>12.617000000000001</v>
      </c>
      <c r="D8" s="10">
        <v>14.813000000000001</v>
      </c>
      <c r="E8" s="10">
        <v>16.553000000000001</v>
      </c>
      <c r="F8" s="10">
        <v>17.196200000000001</v>
      </c>
      <c r="G8" s="10">
        <v>14.382999999999999</v>
      </c>
      <c r="J8" s="10">
        <v>1</v>
      </c>
      <c r="K8" s="10">
        <v>14.382999999999999</v>
      </c>
      <c r="L8" s="9">
        <f>K8/G12</f>
        <v>0.6840708469675062</v>
      </c>
      <c r="M8" s="9">
        <f>L8*L21</f>
        <v>0.6952064942498668</v>
      </c>
      <c r="N8" s="26">
        <f t="shared" si="0"/>
        <v>1.6278500000000081E-2</v>
      </c>
    </row>
    <row r="9" spans="1:17" x14ac:dyDescent="0.25">
      <c r="B9" s="27" t="s">
        <v>5</v>
      </c>
      <c r="C9" s="10">
        <v>22.039100000000001</v>
      </c>
      <c r="D9" s="10">
        <v>21.456</v>
      </c>
      <c r="E9" s="10">
        <v>21.4177</v>
      </c>
      <c r="F9" s="10">
        <v>21.1508</v>
      </c>
      <c r="G9" s="10">
        <v>21.041499999999999</v>
      </c>
      <c r="J9" s="10">
        <v>10</v>
      </c>
      <c r="K9" s="10">
        <f>D14</f>
        <v>21.51455</v>
      </c>
      <c r="L9" s="9">
        <f>K9/K9</f>
        <v>1</v>
      </c>
      <c r="M9" s="9">
        <f>L9</f>
        <v>1</v>
      </c>
      <c r="N9" s="26">
        <f t="shared" si="0"/>
        <v>0</v>
      </c>
    </row>
    <row r="10" spans="1:17" x14ac:dyDescent="0.25">
      <c r="B10" s="27"/>
      <c r="C10" s="10">
        <v>22.039000000000001</v>
      </c>
      <c r="D10" s="10">
        <v>21.444900000000001</v>
      </c>
      <c r="E10" s="10">
        <v>21.426300000000001</v>
      </c>
      <c r="F10" s="10">
        <v>21.1569</v>
      </c>
      <c r="G10" s="10">
        <v>21.0184</v>
      </c>
    </row>
    <row r="11" spans="1:17" x14ac:dyDescent="0.25">
      <c r="B11" s="27"/>
      <c r="C11" s="10">
        <v>22.0336</v>
      </c>
      <c r="D11" s="10">
        <v>21.432700000000001</v>
      </c>
      <c r="E11" s="10">
        <v>21.4282</v>
      </c>
      <c r="F11" s="10">
        <v>21.148900000000001</v>
      </c>
      <c r="G11" s="10">
        <v>21.0169</v>
      </c>
      <c r="K11" s="10" t="s">
        <v>6</v>
      </c>
    </row>
    <row r="12" spans="1:17" x14ac:dyDescent="0.25">
      <c r="B12" s="25" t="s">
        <v>4</v>
      </c>
      <c r="C12" s="10">
        <v>22.036999999999999</v>
      </c>
      <c r="D12" s="10">
        <v>21.445</v>
      </c>
      <c r="E12" s="10">
        <v>21.423999999999999</v>
      </c>
      <c r="F12" s="10">
        <v>21.152200000000001</v>
      </c>
      <c r="G12" s="10">
        <v>21.025600000000001</v>
      </c>
    </row>
    <row r="14" spans="1:17" x14ac:dyDescent="0.25">
      <c r="D14" s="10">
        <f>AVERAGE(C12:F12)</f>
        <v>21.51455</v>
      </c>
    </row>
    <row r="19" spans="2:12" x14ac:dyDescent="0.25">
      <c r="C19" s="25" t="s">
        <v>10</v>
      </c>
      <c r="E19" s="10">
        <v>5</v>
      </c>
      <c r="F19" s="10">
        <v>0.97799999999999998</v>
      </c>
      <c r="H19" s="10">
        <v>10</v>
      </c>
      <c r="I19" s="10">
        <v>1.018</v>
      </c>
      <c r="K19" s="10">
        <v>8</v>
      </c>
      <c r="L19" s="10">
        <v>1.0069999999999999</v>
      </c>
    </row>
    <row r="20" spans="2:12" x14ac:dyDescent="0.25">
      <c r="B20" s="25">
        <v>5</v>
      </c>
      <c r="C20" s="10">
        <v>5.1719999999999997</v>
      </c>
      <c r="E20" s="10">
        <v>6</v>
      </c>
      <c r="F20" s="10">
        <v>0.99</v>
      </c>
      <c r="H20" s="10">
        <v>12</v>
      </c>
      <c r="I20" s="10">
        <v>1.0249999999999999</v>
      </c>
      <c r="K20" s="10">
        <v>10</v>
      </c>
      <c r="L20" s="10">
        <v>1.018</v>
      </c>
    </row>
    <row r="21" spans="2:12" x14ac:dyDescent="0.25">
      <c r="B21" s="25">
        <v>10</v>
      </c>
      <c r="C21" s="10">
        <v>10.077</v>
      </c>
      <c r="E21" s="10">
        <v>5.1719999999999997</v>
      </c>
      <c r="F21" s="9">
        <f>((F20-F19)/(E20-E19))*(E21-E19)+F19</f>
        <v>0.98006399999999994</v>
      </c>
      <c r="H21" s="9">
        <v>10.077</v>
      </c>
      <c r="I21" s="9">
        <f>((I20-I19)/(H20-H19))*(H21-H19)+I19</f>
        <v>1.0182694999999999</v>
      </c>
      <c r="K21" s="10">
        <v>9.6869999999999994</v>
      </c>
      <c r="L21" s="9">
        <f>((L20-L19)/(K20-K19))*(K21-K19)+L19</f>
        <v>1.0162785000000001</v>
      </c>
    </row>
    <row r="22" spans="2:12" x14ac:dyDescent="0.25">
      <c r="B22" s="25">
        <v>20</v>
      </c>
      <c r="C22" s="10">
        <v>19.971</v>
      </c>
    </row>
    <row r="23" spans="2:12" x14ac:dyDescent="0.25">
      <c r="B23" s="25">
        <v>30</v>
      </c>
      <c r="C23" s="10">
        <v>30.114999999999998</v>
      </c>
      <c r="F23" s="28"/>
      <c r="G23" s="29"/>
    </row>
    <row r="24" spans="2:12" x14ac:dyDescent="0.25">
      <c r="B24" s="25" t="s">
        <v>9</v>
      </c>
      <c r="C24" s="10">
        <v>9.6869999999999994</v>
      </c>
      <c r="E24" s="10">
        <v>15</v>
      </c>
      <c r="F24" s="10">
        <v>1.03</v>
      </c>
      <c r="H24" s="10">
        <v>30</v>
      </c>
      <c r="I24" s="10">
        <v>1.0289999999999999</v>
      </c>
    </row>
    <row r="25" spans="2:12" x14ac:dyDescent="0.25">
      <c r="E25" s="10">
        <v>20</v>
      </c>
      <c r="F25" s="10">
        <v>1.032</v>
      </c>
      <c r="H25" s="10">
        <v>40</v>
      </c>
      <c r="I25" s="10">
        <v>1.0249999999999999</v>
      </c>
    </row>
    <row r="26" spans="2:12" x14ac:dyDescent="0.25">
      <c r="E26" s="10">
        <v>19.971</v>
      </c>
      <c r="F26" s="9">
        <f>((F25-F24)/(E25-E24))*(E26-E24)+F24</f>
        <v>1.0319884000000001</v>
      </c>
      <c r="H26" s="10">
        <v>30.114999999999998</v>
      </c>
      <c r="I26" s="9">
        <f>((I25-I24)/(H25-H24))*(H26-H24)+I24</f>
        <v>1.0289539999999999</v>
      </c>
    </row>
    <row r="29" spans="2:12" ht="30.75" thickBot="1" x14ac:dyDescent="0.3">
      <c r="J29" s="10" t="s">
        <v>14</v>
      </c>
      <c r="K29" s="10" t="s">
        <v>13</v>
      </c>
      <c r="L29" s="10" t="s">
        <v>15</v>
      </c>
    </row>
    <row r="30" spans="2:12" ht="15.75" thickBot="1" x14ac:dyDescent="0.3">
      <c r="J30" s="7">
        <v>0.56100000000000005</v>
      </c>
      <c r="K30" s="7">
        <v>0.56699999999999995</v>
      </c>
      <c r="L30" s="26">
        <f>(K30-J30)/K30</f>
        <v>1.0582010582010396E-2</v>
      </c>
    </row>
    <row r="31" spans="2:12" ht="15.75" thickBot="1" x14ac:dyDescent="0.3">
      <c r="J31" s="8">
        <v>0.70299999999999996</v>
      </c>
      <c r="K31" s="8">
        <v>0.71399999999999997</v>
      </c>
      <c r="L31" s="26">
        <f t="shared" ref="L31:L33" si="1">(K31-J31)/K31</f>
        <v>1.5406162464986009E-2</v>
      </c>
    </row>
    <row r="32" spans="2:12" ht="15.75" thickBot="1" x14ac:dyDescent="0.3">
      <c r="J32" s="8">
        <v>0.79700000000000004</v>
      </c>
      <c r="K32" s="8">
        <v>0.80800000000000005</v>
      </c>
      <c r="L32" s="26">
        <f t="shared" si="1"/>
        <v>1.3613861386138624E-2</v>
      </c>
    </row>
    <row r="33" spans="10:12" ht="15.75" thickBot="1" x14ac:dyDescent="0.3">
      <c r="J33" s="8">
        <v>0.83699999999999997</v>
      </c>
      <c r="K33" s="8">
        <v>0.84699999999999998</v>
      </c>
      <c r="L33" s="26">
        <f t="shared" si="1"/>
        <v>1.1806375442739089E-2</v>
      </c>
    </row>
    <row r="34" spans="10:12" ht="15.75" thickBot="1" x14ac:dyDescent="0.3">
      <c r="J34" s="8"/>
    </row>
  </sheetData>
  <mergeCells count="3">
    <mergeCell ref="B5:B7"/>
    <mergeCell ref="B9:B11"/>
    <mergeCell ref="F23:G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J3" sqref="J3:L8"/>
    </sheetView>
  </sheetViews>
  <sheetFormatPr baseColWidth="10" defaultColWidth="9.140625" defaultRowHeight="15" x14ac:dyDescent="0.25"/>
  <cols>
    <col min="1" max="1" width="9.140625" style="1"/>
    <col min="2" max="2" width="12.7109375" style="1" bestFit="1" customWidth="1"/>
    <col min="3" max="3" width="15.42578125" style="1" customWidth="1"/>
    <col min="4" max="6" width="9.140625" style="1"/>
    <col min="7" max="7" width="11.85546875" style="1" bestFit="1" customWidth="1"/>
    <col min="8" max="9" width="9.140625" style="1"/>
    <col min="10" max="10" width="19.7109375" style="1" bestFit="1" customWidth="1"/>
    <col min="11" max="11" width="14.7109375" style="1" bestFit="1" customWidth="1"/>
    <col min="12" max="12" width="20.140625" style="1" bestFit="1" customWidth="1"/>
    <col min="13" max="13" width="19" style="1" bestFit="1" customWidth="1"/>
    <col min="14" max="14" width="23.28515625" style="1" customWidth="1"/>
    <col min="15" max="15" width="13.28515625" style="1" customWidth="1"/>
    <col min="16" max="16384" width="9.140625" style="1"/>
  </cols>
  <sheetData>
    <row r="1" spans="1:15" x14ac:dyDescent="0.25">
      <c r="A1" s="4" t="s">
        <v>0</v>
      </c>
    </row>
    <row r="3" spans="1:15" ht="30" x14ac:dyDescent="0.25">
      <c r="J3" s="4" t="s">
        <v>12</v>
      </c>
      <c r="K3" s="4" t="s">
        <v>4</v>
      </c>
      <c r="L3" s="4" t="s">
        <v>7</v>
      </c>
      <c r="M3" s="4"/>
      <c r="N3" s="25" t="s">
        <v>16</v>
      </c>
      <c r="O3" s="25" t="s">
        <v>11</v>
      </c>
    </row>
    <row r="4" spans="1:15" x14ac:dyDescent="0.25">
      <c r="B4" s="11" t="s">
        <v>1</v>
      </c>
      <c r="C4" s="12">
        <v>0.5</v>
      </c>
      <c r="D4" s="13">
        <v>1</v>
      </c>
      <c r="E4" s="14">
        <v>2</v>
      </c>
      <c r="F4" s="12">
        <v>3</v>
      </c>
      <c r="G4" s="4"/>
      <c r="J4" s="1">
        <v>0.5</v>
      </c>
      <c r="K4" s="2">
        <f>C8</f>
        <v>0.92833333333333334</v>
      </c>
      <c r="L4" s="2">
        <f>K4/C12</f>
        <v>0.55846317351460828</v>
      </c>
      <c r="M4" s="2"/>
      <c r="N4" s="3"/>
    </row>
    <row r="5" spans="1:15" x14ac:dyDescent="0.25">
      <c r="B5" s="30" t="s">
        <v>3</v>
      </c>
      <c r="C5" s="15">
        <v>0.93089999999999995</v>
      </c>
      <c r="D5" s="16">
        <v>1.1499999999999999</v>
      </c>
      <c r="E5" s="17">
        <v>1.2741</v>
      </c>
      <c r="F5" s="15">
        <v>1.3209</v>
      </c>
      <c r="J5" s="1">
        <v>1</v>
      </c>
      <c r="K5" s="2">
        <f>D8</f>
        <v>1.1525666666666667</v>
      </c>
      <c r="L5" s="2">
        <f>K5/D12</f>
        <v>0.69214909120025636</v>
      </c>
      <c r="M5" s="2"/>
      <c r="N5" s="3"/>
    </row>
    <row r="6" spans="1:15" x14ac:dyDescent="0.25">
      <c r="B6" s="30"/>
      <c r="C6" s="15">
        <v>0.92859999999999998</v>
      </c>
      <c r="D6" s="16">
        <v>1.155</v>
      </c>
      <c r="E6" s="17">
        <v>1.2810999999999999</v>
      </c>
      <c r="F6" s="15">
        <v>1.3304</v>
      </c>
      <c r="J6" s="1">
        <v>2</v>
      </c>
      <c r="K6" s="2">
        <f>E8</f>
        <v>1.2762</v>
      </c>
      <c r="L6" s="2">
        <f>K6/E12</f>
        <v>0.7761042752022056</v>
      </c>
      <c r="M6" s="2"/>
      <c r="N6" s="3"/>
    </row>
    <row r="7" spans="1:15" x14ac:dyDescent="0.25">
      <c r="B7" s="30"/>
      <c r="C7" s="15">
        <v>0.92549999999999999</v>
      </c>
      <c r="D7" s="18">
        <v>1.1527000000000001</v>
      </c>
      <c r="E7" s="17">
        <v>1.2734000000000001</v>
      </c>
      <c r="F7" s="15">
        <v>1.3262</v>
      </c>
      <c r="J7" s="1">
        <v>3</v>
      </c>
      <c r="K7" s="2">
        <f>F8</f>
        <v>1.3258333333333334</v>
      </c>
      <c r="L7" s="2">
        <f>K7/F12</f>
        <v>0.80973514382850509</v>
      </c>
      <c r="M7" s="2"/>
      <c r="N7" s="3"/>
    </row>
    <row r="8" spans="1:15" x14ac:dyDescent="0.25">
      <c r="B8" s="19" t="s">
        <v>4</v>
      </c>
      <c r="C8" s="20">
        <f>AVERAGE(C5:C7)</f>
        <v>0.92833333333333334</v>
      </c>
      <c r="D8" s="20">
        <f t="shared" ref="D8:F8" si="0">AVERAGE(D5:D7)</f>
        <v>1.1525666666666667</v>
      </c>
      <c r="E8" s="20">
        <f t="shared" si="0"/>
        <v>1.2762</v>
      </c>
      <c r="F8" s="20">
        <f t="shared" si="0"/>
        <v>1.3258333333333334</v>
      </c>
      <c r="J8" s="1">
        <v>10</v>
      </c>
      <c r="K8" s="2">
        <f>C12</f>
        <v>1.6623000000000001</v>
      </c>
      <c r="L8" s="1">
        <f>K8/C12</f>
        <v>1</v>
      </c>
    </row>
    <row r="9" spans="1:15" x14ac:dyDescent="0.25">
      <c r="B9" s="30" t="s">
        <v>5</v>
      </c>
      <c r="C9" s="15">
        <v>1.6601999999999999</v>
      </c>
      <c r="D9" s="16">
        <v>1.661</v>
      </c>
      <c r="E9" s="17">
        <v>1.6486000000000001</v>
      </c>
      <c r="F9" s="15">
        <v>1.6388</v>
      </c>
    </row>
    <row r="10" spans="1:15" x14ac:dyDescent="0.25">
      <c r="B10" s="30"/>
      <c r="C10" s="15">
        <v>1.6624000000000001</v>
      </c>
      <c r="D10" s="16">
        <v>1.6677</v>
      </c>
      <c r="E10" s="17">
        <v>1.6456999999999999</v>
      </c>
      <c r="F10" s="15">
        <v>1.6404000000000001</v>
      </c>
    </row>
    <row r="11" spans="1:15" x14ac:dyDescent="0.25">
      <c r="B11" s="30"/>
      <c r="C11" s="15">
        <v>1.6642999999999999</v>
      </c>
      <c r="D11" s="16">
        <v>1.6669</v>
      </c>
      <c r="E11" s="17">
        <v>1.6388</v>
      </c>
      <c r="F11" s="15">
        <v>1.6329</v>
      </c>
    </row>
    <row r="12" spans="1:15" x14ac:dyDescent="0.25">
      <c r="B12" s="21" t="s">
        <v>4</v>
      </c>
      <c r="C12" s="22">
        <f>AVERAGE(C9:C11)</f>
        <v>1.6623000000000001</v>
      </c>
      <c r="D12" s="22">
        <f t="shared" ref="D12:F12" si="1">AVERAGE(D9:D11)</f>
        <v>1.6651999999999998</v>
      </c>
      <c r="E12" s="22">
        <f t="shared" si="1"/>
        <v>1.6443666666666665</v>
      </c>
      <c r="F12" s="22">
        <f t="shared" si="1"/>
        <v>1.6373666666666669</v>
      </c>
    </row>
    <row r="14" spans="1:15" x14ac:dyDescent="0.25">
      <c r="D14" s="2">
        <f>AVERAGE(C12:F12)</f>
        <v>1.6523083333333333</v>
      </c>
    </row>
    <row r="19" spans="2:13" x14ac:dyDescent="0.25">
      <c r="C19" s="4" t="s">
        <v>10</v>
      </c>
      <c r="E19" s="6"/>
      <c r="F19" s="10"/>
      <c r="G19" s="10"/>
      <c r="H19" s="10"/>
      <c r="I19" s="10"/>
      <c r="J19" s="10"/>
      <c r="K19" s="10"/>
      <c r="L19" s="10"/>
      <c r="M19" s="10"/>
    </row>
    <row r="20" spans="2:13" x14ac:dyDescent="0.25">
      <c r="B20" s="4">
        <v>5</v>
      </c>
      <c r="C20" s="1">
        <v>5.4429999999999996</v>
      </c>
      <c r="E20" s="6"/>
      <c r="F20" s="10"/>
      <c r="G20" s="10"/>
      <c r="H20" s="10"/>
      <c r="I20" s="10"/>
      <c r="J20" s="10"/>
      <c r="K20" s="10"/>
      <c r="L20" s="10"/>
      <c r="M20" s="10"/>
    </row>
    <row r="21" spans="2:13" x14ac:dyDescent="0.25">
      <c r="B21" s="4">
        <v>10</v>
      </c>
      <c r="C21" s="1">
        <v>10.186</v>
      </c>
      <c r="E21" s="6"/>
      <c r="F21" s="10"/>
      <c r="G21" s="9"/>
      <c r="H21" s="10"/>
      <c r="I21" s="9"/>
      <c r="J21" s="9"/>
      <c r="K21" s="10"/>
      <c r="L21" s="10"/>
      <c r="M21" s="9"/>
    </row>
    <row r="22" spans="2:13" x14ac:dyDescent="0.25">
      <c r="B22" s="4">
        <v>20</v>
      </c>
      <c r="C22" s="1">
        <v>19.994</v>
      </c>
      <c r="E22" s="6"/>
      <c r="F22" s="10"/>
      <c r="G22" s="10"/>
      <c r="H22" s="10"/>
      <c r="I22" s="10"/>
      <c r="J22" s="10"/>
      <c r="K22" s="10"/>
      <c r="L22" s="10"/>
      <c r="M22" s="10"/>
    </row>
    <row r="23" spans="2:13" x14ac:dyDescent="0.25">
      <c r="B23" s="4">
        <v>30</v>
      </c>
      <c r="C23" s="1">
        <v>30.114999999999998</v>
      </c>
      <c r="E23" s="6"/>
      <c r="F23" s="10"/>
      <c r="G23" s="28"/>
      <c r="H23" s="29"/>
      <c r="I23" s="10"/>
      <c r="J23" s="10"/>
      <c r="K23" s="10"/>
      <c r="L23" s="10"/>
      <c r="M23" s="10"/>
    </row>
    <row r="24" spans="2:13" x14ac:dyDescent="0.25">
      <c r="B24" s="4"/>
      <c r="F24" s="10"/>
      <c r="G24" s="10"/>
      <c r="H24" s="10"/>
      <c r="I24" s="10"/>
      <c r="J24" s="10"/>
      <c r="K24" s="10"/>
      <c r="L24" s="10"/>
      <c r="M24" s="10"/>
    </row>
    <row r="25" spans="2:13" x14ac:dyDescent="0.25">
      <c r="F25" s="10"/>
      <c r="G25" s="10"/>
      <c r="H25" s="10"/>
      <c r="I25" s="10"/>
      <c r="J25" s="10"/>
      <c r="K25" s="10"/>
      <c r="L25" s="10"/>
      <c r="M25" s="10"/>
    </row>
    <row r="26" spans="2:13" x14ac:dyDescent="0.25">
      <c r="F26" s="10"/>
      <c r="G26" s="9"/>
      <c r="H26" s="10"/>
      <c r="I26" s="10"/>
      <c r="J26" s="9"/>
      <c r="K26" s="10"/>
      <c r="L26" s="10"/>
      <c r="M26" s="10"/>
    </row>
  </sheetData>
  <mergeCells count="3">
    <mergeCell ref="B5:B7"/>
    <mergeCell ref="B9:B11"/>
    <mergeCell ref="G23:H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L25" sqref="L25"/>
    </sheetView>
  </sheetViews>
  <sheetFormatPr baseColWidth="10" defaultColWidth="9.140625" defaultRowHeight="15" x14ac:dyDescent="0.25"/>
  <cols>
    <col min="1" max="1" width="9.140625" style="1"/>
    <col min="2" max="2" width="12.7109375" style="1" bestFit="1" customWidth="1"/>
    <col min="3" max="3" width="15.42578125" style="1" customWidth="1"/>
    <col min="4" max="6" width="9.140625" style="1"/>
    <col min="7" max="7" width="11.85546875" style="1" bestFit="1" customWidth="1"/>
    <col min="8" max="9" width="9.140625" style="1"/>
    <col min="10" max="10" width="19.7109375" style="1" bestFit="1" customWidth="1"/>
    <col min="11" max="11" width="14.7109375" style="1" bestFit="1" customWidth="1"/>
    <col min="12" max="12" width="20.140625" style="1" bestFit="1" customWidth="1"/>
    <col min="13" max="13" width="19" style="1" bestFit="1" customWidth="1"/>
    <col min="14" max="14" width="13.85546875" style="1" bestFit="1" customWidth="1"/>
    <col min="15" max="15" width="9.140625" style="1"/>
    <col min="16" max="16" width="18.28515625" style="1" customWidth="1"/>
    <col min="17" max="17" width="16.7109375" style="1" customWidth="1"/>
    <col min="18" max="16384" width="9.140625" style="1"/>
  </cols>
  <sheetData>
    <row r="1" spans="1:17" x14ac:dyDescent="0.25">
      <c r="A1" s="4" t="s">
        <v>0</v>
      </c>
    </row>
    <row r="3" spans="1:17" ht="30" x14ac:dyDescent="0.25">
      <c r="J3" s="4" t="s">
        <v>12</v>
      </c>
      <c r="K3" s="4" t="s">
        <v>4</v>
      </c>
      <c r="L3" s="4" t="s">
        <v>7</v>
      </c>
      <c r="M3" s="4" t="s">
        <v>8</v>
      </c>
      <c r="N3" s="4" t="s">
        <v>11</v>
      </c>
      <c r="P3" s="25" t="s">
        <v>16</v>
      </c>
      <c r="Q3" s="25" t="s">
        <v>11</v>
      </c>
    </row>
    <row r="4" spans="1:17" x14ac:dyDescent="0.25">
      <c r="B4" s="11" t="s">
        <v>1</v>
      </c>
      <c r="C4" s="12">
        <v>0.5</v>
      </c>
      <c r="D4" s="13">
        <v>1</v>
      </c>
      <c r="E4" s="14">
        <v>2</v>
      </c>
      <c r="F4" s="12">
        <v>3</v>
      </c>
      <c r="G4" s="4"/>
      <c r="J4" s="1">
        <v>0.5</v>
      </c>
      <c r="K4" s="2">
        <f>C8</f>
        <v>1.0946666666666667</v>
      </c>
      <c r="L4" s="2">
        <f>K4/C12</f>
        <v>0.59623449953702856</v>
      </c>
      <c r="M4" s="2">
        <f>L4*F21</f>
        <v>0.57460788176982136</v>
      </c>
      <c r="N4" s="3">
        <f>(M4-L4)/L4</f>
        <v>-3.6272000000000172E-2</v>
      </c>
      <c r="P4" s="2">
        <f>L4*F19</f>
        <v>0.57357758855462149</v>
      </c>
      <c r="Q4" s="3">
        <f>(P4-L4)/L4</f>
        <v>-3.7999999999999985E-2</v>
      </c>
    </row>
    <row r="5" spans="1:17" x14ac:dyDescent="0.25">
      <c r="B5" s="30" t="s">
        <v>3</v>
      </c>
      <c r="C5" s="15">
        <v>1.095</v>
      </c>
      <c r="D5" s="16">
        <v>1.3486</v>
      </c>
      <c r="E5" s="17">
        <v>1.4894000000000001</v>
      </c>
      <c r="F5" s="15">
        <v>1.5569</v>
      </c>
      <c r="J5" s="1">
        <v>1</v>
      </c>
      <c r="K5" s="2">
        <f>D8</f>
        <v>1.3474666666666668</v>
      </c>
      <c r="L5" s="2">
        <f>K5/D12</f>
        <v>0.73500854576530061</v>
      </c>
      <c r="M5" s="2">
        <f>L5*I21</f>
        <v>0.72336049783628498</v>
      </c>
      <c r="N5" s="3">
        <f t="shared" ref="N5:N7" si="0">(M5-L5)/L5</f>
        <v>-1.5847500000000049E-2</v>
      </c>
      <c r="P5" s="2">
        <f>L5*I19</f>
        <v>0.72324840903305576</v>
      </c>
      <c r="Q5" s="3">
        <f t="shared" ref="Q5:Q7" si="1">(P5-L5)/L5</f>
        <v>-1.6000000000000059E-2</v>
      </c>
    </row>
    <row r="6" spans="1:17" x14ac:dyDescent="0.25">
      <c r="B6" s="30"/>
      <c r="C6" s="15">
        <v>1.0948</v>
      </c>
      <c r="D6" s="16">
        <v>1.3468</v>
      </c>
      <c r="E6" s="17">
        <v>1.4855</v>
      </c>
      <c r="F6" s="15">
        <v>1.5563</v>
      </c>
      <c r="J6" s="1">
        <v>2</v>
      </c>
      <c r="K6" s="2">
        <f>E8</f>
        <v>1.4875333333333334</v>
      </c>
      <c r="L6" s="2">
        <f>K6/E12</f>
        <v>0.81037989394929899</v>
      </c>
      <c r="M6" s="2">
        <f>L6*F26</f>
        <v>0.80794875426745105</v>
      </c>
      <c r="N6" s="3">
        <f t="shared" si="0"/>
        <v>-3.0000000000000508E-3</v>
      </c>
      <c r="P6" s="2">
        <f>L6*F24</f>
        <v>0.80794875426745105</v>
      </c>
      <c r="Q6" s="3">
        <f t="shared" si="1"/>
        <v>-3.0000000000000508E-3</v>
      </c>
    </row>
    <row r="7" spans="1:17" x14ac:dyDescent="0.25">
      <c r="B7" s="30"/>
      <c r="C7" s="15">
        <v>1.0942000000000001</v>
      </c>
      <c r="D7" s="18">
        <v>1.347</v>
      </c>
      <c r="E7" s="17">
        <v>1.4877</v>
      </c>
      <c r="F7" s="15">
        <v>1.5584</v>
      </c>
      <c r="J7" s="1">
        <v>3</v>
      </c>
      <c r="K7" s="1">
        <f>F8</f>
        <v>1.5571999999999999</v>
      </c>
      <c r="L7" s="2">
        <f>K7/F12</f>
        <v>0.84805576734560506</v>
      </c>
      <c r="M7" s="2">
        <f>L7*I26</f>
        <v>0.84805576734560506</v>
      </c>
      <c r="N7" s="3">
        <f t="shared" si="0"/>
        <v>0</v>
      </c>
      <c r="P7" s="2">
        <f>L7*I24</f>
        <v>0.84805576734560506</v>
      </c>
      <c r="Q7" s="3">
        <f t="shared" si="1"/>
        <v>0</v>
      </c>
    </row>
    <row r="8" spans="1:17" x14ac:dyDescent="0.25">
      <c r="B8" s="19" t="s">
        <v>4</v>
      </c>
      <c r="C8" s="20">
        <f>AVERAGE(C5:C7)</f>
        <v>1.0946666666666667</v>
      </c>
      <c r="D8" s="20">
        <f t="shared" ref="D8:F8" si="2">AVERAGE(D5:D7)</f>
        <v>1.3474666666666668</v>
      </c>
      <c r="E8" s="20">
        <f t="shared" si="2"/>
        <v>1.4875333333333334</v>
      </c>
      <c r="F8" s="23">
        <f t="shared" si="2"/>
        <v>1.5571999999999999</v>
      </c>
      <c r="L8" s="2"/>
      <c r="M8" s="2"/>
      <c r="N8" s="3"/>
    </row>
    <row r="9" spans="1:17" x14ac:dyDescent="0.25">
      <c r="B9" s="30" t="s">
        <v>5</v>
      </c>
      <c r="C9" s="15">
        <v>1.8357000000000001</v>
      </c>
      <c r="D9" s="16">
        <v>1.8337000000000001</v>
      </c>
      <c r="E9" s="17">
        <v>1.8373999999999999</v>
      </c>
      <c r="F9" s="15">
        <v>1.8371999999999999</v>
      </c>
      <c r="L9" s="2"/>
      <c r="M9" s="2"/>
      <c r="N9" s="3"/>
    </row>
    <row r="10" spans="1:17" x14ac:dyDescent="0.25">
      <c r="B10" s="30"/>
      <c r="C10" s="15">
        <v>1.8367</v>
      </c>
      <c r="D10" s="16">
        <v>1.8329</v>
      </c>
      <c r="E10" s="17">
        <v>1.8343</v>
      </c>
      <c r="F10" s="15">
        <v>1.8355999999999999</v>
      </c>
    </row>
    <row r="11" spans="1:17" x14ac:dyDescent="0.25">
      <c r="B11" s="30"/>
      <c r="C11" s="15">
        <v>1.8354999999999999</v>
      </c>
      <c r="D11" s="16">
        <v>1.8331999999999999</v>
      </c>
      <c r="E11" s="17">
        <v>1.8351</v>
      </c>
      <c r="F11" s="15">
        <v>1.8358000000000001</v>
      </c>
    </row>
    <row r="12" spans="1:17" x14ac:dyDescent="0.25">
      <c r="B12" s="21" t="s">
        <v>4</v>
      </c>
      <c r="C12" s="22">
        <f>AVERAGE(C9:C11)</f>
        <v>1.8359666666666667</v>
      </c>
      <c r="D12" s="22">
        <f t="shared" ref="D12:F12" si="3">AVERAGE(D9:D11)</f>
        <v>1.8332666666666666</v>
      </c>
      <c r="E12" s="22">
        <f t="shared" si="3"/>
        <v>1.8356000000000001</v>
      </c>
      <c r="F12" s="24">
        <f t="shared" si="3"/>
        <v>1.8361999999999998</v>
      </c>
    </row>
    <row r="14" spans="1:17" x14ac:dyDescent="0.25">
      <c r="D14" s="1">
        <f>AVERAGE(C12:F12)</f>
        <v>1.8352583333333334</v>
      </c>
    </row>
    <row r="19" spans="2:12" x14ac:dyDescent="0.25">
      <c r="C19" s="4" t="s">
        <v>10</v>
      </c>
      <c r="E19" s="6">
        <v>5</v>
      </c>
      <c r="F19" s="6">
        <v>0.96199999999999997</v>
      </c>
      <c r="G19" s="6"/>
      <c r="H19" s="6">
        <v>10</v>
      </c>
      <c r="I19" s="1">
        <v>0.98399999999999999</v>
      </c>
    </row>
    <row r="20" spans="2:12" x14ac:dyDescent="0.25">
      <c r="B20" s="4">
        <v>5</v>
      </c>
      <c r="C20" s="1">
        <v>5.2880000000000003</v>
      </c>
      <c r="E20" s="6">
        <v>6</v>
      </c>
      <c r="F20" s="6">
        <v>0.96799999999999997</v>
      </c>
      <c r="G20" s="6"/>
      <c r="H20" s="6">
        <v>12</v>
      </c>
      <c r="I20" s="1">
        <v>0.98899999999999999</v>
      </c>
    </row>
    <row r="21" spans="2:12" x14ac:dyDescent="0.25">
      <c r="B21" s="4">
        <v>10</v>
      </c>
      <c r="C21" s="1">
        <v>10.061</v>
      </c>
      <c r="E21" s="6">
        <v>5.2880000000000003</v>
      </c>
      <c r="F21" s="5">
        <f>((F20-F19)/(E20-E19))*(E21-E19)+F19</f>
        <v>0.96372799999999992</v>
      </c>
      <c r="G21" s="6"/>
      <c r="H21" s="5">
        <v>10.061</v>
      </c>
      <c r="I21" s="5">
        <f>((I20-I19)/(H20-H19))*(H21-H19)+I19</f>
        <v>0.98415249999999999</v>
      </c>
      <c r="L21" s="5"/>
    </row>
    <row r="22" spans="2:12" x14ac:dyDescent="0.25">
      <c r="B22" s="4">
        <v>20</v>
      </c>
      <c r="C22" s="1">
        <v>20.061</v>
      </c>
      <c r="E22" s="6"/>
      <c r="F22" s="6"/>
      <c r="G22" s="6"/>
      <c r="H22" s="6"/>
    </row>
    <row r="23" spans="2:12" x14ac:dyDescent="0.25">
      <c r="B23" s="4">
        <v>30</v>
      </c>
      <c r="C23" s="1">
        <v>30.042000000000002</v>
      </c>
      <c r="E23" s="6"/>
      <c r="F23" s="28"/>
      <c r="G23" s="29"/>
      <c r="H23" s="6"/>
    </row>
    <row r="24" spans="2:12" x14ac:dyDescent="0.25">
      <c r="B24" s="4"/>
      <c r="E24" s="1">
        <v>20</v>
      </c>
      <c r="F24" s="1">
        <v>0.997</v>
      </c>
      <c r="H24" s="1">
        <v>30</v>
      </c>
      <c r="I24" s="1">
        <v>1</v>
      </c>
      <c r="L24" s="3">
        <f>(0.837-0.847)/0.847</f>
        <v>-1.1806375442739089E-2</v>
      </c>
    </row>
    <row r="25" spans="2:12" x14ac:dyDescent="0.25">
      <c r="E25" s="1">
        <v>25</v>
      </c>
      <c r="F25" s="1">
        <v>0.997</v>
      </c>
      <c r="H25" s="1">
        <v>40</v>
      </c>
      <c r="I25" s="1">
        <v>1</v>
      </c>
    </row>
    <row r="26" spans="2:12" x14ac:dyDescent="0.25">
      <c r="E26" s="1">
        <v>20.061</v>
      </c>
      <c r="F26" s="5">
        <f>((F25-F24)/(E25-E24))*(E26-E24)+F24</f>
        <v>0.997</v>
      </c>
      <c r="H26" s="1">
        <v>30.042000000000002</v>
      </c>
      <c r="I26" s="5">
        <f>((I25-I24)/(H25-H24))*(H26-H24)+I24</f>
        <v>1</v>
      </c>
    </row>
  </sheetData>
  <mergeCells count="3">
    <mergeCell ref="B5:B7"/>
    <mergeCell ref="B9:B11"/>
    <mergeCell ref="F23:G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"/>
  <sheetViews>
    <sheetView tabSelected="1" topLeftCell="C1" workbookViewId="0">
      <selection activeCell="D20" sqref="D20"/>
    </sheetView>
  </sheetViews>
  <sheetFormatPr baseColWidth="10" defaultRowHeight="15" x14ac:dyDescent="0.25"/>
  <cols>
    <col min="1" max="1" width="11.42578125" style="1"/>
    <col min="2" max="2" width="18.7109375" style="1" bestFit="1" customWidth="1"/>
    <col min="3" max="3" width="9.42578125" style="1" bestFit="1" customWidth="1"/>
    <col min="4" max="4" width="15" style="1" bestFit="1" customWidth="1"/>
    <col min="5" max="5" width="18.28515625" style="1" bestFit="1" customWidth="1"/>
    <col min="6" max="7" width="11.42578125" style="1"/>
    <col min="8" max="8" width="18.7109375" style="1" bestFit="1" customWidth="1"/>
    <col min="9" max="9" width="12" style="1" bestFit="1" customWidth="1"/>
    <col min="10" max="10" width="15" style="1" bestFit="1" customWidth="1"/>
    <col min="11" max="12" width="11.42578125" style="1"/>
    <col min="13" max="13" width="18.7109375" style="1" bestFit="1" customWidth="1"/>
    <col min="14" max="14" width="12" style="1" bestFit="1" customWidth="1"/>
    <col min="15" max="15" width="15" style="1" bestFit="1" customWidth="1"/>
    <col min="16" max="16" width="18.28515625" style="1" bestFit="1" customWidth="1"/>
    <col min="17" max="16384" width="11.42578125" style="1"/>
  </cols>
  <sheetData>
    <row r="2" spans="2:16" x14ac:dyDescent="0.25">
      <c r="B2" s="31" t="s">
        <v>17</v>
      </c>
      <c r="C2" s="31"/>
      <c r="D2" s="31"/>
      <c r="E2" s="31"/>
      <c r="H2" s="31" t="s">
        <v>18</v>
      </c>
      <c r="I2" s="31"/>
      <c r="J2" s="31"/>
      <c r="M2" s="31" t="s">
        <v>19</v>
      </c>
      <c r="N2" s="31"/>
      <c r="O2" s="31"/>
      <c r="P2" s="31"/>
    </row>
    <row r="4" spans="2:16" x14ac:dyDescent="0.25">
      <c r="B4" s="1" t="s">
        <v>12</v>
      </c>
      <c r="C4" s="1" t="s">
        <v>4</v>
      </c>
      <c r="D4" s="1" t="s">
        <v>7</v>
      </c>
      <c r="E4" s="1" t="s">
        <v>8</v>
      </c>
      <c r="H4" s="1" t="s">
        <v>12</v>
      </c>
      <c r="I4" s="1" t="s">
        <v>4</v>
      </c>
      <c r="J4" s="1" t="s">
        <v>7</v>
      </c>
      <c r="M4" s="1" t="s">
        <v>12</v>
      </c>
      <c r="N4" s="1" t="s">
        <v>4</v>
      </c>
      <c r="O4" s="1" t="s">
        <v>7</v>
      </c>
      <c r="P4" s="1" t="s">
        <v>8</v>
      </c>
    </row>
    <row r="5" spans="2:16" x14ac:dyDescent="0.25">
      <c r="B5" s="1">
        <v>0.5</v>
      </c>
      <c r="C5" s="1">
        <v>12.617000000000001</v>
      </c>
      <c r="D5" s="1">
        <v>0.57253709670100295</v>
      </c>
      <c r="E5" s="1">
        <v>0.56112299714117175</v>
      </c>
      <c r="H5" s="1">
        <v>0.5</v>
      </c>
      <c r="I5" s="1">
        <v>0.92833333333333334</v>
      </c>
      <c r="J5" s="1">
        <v>0.55846317351460828</v>
      </c>
      <c r="M5" s="1">
        <v>0.5</v>
      </c>
      <c r="N5" s="1">
        <v>1.0946666666666667</v>
      </c>
      <c r="O5" s="1">
        <v>0.59623449953702856</v>
      </c>
      <c r="P5" s="1">
        <v>0.57460788176982136</v>
      </c>
    </row>
    <row r="6" spans="2:16" x14ac:dyDescent="0.25">
      <c r="B6" s="1">
        <v>1</v>
      </c>
      <c r="C6" s="1">
        <v>14.813000000000001</v>
      </c>
      <c r="D6" s="1">
        <v>0.69074376311494523</v>
      </c>
      <c r="E6" s="1">
        <v>0.70336330629517363</v>
      </c>
      <c r="H6" s="1">
        <v>1</v>
      </c>
      <c r="I6" s="1">
        <v>1.1525666666666667</v>
      </c>
      <c r="J6" s="1">
        <v>0.69214909120025636</v>
      </c>
      <c r="M6" s="1">
        <v>1</v>
      </c>
      <c r="N6" s="1">
        <v>1.3474666666666668</v>
      </c>
      <c r="O6" s="1">
        <v>0.73500854576530061</v>
      </c>
      <c r="P6" s="1">
        <v>0.72336049783628498</v>
      </c>
    </row>
    <row r="7" spans="2:16" x14ac:dyDescent="0.25">
      <c r="B7" s="1">
        <v>2</v>
      </c>
      <c r="C7" s="1">
        <v>16.553000000000001</v>
      </c>
      <c r="D7" s="1">
        <v>0.77263816280806574</v>
      </c>
      <c r="E7" s="1">
        <v>0.79735362141523536</v>
      </c>
      <c r="H7" s="1">
        <v>2</v>
      </c>
      <c r="I7" s="1">
        <v>1.2762</v>
      </c>
      <c r="J7" s="1">
        <v>0.7761042752022056</v>
      </c>
      <c r="M7" s="1">
        <v>2</v>
      </c>
      <c r="N7" s="1">
        <v>1.4875333333333334</v>
      </c>
      <c r="O7" s="1">
        <v>0.81037989394929899</v>
      </c>
      <c r="P7" s="1">
        <v>0.80794875426745105</v>
      </c>
    </row>
    <row r="8" spans="2:16" x14ac:dyDescent="0.25">
      <c r="B8" s="1">
        <v>3</v>
      </c>
      <c r="C8" s="1">
        <v>17.196200000000001</v>
      </c>
      <c r="D8" s="1">
        <v>0.81297453692760091</v>
      </c>
      <c r="E8" s="1">
        <v>0.83651340166980259</v>
      </c>
      <c r="H8" s="1">
        <v>3</v>
      </c>
      <c r="I8" s="1">
        <v>1.3258333333333334</v>
      </c>
      <c r="J8" s="1">
        <v>0.80973514382850509</v>
      </c>
      <c r="M8" s="1">
        <v>3</v>
      </c>
      <c r="N8" s="1">
        <v>1.5571999999999999</v>
      </c>
      <c r="O8" s="1">
        <v>0.84805576734560506</v>
      </c>
      <c r="P8" s="1">
        <v>0.84805576734560506</v>
      </c>
    </row>
    <row r="9" spans="2:16" x14ac:dyDescent="0.25">
      <c r="B9" s="1">
        <v>1</v>
      </c>
      <c r="C9" s="1">
        <v>14.382999999999999</v>
      </c>
      <c r="D9" s="1">
        <v>0.6840708469675062</v>
      </c>
      <c r="E9" s="1">
        <v>0.6952064942498668</v>
      </c>
      <c r="H9" s="1">
        <v>10</v>
      </c>
      <c r="I9" s="1">
        <v>1.6623000000000001</v>
      </c>
      <c r="J9" s="1">
        <v>1</v>
      </c>
      <c r="M9" s="1">
        <v>10</v>
      </c>
      <c r="P9" s="1">
        <v>1</v>
      </c>
    </row>
    <row r="10" spans="2:16" x14ac:dyDescent="0.25">
      <c r="B10" s="1">
        <v>10</v>
      </c>
      <c r="C10" s="1">
        <v>21.51455</v>
      </c>
      <c r="D10" s="1">
        <v>1</v>
      </c>
      <c r="E10" s="1">
        <v>1</v>
      </c>
    </row>
  </sheetData>
  <mergeCells count="3">
    <mergeCell ref="B2:E2"/>
    <mergeCell ref="H2:J2"/>
    <mergeCell ref="M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Diode SFD</vt:lpstr>
      <vt:lpstr>Razor Nano</vt:lpstr>
      <vt:lpstr>Microdiamant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2023-06-29T15:06:36Z</dcterms:modified>
</cp:coreProperties>
</file>