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rintaud/Desktop/"/>
    </mc:Choice>
  </mc:AlternateContent>
  <xr:revisionPtr revIDLastSave="0" documentId="13_ncr:1_{D03FBD38-0401-C14A-9A12-A0CBCD410975}" xr6:coauthVersionLast="47" xr6:coauthVersionMax="47" xr10:uidLastSave="{00000000-0000-0000-0000-000000000000}"/>
  <bookViews>
    <workbookView xWindow="0" yWindow="500" windowWidth="28800" windowHeight="16360" activeTab="1" xr2:uid="{0B3496DC-FE75-484B-81FB-5E96C744887E}"/>
  </bookViews>
  <sheets>
    <sheet name="Facteurs correctifs" sheetId="2" r:id="rId1"/>
    <sheet name="Mesures Clinac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K48" i="1"/>
  <c r="J48" i="1"/>
  <c r="I48" i="1"/>
  <c r="L47" i="1"/>
  <c r="K47" i="1"/>
  <c r="J47" i="1"/>
  <c r="I47" i="1"/>
  <c r="E48" i="1"/>
  <c r="F48" i="1"/>
  <c r="D48" i="1"/>
  <c r="C48" i="1"/>
  <c r="F47" i="1"/>
  <c r="E47" i="1"/>
  <c r="D47" i="1"/>
  <c r="C47" i="1"/>
  <c r="L58" i="1"/>
  <c r="K58" i="1"/>
  <c r="L12" i="1"/>
  <c r="K12" i="1"/>
  <c r="D29" i="1" s="1"/>
  <c r="F65" i="1"/>
  <c r="E65" i="1"/>
  <c r="D65" i="1"/>
  <c r="C65" i="1"/>
  <c r="G15" i="2"/>
  <c r="C15" i="2"/>
  <c r="G16" i="2"/>
  <c r="C16" i="2"/>
  <c r="G28" i="2"/>
  <c r="C28" i="2"/>
  <c r="G27" i="2"/>
  <c r="C27" i="2"/>
  <c r="G26" i="2"/>
  <c r="C26" i="2"/>
  <c r="F16" i="1"/>
  <c r="D16" i="1"/>
  <c r="C4" i="2"/>
  <c r="O20" i="2"/>
  <c r="E16" i="1"/>
  <c r="D20" i="1" s="1"/>
  <c r="C16" i="1"/>
  <c r="C20" i="1" s="1"/>
  <c r="C21" i="1" s="1"/>
  <c r="C22" i="1" l="1"/>
  <c r="D21" i="1"/>
  <c r="D22" i="1"/>
  <c r="C14" i="2"/>
  <c r="G14" i="2"/>
  <c r="E29" i="1" l="1"/>
  <c r="E30" i="1" s="1"/>
  <c r="D30" i="1"/>
</calcChain>
</file>

<file path=xl/sharedStrings.xml><?xml version="1.0" encoding="utf-8"?>
<sst xmlns="http://schemas.openxmlformats.org/spreadsheetml/2006/main" count="94" uniqueCount="43">
  <si>
    <t>X6</t>
  </si>
  <si>
    <t>X23</t>
  </si>
  <si>
    <t>Tension (V)</t>
  </si>
  <si>
    <t>Charge moyenne (nC)</t>
  </si>
  <si>
    <t>Charge 1 (nC)</t>
  </si>
  <si>
    <t>Charge 2 (nC)</t>
  </si>
  <si>
    <t>Charge 3 (nC)</t>
  </si>
  <si>
    <t>krec</t>
  </si>
  <si>
    <t>T mes (°C)</t>
  </si>
  <si>
    <t>P mes (hPa)</t>
  </si>
  <si>
    <t>Mesures brutes (nC)</t>
  </si>
  <si>
    <t>Recette</t>
  </si>
  <si>
    <t>Mesure</t>
  </si>
  <si>
    <t>ER (%)</t>
  </si>
  <si>
    <t>Produit des facteurs correctifs</t>
  </si>
  <si>
    <t>PTW 011924</t>
  </si>
  <si>
    <t>PTW 012164</t>
  </si>
  <si>
    <t>10 cm</t>
  </si>
  <si>
    <t>20 cm</t>
  </si>
  <si>
    <t>Qualité</t>
  </si>
  <si>
    <r>
      <t>N</t>
    </r>
    <r>
      <rPr>
        <vertAlign val="subscript"/>
        <sz val="12"/>
        <color theme="1"/>
        <rFont val="Calibri (Corps)"/>
      </rPr>
      <t>Dw</t>
    </r>
    <r>
      <rPr>
        <sz val="12"/>
        <color theme="1"/>
        <rFont val="Calibri"/>
        <family val="2"/>
        <scheme val="minor"/>
      </rPr>
      <t xml:space="preserve"> (Gy/nC)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</si>
  <si>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</si>
  <si>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</si>
  <si>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</si>
  <si>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</si>
  <si>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</si>
  <si>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</si>
  <si>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</si>
  <si>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Mesure Pinpoint</t>
  </si>
  <si>
    <t>Mesure Farmer</t>
  </si>
  <si>
    <t>Pré irradiation + zéro électromètre à chaque changement de tension CI</t>
  </si>
  <si>
    <r>
      <t>k</t>
    </r>
    <r>
      <rPr>
        <b/>
        <vertAlign val="subscript"/>
        <sz val="12"/>
        <color theme="1"/>
        <rFont val="Calibri (Corps)"/>
      </rPr>
      <t>Q,Q0</t>
    </r>
  </si>
  <si>
    <t>kpol 400 V</t>
  </si>
  <si>
    <t>kpol 100 V</t>
  </si>
  <si>
    <t>Dose dans l'eau pour
400 UM (Gy)</t>
  </si>
  <si>
    <t>Chambre PinPoint</t>
  </si>
  <si>
    <t>Inncertitudes de placement</t>
  </si>
  <si>
    <t>101 mm</t>
  </si>
  <si>
    <t>109 mm</t>
  </si>
  <si>
    <t>1 mm</t>
  </si>
  <si>
    <t xml:space="preserve"> -1 mm</t>
  </si>
  <si>
    <t>Ecart type (nC)</t>
  </si>
  <si>
    <t>PinPoint 31014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</si>
</sst>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E+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vertAlign val="subscript"/>
      <sz val="12"/>
      <color theme="1"/>
      <name val="Calibri (Corps)"/>
    </font>
    <font>
      <sz val="12"/>
      <color rgb="FFFF0000"/>
      <name val="Calibri (Corps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4" fillId="0" borderId="0" xfId="0" applyFont="1"/>
    <xf numFmtId="0" fontId="1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5" fontId="0" fillId="5" borderId="1" xfId="0" applyNumberFormat="1" applyFill="1" applyBorder="1"/>
    <xf numFmtId="165" fontId="0" fillId="5" borderId="9" xfId="0" applyNumberFormat="1" applyFill="1" applyBorder="1"/>
    <xf numFmtId="0" fontId="1" fillId="5" borderId="11" xfId="0" applyFon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3" borderId="7" xfId="0" applyFon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3</xdr:row>
      <xdr:rowOff>203200</xdr:rowOff>
    </xdr:from>
    <xdr:to>
      <xdr:col>19</xdr:col>
      <xdr:colOff>723900</xdr:colOff>
      <xdr:row>17</xdr:row>
      <xdr:rowOff>179479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48984D-C549-DF4A-B6BE-BA48D851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889000"/>
          <a:ext cx="7772400" cy="292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B24-2B93-C343-AFA4-0AA761761623}">
  <dimension ref="B1:R28"/>
  <sheetViews>
    <sheetView workbookViewId="0">
      <selection activeCell="M28" sqref="M28"/>
    </sheetView>
  </sheetViews>
  <sheetFormatPr baseColWidth="10" defaultRowHeight="16" x14ac:dyDescent="0.2"/>
  <cols>
    <col min="2" max="2" width="19" bestFit="1" customWidth="1"/>
  </cols>
  <sheetData>
    <row r="1" spans="2:10" ht="17" thickBot="1" x14ac:dyDescent="0.25"/>
    <row r="2" spans="2:10" ht="18" x14ac:dyDescent="0.2">
      <c r="B2" s="31" t="s">
        <v>8</v>
      </c>
      <c r="C2" s="6"/>
      <c r="E2" s="31" t="s">
        <v>22</v>
      </c>
      <c r="F2" s="2">
        <v>1013.25</v>
      </c>
      <c r="I2" s="41" t="s">
        <v>30</v>
      </c>
    </row>
    <row r="3" spans="2:10" ht="19" thickBot="1" x14ac:dyDescent="0.25">
      <c r="B3" s="33" t="s">
        <v>9</v>
      </c>
      <c r="C3" s="13"/>
      <c r="E3" s="33" t="s">
        <v>23</v>
      </c>
      <c r="F3" s="5">
        <v>20</v>
      </c>
    </row>
    <row r="4" spans="2:10" ht="19" thickBot="1" x14ac:dyDescent="0.25">
      <c r="B4" s="22" t="s">
        <v>21</v>
      </c>
      <c r="C4" s="23" t="e">
        <f>(F2*(C2+273.15))/((F3+273.15)*C3)</f>
        <v>#DIV/0!</v>
      </c>
    </row>
    <row r="5" spans="2:10" x14ac:dyDescent="0.2">
      <c r="B5" s="19"/>
      <c r="C5" s="21"/>
    </row>
    <row r="6" spans="2:10" x14ac:dyDescent="0.2">
      <c r="B6" s="42" t="s">
        <v>29</v>
      </c>
      <c r="C6" s="42"/>
      <c r="D6" s="42"/>
      <c r="E6" s="42"/>
      <c r="F6" s="42"/>
      <c r="G6" s="42"/>
      <c r="H6" s="42"/>
      <c r="I6" s="42"/>
      <c r="J6" s="42"/>
    </row>
    <row r="7" spans="2:10" ht="17" thickBot="1" x14ac:dyDescent="0.25"/>
    <row r="8" spans="2:10" ht="17" thickBot="1" x14ac:dyDescent="0.25">
      <c r="B8" s="1"/>
      <c r="C8" s="43" t="s">
        <v>0</v>
      </c>
      <c r="D8" s="44"/>
      <c r="E8" s="44"/>
      <c r="F8" s="45"/>
      <c r="G8" s="65" t="s">
        <v>1</v>
      </c>
      <c r="H8" s="46"/>
      <c r="I8" s="46"/>
      <c r="J8" s="47"/>
    </row>
    <row r="9" spans="2:10" ht="17" thickBot="1" x14ac:dyDescent="0.25">
      <c r="B9" s="34" t="s">
        <v>2</v>
      </c>
      <c r="C9" s="38">
        <v>400</v>
      </c>
      <c r="D9" s="39">
        <v>100</v>
      </c>
      <c r="E9" s="39">
        <v>-400</v>
      </c>
      <c r="F9" s="39">
        <v>-100</v>
      </c>
      <c r="G9" s="38">
        <v>400</v>
      </c>
      <c r="H9" s="39">
        <v>100</v>
      </c>
      <c r="I9" s="39">
        <v>-400</v>
      </c>
      <c r="J9" s="40">
        <v>-100</v>
      </c>
    </row>
    <row r="10" spans="2:10" x14ac:dyDescent="0.2">
      <c r="B10" s="32" t="s">
        <v>4</v>
      </c>
      <c r="C10" s="15"/>
      <c r="D10" s="61"/>
      <c r="E10" s="61"/>
      <c r="F10" s="62"/>
      <c r="G10" s="15"/>
      <c r="H10" s="61"/>
      <c r="I10" s="61"/>
      <c r="J10" s="63"/>
    </row>
    <row r="11" spans="2:10" x14ac:dyDescent="0.2">
      <c r="B11" s="32" t="s">
        <v>5</v>
      </c>
      <c r="C11" s="15"/>
      <c r="D11" s="61"/>
      <c r="E11" s="61"/>
      <c r="F11" s="62"/>
      <c r="G11" s="15"/>
      <c r="H11" s="61"/>
      <c r="I11" s="61"/>
      <c r="J11" s="63"/>
    </row>
    <row r="12" spans="2:10" x14ac:dyDescent="0.2">
      <c r="B12" s="32" t="s">
        <v>6</v>
      </c>
      <c r="C12" s="15"/>
      <c r="D12" s="61"/>
      <c r="E12" s="61"/>
      <c r="F12" s="62"/>
      <c r="G12" s="15"/>
      <c r="H12" s="61"/>
      <c r="I12" s="61"/>
      <c r="J12" s="63"/>
    </row>
    <row r="13" spans="2:10" ht="17" thickBot="1" x14ac:dyDescent="0.25">
      <c r="B13" s="32" t="s">
        <v>3</v>
      </c>
      <c r="C13" s="15"/>
      <c r="D13" s="61"/>
      <c r="E13" s="61"/>
      <c r="F13" s="62"/>
      <c r="G13" s="15"/>
      <c r="H13" s="61"/>
      <c r="I13" s="61"/>
      <c r="J13" s="63"/>
    </row>
    <row r="14" spans="2:10" x14ac:dyDescent="0.2">
      <c r="B14" s="37" t="s">
        <v>7</v>
      </c>
      <c r="C14" s="48" t="e">
        <f>P20+Q20*C13/D13+R20*(C13/D13)^2</f>
        <v>#DIV/0!</v>
      </c>
      <c r="D14" s="49"/>
      <c r="E14" s="49"/>
      <c r="F14" s="50"/>
      <c r="G14" s="48" t="e">
        <f>P20+Q20*G13/H13+R20*(G13/H13)^2</f>
        <v>#DIV/0!</v>
      </c>
      <c r="H14" s="49"/>
      <c r="I14" s="49"/>
      <c r="J14" s="50"/>
    </row>
    <row r="15" spans="2:10" x14ac:dyDescent="0.2">
      <c r="B15" s="58" t="s">
        <v>32</v>
      </c>
      <c r="C15" s="66" t="e">
        <f>(ABS(C13)+ABS(E13))/(2*ABS(C13))</f>
        <v>#DIV/0!</v>
      </c>
      <c r="D15" s="59"/>
      <c r="E15" s="59"/>
      <c r="F15" s="60"/>
      <c r="G15" s="66" t="e">
        <f>(ABS(G13)+ABS(I13))/(2*ABS(G13))</f>
        <v>#DIV/0!</v>
      </c>
      <c r="H15" s="59"/>
      <c r="I15" s="59"/>
      <c r="J15" s="60"/>
    </row>
    <row r="16" spans="2:10" ht="17" thickBot="1" x14ac:dyDescent="0.25">
      <c r="B16" s="24" t="s">
        <v>33</v>
      </c>
      <c r="C16" s="51" t="e">
        <f>(ABS(D13)+ABS(F13))/(2*ABS(D13))</f>
        <v>#DIV/0!</v>
      </c>
      <c r="D16" s="52"/>
      <c r="E16" s="52"/>
      <c r="F16" s="53"/>
      <c r="G16" s="51" t="e">
        <f>(ABS(H13)+ABS(J13))/(2*ABS(H13))</f>
        <v>#DIV/0!</v>
      </c>
      <c r="H16" s="52"/>
      <c r="I16" s="52"/>
      <c r="J16" s="53"/>
    </row>
    <row r="17" spans="2:18" x14ac:dyDescent="0.2">
      <c r="B17" s="1"/>
      <c r="C17" s="1"/>
      <c r="D17" s="1"/>
      <c r="E17" s="1"/>
      <c r="F17" s="1"/>
      <c r="G17" s="1"/>
      <c r="H17" s="1"/>
    </row>
    <row r="18" spans="2:18" ht="17" thickBot="1" x14ac:dyDescent="0.25">
      <c r="B18" s="42" t="s">
        <v>28</v>
      </c>
      <c r="C18" s="42"/>
      <c r="D18" s="42"/>
      <c r="E18" s="42"/>
      <c r="F18" s="42"/>
      <c r="G18" s="42"/>
      <c r="H18" s="42"/>
      <c r="I18" s="42"/>
      <c r="J18" s="42"/>
    </row>
    <row r="19" spans="2:18" ht="19" thickBot="1" x14ac:dyDescent="0.25">
      <c r="O19" s="34" t="s">
        <v>24</v>
      </c>
      <c r="P19" s="28" t="s">
        <v>25</v>
      </c>
      <c r="Q19" s="35" t="s">
        <v>26</v>
      </c>
      <c r="R19" s="36" t="s">
        <v>27</v>
      </c>
    </row>
    <row r="20" spans="2:18" ht="17" thickBot="1" x14ac:dyDescent="0.25">
      <c r="B20" s="1"/>
      <c r="C20" s="43" t="s">
        <v>0</v>
      </c>
      <c r="D20" s="44"/>
      <c r="E20" s="44"/>
      <c r="F20" s="45"/>
      <c r="G20" s="65" t="s">
        <v>1</v>
      </c>
      <c r="H20" s="46"/>
      <c r="I20" s="46"/>
      <c r="J20" s="47"/>
      <c r="O20" s="33">
        <f>C9/D9</f>
        <v>4</v>
      </c>
      <c r="P20" s="4">
        <v>1.022</v>
      </c>
      <c r="Q20" s="4">
        <v>-0.36299999999999999</v>
      </c>
      <c r="R20" s="5">
        <v>0.34100000000000003</v>
      </c>
    </row>
    <row r="21" spans="2:18" ht="17" thickBot="1" x14ac:dyDescent="0.25">
      <c r="B21" s="34" t="s">
        <v>2</v>
      </c>
      <c r="C21" s="38">
        <v>400</v>
      </c>
      <c r="D21" s="39">
        <v>100</v>
      </c>
      <c r="E21" s="39">
        <v>-400</v>
      </c>
      <c r="F21" s="40">
        <v>-100</v>
      </c>
      <c r="G21" s="38">
        <v>400</v>
      </c>
      <c r="H21" s="39">
        <v>100</v>
      </c>
      <c r="I21" s="39">
        <v>-400</v>
      </c>
      <c r="J21" s="40">
        <v>-100</v>
      </c>
    </row>
    <row r="22" spans="2:18" x14ac:dyDescent="0.2">
      <c r="B22" s="32" t="s">
        <v>4</v>
      </c>
      <c r="C22" s="15"/>
      <c r="D22" s="61"/>
      <c r="E22" s="61"/>
      <c r="F22" s="63"/>
      <c r="G22" s="15"/>
      <c r="H22" s="61"/>
      <c r="I22" s="61"/>
      <c r="J22" s="63"/>
    </row>
    <row r="23" spans="2:18" x14ac:dyDescent="0.2">
      <c r="B23" s="32" t="s">
        <v>5</v>
      </c>
      <c r="C23" s="15"/>
      <c r="D23" s="61"/>
      <c r="E23" s="61"/>
      <c r="F23" s="63"/>
      <c r="G23" s="15"/>
      <c r="H23" s="61"/>
      <c r="I23" s="61"/>
      <c r="J23" s="63"/>
    </row>
    <row r="24" spans="2:18" x14ac:dyDescent="0.2">
      <c r="B24" s="32" t="s">
        <v>6</v>
      </c>
      <c r="C24" s="15"/>
      <c r="D24" s="61"/>
      <c r="E24" s="61"/>
      <c r="F24" s="63"/>
      <c r="G24" s="15"/>
      <c r="H24" s="61"/>
      <c r="I24" s="61"/>
      <c r="J24" s="63"/>
    </row>
    <row r="25" spans="2:18" ht="17" thickBot="1" x14ac:dyDescent="0.25">
      <c r="B25" s="32" t="s">
        <v>3</v>
      </c>
      <c r="C25" s="15"/>
      <c r="D25" s="61"/>
      <c r="E25" s="61"/>
      <c r="F25" s="63"/>
      <c r="G25" s="15"/>
      <c r="H25" s="61"/>
      <c r="I25" s="61"/>
      <c r="J25" s="63"/>
    </row>
    <row r="26" spans="2:18" x14ac:dyDescent="0.2">
      <c r="B26" s="37" t="s">
        <v>7</v>
      </c>
      <c r="C26" s="48" t="e">
        <f>P20+Q20*C25/D25+R20*(C25/D25)^2</f>
        <v>#DIV/0!</v>
      </c>
      <c r="D26" s="49"/>
      <c r="E26" s="49"/>
      <c r="F26" s="50"/>
      <c r="G26" s="48" t="e">
        <f>P20+Q20*G25/H25+R20*(G25/H25)^2</f>
        <v>#DIV/0!</v>
      </c>
      <c r="H26" s="49"/>
      <c r="I26" s="49"/>
      <c r="J26" s="50"/>
    </row>
    <row r="27" spans="2:18" x14ac:dyDescent="0.2">
      <c r="B27" s="58" t="s">
        <v>32</v>
      </c>
      <c r="C27" s="66" t="e">
        <f>(ABS(C25)+ABS(E25))/(2*ABS(C25))</f>
        <v>#DIV/0!</v>
      </c>
      <c r="D27" s="59"/>
      <c r="E27" s="59"/>
      <c r="F27" s="60"/>
      <c r="G27" s="66" t="e">
        <f>(ABS(G25)+ABS(I25))/(2*ABS(G25))</f>
        <v>#DIV/0!</v>
      </c>
      <c r="H27" s="59"/>
      <c r="I27" s="59"/>
      <c r="J27" s="60"/>
    </row>
    <row r="28" spans="2:18" ht="17" thickBot="1" x14ac:dyDescent="0.25">
      <c r="B28" s="24" t="s">
        <v>33</v>
      </c>
      <c r="C28" s="51" t="e">
        <f>(ABS(D25)+ABS(F25))/(2*ABS(D25))</f>
        <v>#DIV/0!</v>
      </c>
      <c r="D28" s="52"/>
      <c r="E28" s="52"/>
      <c r="F28" s="53"/>
      <c r="G28" s="51" t="e">
        <f>(ABS(H25)+ABS(J25))/(2*ABS(H25))</f>
        <v>#DIV/0!</v>
      </c>
      <c r="H28" s="52"/>
      <c r="I28" s="52"/>
      <c r="J28" s="53"/>
    </row>
  </sheetData>
  <mergeCells count="18">
    <mergeCell ref="B6:J6"/>
    <mergeCell ref="G28:J28"/>
    <mergeCell ref="G27:J27"/>
    <mergeCell ref="G26:J26"/>
    <mergeCell ref="C28:F28"/>
    <mergeCell ref="C27:F27"/>
    <mergeCell ref="C26:F26"/>
    <mergeCell ref="G20:J20"/>
    <mergeCell ref="C20:F20"/>
    <mergeCell ref="B18:J18"/>
    <mergeCell ref="G8:J8"/>
    <mergeCell ref="C8:F8"/>
    <mergeCell ref="G16:J16"/>
    <mergeCell ref="G15:J15"/>
    <mergeCell ref="G14:J14"/>
    <mergeCell ref="C16:F16"/>
    <mergeCell ref="C14:F14"/>
    <mergeCell ref="C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C85-0CF3-CE40-BDDE-2C4E038089DC}">
  <dimension ref="B3:L65"/>
  <sheetViews>
    <sheetView tabSelected="1" zoomScaleNormal="100" workbookViewId="0">
      <selection activeCell="O20" sqref="O20"/>
    </sheetView>
  </sheetViews>
  <sheetFormatPr baseColWidth="10" defaultRowHeight="16" x14ac:dyDescent="0.2"/>
  <cols>
    <col min="2" max="2" width="18.83203125" bestFit="1" customWidth="1"/>
    <col min="7" max="7" width="4.83203125" customWidth="1"/>
    <col min="8" max="8" width="19" bestFit="1" customWidth="1"/>
    <col min="11" max="11" width="15.6640625" bestFit="1" customWidth="1"/>
    <col min="12" max="12" width="11" bestFit="1" customWidth="1"/>
  </cols>
  <sheetData>
    <row r="3" spans="2:12" ht="17" thickBot="1" x14ac:dyDescent="0.25"/>
    <row r="4" spans="2:12" ht="17" thickBot="1" x14ac:dyDescent="0.25">
      <c r="B4" s="1"/>
      <c r="C4" s="43" t="s">
        <v>0</v>
      </c>
      <c r="D4" s="45"/>
      <c r="E4" s="46" t="s">
        <v>1</v>
      </c>
      <c r="F4" s="47"/>
      <c r="H4" s="71" t="s">
        <v>15</v>
      </c>
      <c r="I4" s="72"/>
      <c r="J4" s="74"/>
      <c r="K4" s="71" t="s">
        <v>42</v>
      </c>
      <c r="L4" s="72"/>
    </row>
    <row r="5" spans="2:12" ht="19" thickBot="1" x14ac:dyDescent="0.25">
      <c r="B5" s="83" t="s">
        <v>10</v>
      </c>
      <c r="C5" s="29" t="s">
        <v>17</v>
      </c>
      <c r="D5" s="89" t="s">
        <v>18</v>
      </c>
      <c r="E5" s="30" t="s">
        <v>17</v>
      </c>
      <c r="F5" s="89" t="s">
        <v>18</v>
      </c>
      <c r="H5" s="54" t="s">
        <v>20</v>
      </c>
      <c r="I5" s="55">
        <v>5.3530000000000001E-2</v>
      </c>
      <c r="K5" s="54" t="s">
        <v>20</v>
      </c>
      <c r="L5" s="54">
        <v>2.3439999999999999</v>
      </c>
    </row>
    <row r="6" spans="2:12" x14ac:dyDescent="0.2">
      <c r="B6" s="84"/>
      <c r="C6" s="17"/>
      <c r="D6" s="90"/>
      <c r="E6" s="1"/>
      <c r="F6" s="90"/>
    </row>
    <row r="7" spans="2:12" ht="17" thickBot="1" x14ac:dyDescent="0.25">
      <c r="B7" s="84"/>
      <c r="C7" s="17"/>
      <c r="D7" s="90"/>
      <c r="E7" s="1"/>
      <c r="F7" s="90"/>
      <c r="H7" s="8"/>
      <c r="I7" s="8"/>
    </row>
    <row r="8" spans="2:12" ht="17" thickBot="1" x14ac:dyDescent="0.25">
      <c r="B8" s="84"/>
      <c r="C8" s="17"/>
      <c r="D8" s="90"/>
      <c r="E8" s="1"/>
      <c r="F8" s="90"/>
      <c r="H8" s="71" t="s">
        <v>16</v>
      </c>
      <c r="I8" s="72"/>
    </row>
    <row r="9" spans="2:12" ht="19" thickBot="1" x14ac:dyDescent="0.25">
      <c r="B9" s="84"/>
      <c r="C9" s="17"/>
      <c r="D9" s="90"/>
      <c r="E9" s="1"/>
      <c r="F9" s="90"/>
      <c r="H9" s="54" t="s">
        <v>20</v>
      </c>
      <c r="I9" s="55">
        <v>5.398E-2</v>
      </c>
    </row>
    <row r="10" spans="2:12" ht="17" thickBot="1" x14ac:dyDescent="0.25">
      <c r="B10" s="84"/>
      <c r="C10" s="17"/>
      <c r="D10" s="90"/>
      <c r="E10" s="1"/>
      <c r="F10" s="90"/>
    </row>
    <row r="11" spans="2:12" ht="17" thickBot="1" x14ac:dyDescent="0.25">
      <c r="B11" s="84"/>
      <c r="C11" s="17"/>
      <c r="D11" s="90"/>
      <c r="E11" s="1"/>
      <c r="F11" s="90"/>
      <c r="H11" s="8"/>
      <c r="I11" s="8"/>
      <c r="J11" s="8"/>
      <c r="K11" s="16" t="s">
        <v>0</v>
      </c>
      <c r="L11" s="67" t="s">
        <v>1</v>
      </c>
    </row>
    <row r="12" spans="2:12" ht="17" thickBot="1" x14ac:dyDescent="0.25">
      <c r="B12" s="84"/>
      <c r="C12" s="17"/>
      <c r="D12" s="90"/>
      <c r="E12" s="1"/>
      <c r="F12" s="90"/>
      <c r="H12" s="75" t="s">
        <v>14</v>
      </c>
      <c r="I12" s="76"/>
      <c r="J12" s="77"/>
      <c r="K12" s="25" t="e">
        <f>'Facteurs correctifs'!C4*'Facteurs correctifs'!C14*'Facteurs correctifs'!C15</f>
        <v>#DIV/0!</v>
      </c>
      <c r="L12" s="68" t="e">
        <f>'Facteurs correctifs'!C4*'Facteurs correctifs'!G14*'Facteurs correctifs'!G15</f>
        <v>#DIV/0!</v>
      </c>
    </row>
    <row r="13" spans="2:12" x14ac:dyDescent="0.2">
      <c r="B13" s="84"/>
      <c r="C13" s="17"/>
      <c r="D13" s="90"/>
      <c r="E13" s="1"/>
      <c r="F13" s="90"/>
    </row>
    <row r="14" spans="2:12" ht="17" thickBot="1" x14ac:dyDescent="0.25">
      <c r="B14" s="84"/>
      <c r="C14" s="17"/>
      <c r="D14" s="90"/>
      <c r="E14" s="1"/>
      <c r="F14" s="90"/>
    </row>
    <row r="15" spans="2:12" ht="19" thickBot="1" x14ac:dyDescent="0.25">
      <c r="B15" s="85"/>
      <c r="C15" s="17"/>
      <c r="D15" s="90"/>
      <c r="E15" s="1"/>
      <c r="F15" s="90"/>
      <c r="H15" s="70" t="s">
        <v>19</v>
      </c>
      <c r="I15" s="78" t="s">
        <v>31</v>
      </c>
    </row>
    <row r="16" spans="2:12" ht="17" thickBot="1" x14ac:dyDescent="0.25">
      <c r="B16" s="70" t="s">
        <v>3</v>
      </c>
      <c r="C16" s="9" t="e">
        <f>AVERAGE(C5:C15)</f>
        <v>#DIV/0!</v>
      </c>
      <c r="D16" s="91" t="e">
        <f>AVERAGE(D6:D15)</f>
        <v>#DIV/0!</v>
      </c>
      <c r="E16" s="12" t="e">
        <f>AVERAGE(E5:E15)</f>
        <v>#DIV/0!</v>
      </c>
      <c r="F16" s="91" t="e">
        <f>AVERAGE(F6:F15)</f>
        <v>#DIV/0!</v>
      </c>
      <c r="H16" s="17">
        <v>0.5</v>
      </c>
      <c r="I16" s="3">
        <v>1.002</v>
      </c>
    </row>
    <row r="17" spans="2:9" ht="17" thickBot="1" x14ac:dyDescent="0.25">
      <c r="H17" s="17">
        <v>0.53</v>
      </c>
      <c r="I17" s="3">
        <v>1.002</v>
      </c>
    </row>
    <row r="18" spans="2:9" ht="17" thickBot="1" x14ac:dyDescent="0.25">
      <c r="B18" s="19"/>
      <c r="C18" s="20" t="s">
        <v>0</v>
      </c>
      <c r="D18" s="14" t="s">
        <v>1</v>
      </c>
      <c r="E18" s="26"/>
      <c r="H18" s="17">
        <v>0.56000000000000005</v>
      </c>
      <c r="I18" s="3">
        <v>1</v>
      </c>
    </row>
    <row r="19" spans="2:9" x14ac:dyDescent="0.2">
      <c r="B19" s="79" t="s">
        <v>11</v>
      </c>
      <c r="C19" s="6">
        <v>0.56999999999999995</v>
      </c>
      <c r="D19" s="2">
        <v>0.66</v>
      </c>
      <c r="E19" s="27"/>
      <c r="H19" s="17">
        <v>0.59</v>
      </c>
      <c r="I19" s="3">
        <v>0.999</v>
      </c>
    </row>
    <row r="20" spans="2:9" x14ac:dyDescent="0.2">
      <c r="B20" s="80" t="s">
        <v>12</v>
      </c>
      <c r="C20" s="7" t="e">
        <f>C16/D16</f>
        <v>#DIV/0!</v>
      </c>
      <c r="D20" s="3" t="e">
        <f>E16/F16</f>
        <v>#DIV/0!</v>
      </c>
      <c r="E20" s="27"/>
      <c r="H20" s="17">
        <v>0.62</v>
      </c>
      <c r="I20" s="3">
        <v>0.997</v>
      </c>
    </row>
    <row r="21" spans="2:9" ht="17" thickBot="1" x14ac:dyDescent="0.25">
      <c r="B21" s="81" t="s">
        <v>13</v>
      </c>
      <c r="C21" s="13" t="e">
        <f>ABS(C19-C20)/C19*100</f>
        <v>#DIV/0!</v>
      </c>
      <c r="D21" s="5" t="e">
        <f>ABS(D19-D20)/D19*100</f>
        <v>#DIV/0!</v>
      </c>
      <c r="E21" s="27"/>
      <c r="H21" s="17">
        <v>0.65</v>
      </c>
      <c r="I21" s="3">
        <v>0.99399999999999999</v>
      </c>
    </row>
    <row r="22" spans="2:9" ht="19" thickBot="1" x14ac:dyDescent="0.25">
      <c r="B22" s="22" t="s">
        <v>31</v>
      </c>
      <c r="C22" s="56" t="e">
        <f>(I19-I18)/(H19-H18)*C20+I18-(I19-I18)/(H19-H18)*H18</f>
        <v>#DIV/0!</v>
      </c>
      <c r="D22" s="57" t="e">
        <f>(I22-I21)/(H22-H21)*D20+I21-(I22-I21)/(H22-H21)*H21</f>
        <v>#DIV/0!</v>
      </c>
      <c r="H22" s="17">
        <v>0.68</v>
      </c>
      <c r="I22" s="3">
        <v>0.99</v>
      </c>
    </row>
    <row r="23" spans="2:9" x14ac:dyDescent="0.2">
      <c r="H23" s="17">
        <v>0.7</v>
      </c>
      <c r="I23" s="3">
        <v>0.98799999999999999</v>
      </c>
    </row>
    <row r="24" spans="2:9" x14ac:dyDescent="0.2">
      <c r="H24" s="17">
        <v>0.72</v>
      </c>
      <c r="I24" s="3">
        <v>0.98399999999999999</v>
      </c>
    </row>
    <row r="25" spans="2:9" x14ac:dyDescent="0.2">
      <c r="H25" s="17">
        <v>0.74</v>
      </c>
      <c r="I25" s="3">
        <v>0.98</v>
      </c>
    </row>
    <row r="26" spans="2:9" ht="17" thickBot="1" x14ac:dyDescent="0.25">
      <c r="H26" s="17">
        <v>0.76</v>
      </c>
      <c r="I26" s="3">
        <v>0.97499999999999998</v>
      </c>
    </row>
    <row r="27" spans="2:9" ht="17" thickBot="1" x14ac:dyDescent="0.25">
      <c r="C27" s="1"/>
      <c r="D27" s="20" t="s">
        <v>0</v>
      </c>
      <c r="E27" s="14" t="s">
        <v>1</v>
      </c>
      <c r="H27" s="17">
        <v>0.78</v>
      </c>
      <c r="I27" s="3">
        <v>0.96799999999999997</v>
      </c>
    </row>
    <row r="28" spans="2:9" x14ac:dyDescent="0.2">
      <c r="B28" s="86" t="s">
        <v>34</v>
      </c>
      <c r="C28" s="79" t="s">
        <v>11</v>
      </c>
      <c r="D28" s="6">
        <v>1.589</v>
      </c>
      <c r="E28" s="2">
        <v>1.907</v>
      </c>
      <c r="H28" s="17">
        <v>0.8</v>
      </c>
      <c r="I28" s="3">
        <v>0.96</v>
      </c>
    </row>
    <row r="29" spans="2:9" ht="17" thickBot="1" x14ac:dyDescent="0.25">
      <c r="B29" s="87"/>
      <c r="C29" s="81" t="s">
        <v>12</v>
      </c>
      <c r="D29" s="69" t="e">
        <f>C16*I5*K12</f>
        <v>#DIV/0!</v>
      </c>
      <c r="E29" s="5" t="e">
        <f>E16*I5*L12</f>
        <v>#DIV/0!</v>
      </c>
      <c r="H29" s="17">
        <v>0.82</v>
      </c>
      <c r="I29" s="3">
        <v>0.95199999999999996</v>
      </c>
    </row>
    <row r="30" spans="2:9" ht="17" thickBot="1" x14ac:dyDescent="0.25">
      <c r="B30" s="88"/>
      <c r="C30" s="82" t="s">
        <v>13</v>
      </c>
      <c r="D30" s="11" t="e">
        <f>ABS(D28-D29)/D28*100</f>
        <v>#DIV/0!</v>
      </c>
      <c r="E30" s="10" t="e">
        <f>ABS(E28-E29)/E28*100</f>
        <v>#DIV/0!</v>
      </c>
      <c r="H30" s="18">
        <v>0.84</v>
      </c>
      <c r="I30" s="5">
        <v>0.94</v>
      </c>
    </row>
    <row r="33" spans="2:12" x14ac:dyDescent="0.2">
      <c r="B33" s="73" t="s">
        <v>36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2:12" ht="17" thickBot="1" x14ac:dyDescent="0.25"/>
    <row r="35" spans="2:12" ht="17" thickBot="1" x14ac:dyDescent="0.25">
      <c r="B35" s="1"/>
      <c r="C35" s="43" t="s">
        <v>0</v>
      </c>
      <c r="D35" s="45"/>
      <c r="E35" s="46" t="s">
        <v>1</v>
      </c>
      <c r="F35" s="47"/>
      <c r="H35" s="1"/>
      <c r="I35" s="43" t="s">
        <v>0</v>
      </c>
      <c r="J35" s="45"/>
      <c r="K35" s="46" t="s">
        <v>1</v>
      </c>
      <c r="L35" s="47"/>
    </row>
    <row r="36" spans="2:12" ht="17" thickBot="1" x14ac:dyDescent="0.25">
      <c r="B36" s="83" t="s">
        <v>10</v>
      </c>
      <c r="C36" s="29" t="s">
        <v>37</v>
      </c>
      <c r="D36" s="89" t="s">
        <v>38</v>
      </c>
      <c r="E36" s="29" t="s">
        <v>37</v>
      </c>
      <c r="F36" s="89" t="s">
        <v>38</v>
      </c>
      <c r="H36" s="83" t="s">
        <v>10</v>
      </c>
      <c r="I36" s="28" t="s">
        <v>39</v>
      </c>
      <c r="J36" s="92" t="s">
        <v>40</v>
      </c>
      <c r="K36" s="28" t="s">
        <v>39</v>
      </c>
      <c r="L36" s="92" t="s">
        <v>40</v>
      </c>
    </row>
    <row r="37" spans="2:12" x14ac:dyDescent="0.2">
      <c r="B37" s="84"/>
      <c r="C37" s="17"/>
      <c r="D37" s="90"/>
      <c r="E37" s="1"/>
      <c r="F37" s="90"/>
      <c r="H37" s="84"/>
      <c r="I37" s="17"/>
      <c r="J37" s="90"/>
      <c r="K37" s="1"/>
      <c r="L37" s="90"/>
    </row>
    <row r="38" spans="2:12" x14ac:dyDescent="0.2">
      <c r="B38" s="84"/>
      <c r="C38" s="17"/>
      <c r="D38" s="90"/>
      <c r="E38" s="1"/>
      <c r="F38" s="90"/>
      <c r="H38" s="84"/>
      <c r="I38" s="17"/>
      <c r="J38" s="90"/>
      <c r="K38" s="1"/>
      <c r="L38" s="90"/>
    </row>
    <row r="39" spans="2:12" x14ac:dyDescent="0.2">
      <c r="B39" s="84"/>
      <c r="C39" s="17"/>
      <c r="D39" s="90"/>
      <c r="E39" s="1"/>
      <c r="F39" s="90"/>
      <c r="H39" s="84"/>
      <c r="I39" s="17"/>
      <c r="J39" s="90"/>
      <c r="K39" s="1"/>
      <c r="L39" s="90"/>
    </row>
    <row r="40" spans="2:12" x14ac:dyDescent="0.2">
      <c r="B40" s="84"/>
      <c r="C40" s="17"/>
      <c r="D40" s="90"/>
      <c r="E40" s="1"/>
      <c r="F40" s="90"/>
      <c r="H40" s="84"/>
      <c r="I40" s="17"/>
      <c r="J40" s="90"/>
      <c r="K40" s="1"/>
      <c r="L40" s="90"/>
    </row>
    <row r="41" spans="2:12" x14ac:dyDescent="0.2">
      <c r="B41" s="84"/>
      <c r="C41" s="17"/>
      <c r="D41" s="90"/>
      <c r="E41" s="1"/>
      <c r="F41" s="90"/>
      <c r="H41" s="84"/>
      <c r="I41" s="17"/>
      <c r="J41" s="90"/>
      <c r="K41" s="1"/>
      <c r="L41" s="90"/>
    </row>
    <row r="42" spans="2:12" x14ac:dyDescent="0.2">
      <c r="B42" s="84"/>
      <c r="C42" s="17"/>
      <c r="D42" s="90"/>
      <c r="E42" s="1"/>
      <c r="F42" s="90"/>
      <c r="H42" s="84"/>
      <c r="I42" s="17"/>
      <c r="J42" s="90"/>
      <c r="K42" s="1"/>
      <c r="L42" s="90"/>
    </row>
    <row r="43" spans="2:12" x14ac:dyDescent="0.2">
      <c r="B43" s="84"/>
      <c r="C43" s="17"/>
      <c r="D43" s="90"/>
      <c r="E43" s="1"/>
      <c r="F43" s="90"/>
      <c r="H43" s="84"/>
      <c r="I43" s="17"/>
      <c r="J43" s="90"/>
      <c r="K43" s="1"/>
      <c r="L43" s="90"/>
    </row>
    <row r="44" spans="2:12" x14ac:dyDescent="0.2">
      <c r="B44" s="84"/>
      <c r="C44" s="17"/>
      <c r="D44" s="90"/>
      <c r="E44" s="1"/>
      <c r="F44" s="90"/>
      <c r="H44" s="84"/>
      <c r="I44" s="17"/>
      <c r="J44" s="90"/>
      <c r="K44" s="1"/>
      <c r="L44" s="90"/>
    </row>
    <row r="45" spans="2:12" x14ac:dyDescent="0.2">
      <c r="B45" s="84"/>
      <c r="C45" s="17"/>
      <c r="D45" s="90"/>
      <c r="E45" s="1"/>
      <c r="F45" s="90"/>
      <c r="H45" s="84"/>
      <c r="I45" s="17"/>
      <c r="J45" s="90"/>
      <c r="K45" s="1"/>
      <c r="L45" s="90"/>
    </row>
    <row r="46" spans="2:12" ht="17" thickBot="1" x14ac:dyDescent="0.25">
      <c r="B46" s="85"/>
      <c r="C46" s="17"/>
      <c r="D46" s="90"/>
      <c r="E46" s="1"/>
      <c r="F46" s="90"/>
      <c r="H46" s="85"/>
      <c r="I46" s="17"/>
      <c r="J46" s="90"/>
      <c r="K46" s="1"/>
      <c r="L46" s="90"/>
    </row>
    <row r="47" spans="2:12" ht="17" thickBot="1" x14ac:dyDescent="0.25">
      <c r="B47" s="70" t="s">
        <v>3</v>
      </c>
      <c r="C47" s="93" t="e">
        <f>AVERAGE(C36:C46)</f>
        <v>#DIV/0!</v>
      </c>
      <c r="D47" s="97" t="e">
        <f>AVERAGE(D37:D46)</f>
        <v>#DIV/0!</v>
      </c>
      <c r="E47" s="94" t="e">
        <f>AVERAGE(E36:E46)</f>
        <v>#DIV/0!</v>
      </c>
      <c r="F47" s="99" t="e">
        <f>AVERAGE(F37:F46)</f>
        <v>#DIV/0!</v>
      </c>
      <c r="H47" s="70" t="s">
        <v>3</v>
      </c>
      <c r="I47" s="93" t="e">
        <f>AVERAGE(I36:I46)</f>
        <v>#DIV/0!</v>
      </c>
      <c r="J47" s="94" t="e">
        <f>AVERAGE(J37:J46)</f>
        <v>#DIV/0!</v>
      </c>
      <c r="K47" s="94" t="e">
        <f>AVERAGE(K36:K46)</f>
        <v>#DIV/0!</v>
      </c>
      <c r="L47" s="2" t="e">
        <f>AVERAGE(L37:L46)</f>
        <v>#DIV/0!</v>
      </c>
    </row>
    <row r="48" spans="2:12" ht="17" thickBot="1" x14ac:dyDescent="0.25">
      <c r="B48" s="70" t="s">
        <v>41</v>
      </c>
      <c r="C48" s="95" t="e">
        <f>STDEV(C37:C46)</f>
        <v>#DIV/0!</v>
      </c>
      <c r="D48" s="98" t="e">
        <f>STDEV(D37:D46)</f>
        <v>#DIV/0!</v>
      </c>
      <c r="E48" s="96" t="e">
        <f t="shared" ref="E48:F48" si="0">STDEV(E37:E46)</f>
        <v>#DIV/0!</v>
      </c>
      <c r="F48" s="100" t="e">
        <f t="shared" si="0"/>
        <v>#DIV/0!</v>
      </c>
      <c r="H48" s="70" t="s">
        <v>41</v>
      </c>
      <c r="I48" s="95" t="e">
        <f>STDEV(I37:I46)</f>
        <v>#DIV/0!</v>
      </c>
      <c r="J48" s="96" t="e">
        <f>STDEV(J37:J46)</f>
        <v>#DIV/0!</v>
      </c>
      <c r="K48" s="96" t="e">
        <f t="shared" ref="K48:L48" si="1">STDEV(K37:K46)</f>
        <v>#DIV/0!</v>
      </c>
      <c r="L48" s="64" t="e">
        <f t="shared" si="1"/>
        <v>#DIV/0!</v>
      </c>
    </row>
    <row r="50" spans="2:12" x14ac:dyDescent="0.2">
      <c r="B50" s="73" t="s">
        <v>35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</row>
    <row r="52" spans="2:12" ht="17" thickBot="1" x14ac:dyDescent="0.25"/>
    <row r="53" spans="2:12" ht="17" thickBot="1" x14ac:dyDescent="0.25">
      <c r="B53" s="1"/>
      <c r="C53" s="43" t="s">
        <v>0</v>
      </c>
      <c r="D53" s="45"/>
      <c r="E53" s="46" t="s">
        <v>1</v>
      </c>
      <c r="F53" s="47"/>
    </row>
    <row r="54" spans="2:12" ht="17" thickBot="1" x14ac:dyDescent="0.25">
      <c r="B54" s="83" t="s">
        <v>10</v>
      </c>
      <c r="C54" s="29" t="s">
        <v>17</v>
      </c>
      <c r="D54" s="89" t="s">
        <v>18</v>
      </c>
      <c r="E54" s="30" t="s">
        <v>17</v>
      </c>
      <c r="F54" s="89" t="s">
        <v>18</v>
      </c>
    </row>
    <row r="55" spans="2:12" x14ac:dyDescent="0.2">
      <c r="B55" s="84"/>
      <c r="C55" s="17"/>
      <c r="D55" s="90"/>
      <c r="E55" s="1"/>
      <c r="F55" s="90"/>
    </row>
    <row r="56" spans="2:12" ht="17" thickBot="1" x14ac:dyDescent="0.25">
      <c r="B56" s="84"/>
      <c r="C56" s="17"/>
      <c r="D56" s="90"/>
      <c r="E56" s="1"/>
      <c r="F56" s="90"/>
    </row>
    <row r="57" spans="2:12" ht="17" thickBot="1" x14ac:dyDescent="0.25">
      <c r="B57" s="84"/>
      <c r="C57" s="17"/>
      <c r="D57" s="90"/>
      <c r="E57" s="1"/>
      <c r="F57" s="90"/>
      <c r="H57" s="8"/>
      <c r="I57" s="8"/>
      <c r="J57" s="8"/>
      <c r="K57" s="16" t="s">
        <v>0</v>
      </c>
      <c r="L57" s="67" t="s">
        <v>1</v>
      </c>
    </row>
    <row r="58" spans="2:12" ht="17" thickBot="1" x14ac:dyDescent="0.25">
      <c r="B58" s="84"/>
      <c r="C58" s="17"/>
      <c r="D58" s="90"/>
      <c r="E58" s="1"/>
      <c r="F58" s="90"/>
      <c r="H58" s="75" t="s">
        <v>14</v>
      </c>
      <c r="I58" s="76"/>
      <c r="J58" s="77"/>
      <c r="K58" s="25" t="e">
        <f>'Facteurs correctifs'!C4*'Facteurs correctifs'!C26*'Facteurs correctifs'!C27</f>
        <v>#DIV/0!</v>
      </c>
      <c r="L58" s="68" t="e">
        <f>'Facteurs correctifs'!C4*'Facteurs correctifs'!G26*'Facteurs correctifs'!G27</f>
        <v>#DIV/0!</v>
      </c>
    </row>
    <row r="59" spans="2:12" x14ac:dyDescent="0.2">
      <c r="B59" s="84"/>
      <c r="C59" s="17"/>
      <c r="D59" s="90"/>
      <c r="E59" s="1"/>
      <c r="F59" s="90"/>
    </row>
    <row r="60" spans="2:12" x14ac:dyDescent="0.2">
      <c r="B60" s="84"/>
      <c r="C60" s="17"/>
      <c r="D60" s="90"/>
      <c r="E60" s="1"/>
      <c r="F60" s="90"/>
    </row>
    <row r="61" spans="2:12" x14ac:dyDescent="0.2">
      <c r="B61" s="84"/>
      <c r="C61" s="17"/>
      <c r="D61" s="90"/>
      <c r="E61" s="1"/>
      <c r="F61" s="90"/>
    </row>
    <row r="62" spans="2:12" x14ac:dyDescent="0.2">
      <c r="B62" s="84"/>
      <c r="C62" s="17"/>
      <c r="D62" s="90"/>
      <c r="E62" s="1"/>
      <c r="F62" s="90"/>
    </row>
    <row r="63" spans="2:12" x14ac:dyDescent="0.2">
      <c r="B63" s="84"/>
      <c r="C63" s="17"/>
      <c r="D63" s="90"/>
      <c r="E63" s="1"/>
      <c r="F63" s="90"/>
    </row>
    <row r="64" spans="2:12" ht="17" thickBot="1" x14ac:dyDescent="0.25">
      <c r="B64" s="85"/>
      <c r="C64" s="17"/>
      <c r="D64" s="90"/>
      <c r="E64" s="1"/>
      <c r="F64" s="90"/>
    </row>
    <row r="65" spans="2:6" ht="17" thickBot="1" x14ac:dyDescent="0.25">
      <c r="B65" s="70" t="s">
        <v>3</v>
      </c>
      <c r="C65" s="9" t="e">
        <f>AVERAGE(C54:C64)</f>
        <v>#DIV/0!</v>
      </c>
      <c r="D65" s="91" t="e">
        <f>AVERAGE(D55:D64)</f>
        <v>#DIV/0!</v>
      </c>
      <c r="E65" s="12" t="e">
        <f>AVERAGE(E54:E64)</f>
        <v>#DIV/0!</v>
      </c>
      <c r="F65" s="91" t="e">
        <f>AVERAGE(F55:F64)</f>
        <v>#DIV/0!</v>
      </c>
    </row>
  </sheetData>
  <mergeCells count="20">
    <mergeCell ref="K4:L4"/>
    <mergeCell ref="H4:I4"/>
    <mergeCell ref="K35:L35"/>
    <mergeCell ref="H36:H46"/>
    <mergeCell ref="B33:L33"/>
    <mergeCell ref="B50:L50"/>
    <mergeCell ref="B54:B64"/>
    <mergeCell ref="H58:J58"/>
    <mergeCell ref="C35:D35"/>
    <mergeCell ref="E35:F35"/>
    <mergeCell ref="B36:B46"/>
    <mergeCell ref="I35:J35"/>
    <mergeCell ref="B28:B30"/>
    <mergeCell ref="H8:I8"/>
    <mergeCell ref="C53:D53"/>
    <mergeCell ref="E53:F53"/>
    <mergeCell ref="E4:F4"/>
    <mergeCell ref="C4:D4"/>
    <mergeCell ref="B5:B15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Facteurs correctifs</vt:lpstr>
      <vt:lpstr>Mesures Clinac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2023-08-02T11:41:12Z</dcterms:created>
  <dcterms:modified xsi:type="dcterms:W3CDTF">2023-08-07T15:21:48Z</dcterms:modified>
</cp:coreProperties>
</file>