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560" visibility="visible" windowHeight="9347" windowWidth="22488"/>
  </bookViews>
  <sheets>
    <sheet xmlns:r="http://schemas.openxmlformats.org/officeDocument/2006/relationships" name="封面" sheetId="1" state="visible" r:id="rId1"/>
    <sheet xmlns:r="http://schemas.openxmlformats.org/officeDocument/2006/relationships" name="销售" sheetId="2" state="visible" r:id="rId2"/>
    <sheet xmlns:r="http://schemas.openxmlformats.org/officeDocument/2006/relationships" name="销售统计（楼层纬度）" sheetId="3" state="visible" r:id="rId3"/>
    <sheet xmlns:r="http://schemas.openxmlformats.org/officeDocument/2006/relationships" name="销售统计(业态纬度)" sheetId="4" state="visible" r:id="rId4"/>
  </sheets>
  <definedNames>
    <definedName hidden="1" localSheetId="1" name="_xlnm._FilterDatabase">'销售'!$A$2:$AT$393</definedName>
  </definedNames>
  <calcPr calcId="144525" fullCalcOnLoad="1"/>
</workbook>
</file>

<file path=xl/styles.xml><?xml version="1.0" encoding="utf-8"?>
<styleSheet xmlns="http://schemas.openxmlformats.org/spreadsheetml/2006/main">
  <numFmts count="11">
    <numFmt formatCode="[$-804]aaa;@" numFmtId="164"/>
    <numFmt formatCode="_ * #,##0.00_ ;_ * \-#,##0.00_ ;_ * &quot;-&quot;??_ ;_ @_ " numFmtId="165"/>
    <numFmt formatCode="#,##0.00_);[Red]\(#,##0.00\)" numFmtId="166"/>
    <numFmt formatCode="0.00_);[Red]\(0.00\)" numFmtId="167"/>
    <numFmt formatCode="0.0%" numFmtId="168"/>
    <numFmt formatCode="#,##0.00_ " numFmtId="169"/>
    <numFmt formatCode="#,##0_);[Red]\(#,##0\)" numFmtId="170"/>
    <numFmt formatCode="_ &quot;￥&quot;* #,##0_ ;_ &quot;￥&quot;* \-#,##0_ ;_ &quot;￥&quot;* &quot;-&quot;_ ;_ @_ " numFmtId="171"/>
    <numFmt formatCode="_ &quot;￥&quot;* #,##0.00_ ;_ &quot;￥&quot;* \-#,##0.00_ ;_ &quot;￥&quot;* &quot;-&quot;??_ ;_ @_ " numFmtId="172"/>
    <numFmt formatCode="_ * #,##0_ ;_ * \-#,##0_ ;_ * &quot;-&quot;_ ;_ @_ " numFmtId="173"/>
    <numFmt formatCode="0.0" numFmtId="174"/>
  </numFmts>
  <fonts count="43">
    <font>
      <name val="宋体"/>
      <charset val="134"/>
      <color rgb="FF000000"/>
      <sz val="12"/>
    </font>
    <font>
      <name val="华文中宋"/>
      <charset val="134"/>
      <b val="1"/>
      <color rgb="FF000000"/>
      <sz val="12"/>
    </font>
    <font>
      <name val="华文中宋"/>
      <charset val="134"/>
      <color rgb="FF000000"/>
      <sz val="12"/>
    </font>
    <font>
      <name val="华文中宋"/>
      <charset val="134"/>
      <color theme="1" tint="0.0499893185216834"/>
      <sz val="12"/>
    </font>
    <font>
      <name val="华文中宋"/>
      <charset val="134"/>
      <b val="1"/>
      <color theme="1" tint="0.0499893185216834"/>
      <sz val="12"/>
    </font>
    <font>
      <name val="华文中宋"/>
      <charset val="134"/>
      <color rgb="FFFF0000"/>
      <sz val="12"/>
    </font>
    <font>
      <name val="华文中宋"/>
      <charset val="134"/>
      <b val="1"/>
      <color rgb="FFFF0000"/>
      <sz val="12"/>
    </font>
    <font>
      <name val="华文中宋"/>
      <charset val="134"/>
      <color theme="1"/>
      <sz val="12"/>
    </font>
    <font>
      <name val="华文中宋"/>
      <charset val="134"/>
      <color theme="1"/>
      <sz val="11"/>
    </font>
    <font>
      <name val="华文中宋"/>
      <charset val="134"/>
      <color rgb="FF000000"/>
      <sz val="11"/>
    </font>
    <font>
      <name val="华文中宋"/>
      <charset val="134"/>
      <b val="1"/>
      <color theme="1"/>
      <sz val="12"/>
    </font>
    <font>
      <name val="华文中宋"/>
      <charset val="134"/>
      <color theme="4" tint="-0.249977111117893"/>
      <sz val="12"/>
    </font>
    <font>
      <name val="微软雅黑"/>
      <charset val="134"/>
      <color rgb="FF000000"/>
      <sz val="12"/>
    </font>
    <font>
      <name val="宋体"/>
      <charset val="134"/>
      <color rgb="FF000000"/>
      <sz val="9"/>
    </font>
    <font>
      <name val="微软雅黑"/>
      <charset val="134"/>
      <i val="1"/>
      <color rgb="FF000000"/>
      <sz val="16"/>
    </font>
    <font>
      <name val="微软雅黑"/>
      <charset val="134"/>
      <color rgb="FF000000"/>
      <sz val="24"/>
    </font>
    <font>
      <name val="微软雅黑"/>
      <charset val="134"/>
      <color rgb="FF000000"/>
      <sz val="28"/>
    </font>
    <font>
      <name val="微软雅黑"/>
      <charset val="134"/>
      <color rgb="FF000000"/>
      <sz val="16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theme="0"/>
      <sz val="11"/>
      <scheme val="minor"/>
    </font>
    <font>
      <name val="Arial"/>
      <charset val="134"/>
      <color rgb="FF000000"/>
      <sz val="10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color rgb="FF000000"/>
      <sz val="11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A7D00"/>
      <sz val="11"/>
      <scheme val="minor"/>
    </font>
    <font>
      <name val="Times New Roman"/>
      <charset val="134"/>
      <color rgb="FF000000"/>
      <sz val="10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MS Sans Serif"/>
      <charset val="134"/>
      <color rgb="FF000000"/>
      <sz val="10"/>
    </font>
    <font>
      <name val="Times New Roman"/>
      <charset val="134"/>
      <color rgb="FF000000"/>
      <sz val="12"/>
    </font>
  </fonts>
  <fills count="49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32859279153"/>
        <bgColor rgb="FFFFFFFF"/>
      </patternFill>
    </fill>
    <fill>
      <patternFill patternType="solid">
        <fgColor theme="9" tint="0.398571733756523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398571733756523"/>
        <bgColor rgb="FFFFFFFF"/>
      </patternFill>
    </fill>
    <fill>
      <patternFill patternType="solid">
        <fgColor theme="6" tint="0.398602252265999"/>
        <bgColor rgb="FFFFFFFF"/>
      </patternFill>
    </fill>
    <fill>
      <patternFill patternType="solid">
        <fgColor theme="6" tint="0.398876918851283"/>
        <bgColor rgb="FFFFFFFF"/>
      </patternFill>
    </fill>
    <fill>
      <patternFill patternType="solid">
        <fgColor theme="6" tint="0.599963377788629"/>
        <bgColor rgb="FF000000"/>
      </patternFill>
    </fill>
    <fill>
      <patternFill patternType="solid">
        <fgColor theme="6" tint="0.399334696493423"/>
        <bgColor rgb="FF000000"/>
      </patternFill>
    </fill>
    <fill>
      <patternFill patternType="solid">
        <fgColor theme="6" tint="0.398541215247047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29">
    <xf applyAlignment="1" borderId="0" fillId="0" fontId="0" numFmtId="164">
      <alignment vertical="center"/>
    </xf>
    <xf applyAlignment="1" borderId="0" fillId="0" fontId="18" numFmtId="171">
      <alignment vertical="center"/>
    </xf>
    <xf applyAlignment="1" borderId="0" fillId="0" fontId="18" numFmtId="172">
      <alignment vertical="center"/>
    </xf>
    <xf applyAlignment="1" borderId="0" fillId="0" fontId="23" numFmtId="164">
      <alignment vertical="center"/>
    </xf>
    <xf applyAlignment="1" borderId="0" fillId="0" fontId="28" numFmtId="164">
      <alignment vertical="center"/>
    </xf>
    <xf applyAlignment="1" borderId="0" fillId="29" fontId="20" numFmtId="0">
      <alignment vertical="center"/>
    </xf>
    <xf applyAlignment="1" borderId="16" fillId="25" fontId="24" numFmtId="0">
      <alignment vertical="center"/>
    </xf>
    <xf applyAlignment="1" borderId="0" fillId="0" fontId="18" numFmtId="173">
      <alignment vertical="center"/>
    </xf>
    <xf applyAlignment="1" borderId="0" fillId="20" fontId="20" numFmtId="0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0" numFmtId="165">
      <alignment vertical="center"/>
    </xf>
    <xf applyAlignment="1" borderId="0" fillId="0" fontId="18" numFmtId="164">
      <alignment vertical="center"/>
    </xf>
    <xf applyAlignment="1" borderId="0" fillId="42" fontId="32" numFmtId="0">
      <alignment vertical="center"/>
    </xf>
    <xf applyAlignment="1" borderId="0" fillId="21" fontId="22" numFmtId="0">
      <alignment vertical="center"/>
    </xf>
    <xf applyAlignment="1" borderId="0" fillId="0" fontId="34" numFmtId="0">
      <alignment vertical="center"/>
    </xf>
    <xf applyAlignment="1" borderId="0" fillId="0" fontId="0" numFmtId="0">
      <alignment vertical="center"/>
    </xf>
    <xf applyAlignment="1" borderId="0" fillId="0" fontId="35" numFmtId="0">
      <alignment vertical="center"/>
    </xf>
    <xf applyAlignment="1" borderId="0" fillId="0" fontId="0" numFmtId="0">
      <alignment vertical="center"/>
    </xf>
    <xf applyAlignment="1" borderId="13" fillId="18" fontId="18" numFmtId="0">
      <alignment vertical="center"/>
    </xf>
    <xf applyAlignment="1" borderId="0" fillId="0" fontId="18" numFmtId="164">
      <alignment vertical="center"/>
    </xf>
    <xf borderId="0" fillId="0" fontId="37" numFmtId="164"/>
    <xf applyAlignment="1" borderId="0" fillId="47" fontId="22" numFmtId="0">
      <alignment vertical="center"/>
    </xf>
    <xf applyAlignment="1" borderId="0" fillId="0" fontId="18" numFmtId="164">
      <alignment vertical="center"/>
    </xf>
    <xf applyAlignment="1" borderId="0" fillId="0" fontId="19" numFmtId="0">
      <alignment vertical="center"/>
    </xf>
    <xf applyAlignment="1" borderId="0" fillId="0" fontId="33" numFmtId="0">
      <alignment vertical="center"/>
    </xf>
    <xf applyAlignment="1" borderId="0" fillId="0" fontId="0" numFmtId="165">
      <alignment vertical="center"/>
    </xf>
    <xf borderId="0" fillId="0" fontId="0" numFmtId="164"/>
    <xf applyAlignment="1" borderId="0" fillId="0" fontId="39" numFmtId="0">
      <alignment vertical="center"/>
    </xf>
    <xf applyAlignment="1" borderId="0" fillId="0" fontId="18" numFmtId="164">
      <alignment vertical="center"/>
    </xf>
    <xf applyAlignment="1" borderId="0" fillId="0" fontId="40" numFmtId="0">
      <alignment vertical="center"/>
    </xf>
    <xf applyAlignment="1" borderId="0" fillId="0" fontId="0" numFmtId="0">
      <alignment vertical="center"/>
    </xf>
    <xf applyAlignment="1" borderId="15" fillId="0" fontId="25" numFmtId="0">
      <alignment vertical="center"/>
    </xf>
    <xf applyAlignment="1" borderId="0" fillId="0" fontId="0" numFmtId="165">
      <alignment vertical="center"/>
    </xf>
    <xf applyAlignment="1" borderId="0" fillId="0" fontId="18" numFmtId="164">
      <alignment vertical="center"/>
    </xf>
    <xf borderId="0" fillId="0" fontId="0" numFmtId="164"/>
    <xf applyAlignment="1" borderId="0" fillId="0" fontId="18" numFmtId="164">
      <alignment vertical="center"/>
    </xf>
    <xf applyAlignment="1" borderId="15" fillId="0" fontId="21" numFmtId="0">
      <alignment vertical="center"/>
    </xf>
    <xf applyAlignment="1" borderId="0" fillId="45" fontId="22" numFmtId="0">
      <alignment vertical="center"/>
    </xf>
    <xf applyAlignment="1" borderId="14" fillId="0" fontId="19" numFmtId="0">
      <alignment vertical="center"/>
    </xf>
    <xf applyAlignment="1" borderId="0" fillId="26" fontId="22" numFmtId="0">
      <alignment vertical="center"/>
    </xf>
    <xf applyAlignment="1" borderId="18" fillId="36" fontId="31" numFmtId="0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16" fillId="36" fontId="30" numFmtId="0">
      <alignment vertical="center"/>
    </xf>
    <xf applyAlignment="1" borderId="17" fillId="34" fontId="29" numFmtId="0">
      <alignment vertical="center"/>
    </xf>
    <xf applyAlignment="1" borderId="0" fillId="0" fontId="18" numFmtId="164">
      <alignment vertical="center"/>
    </xf>
    <xf applyAlignment="1" borderId="0" fillId="28" fontId="20" numFmtId="0">
      <alignment vertical="center"/>
    </xf>
    <xf applyAlignment="1" borderId="0" fillId="41" fontId="22" numFmtId="0">
      <alignment vertical="center"/>
    </xf>
    <xf applyAlignment="1" borderId="0" fillId="0" fontId="18" numFmtId="0">
      <alignment vertical="center"/>
    </xf>
    <xf applyAlignment="1" borderId="19" fillId="0" fontId="36" numFmtId="0">
      <alignment vertical="center"/>
    </xf>
    <xf applyAlignment="1" borderId="0" fillId="0" fontId="0" numFmtId="164">
      <alignment vertical="center"/>
    </xf>
    <xf applyAlignment="1" borderId="20" fillId="0" fontId="38" numFmtId="0">
      <alignment vertical="center"/>
    </xf>
    <xf applyAlignment="1" borderId="0" fillId="33" fontId="27" numFmtId="0">
      <alignment vertical="center"/>
    </xf>
    <xf applyAlignment="1" borderId="0" fillId="30" fontId="26" numFmtId="0">
      <alignment vertical="center"/>
    </xf>
    <xf applyAlignment="1" borderId="0" fillId="0" fontId="18" numFmtId="164">
      <alignment vertical="center"/>
    </xf>
    <xf applyAlignment="1" borderId="0" fillId="19" fontId="20" numFmtId="0">
      <alignment vertical="center"/>
    </xf>
    <xf applyAlignment="1" borderId="0" fillId="23" fontId="22" numFmtId="0">
      <alignment vertical="center"/>
    </xf>
    <xf applyAlignment="1" borderId="0" fillId="27" fontId="20" numFmtId="0">
      <alignment vertical="center"/>
    </xf>
    <xf applyAlignment="1" borderId="0" fillId="44" fontId="20" numFmtId="0">
      <alignment vertical="center"/>
    </xf>
    <xf applyAlignment="1" borderId="0" fillId="22" fontId="20" numFmtId="0">
      <alignment vertical="center"/>
    </xf>
    <xf applyAlignment="1" borderId="0" fillId="35" fontId="20" numFmtId="0">
      <alignment vertical="center"/>
    </xf>
    <xf applyAlignment="1" borderId="0" fillId="40" fontId="22" numFmtId="0">
      <alignment vertical="center"/>
    </xf>
    <xf applyAlignment="1" borderId="0" fillId="38" fontId="22" numFmtId="0">
      <alignment vertical="center"/>
    </xf>
    <xf applyAlignment="1" borderId="0" fillId="31" fontId="20" numFmtId="0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39" fontId="20" numFmtId="0">
      <alignment vertical="center"/>
    </xf>
    <xf applyAlignment="1" borderId="0" fillId="24" fontId="22" numFmtId="0">
      <alignment vertical="center"/>
    </xf>
    <xf applyAlignment="1" borderId="0" fillId="37" fontId="20" numFmtId="0">
      <alignment vertical="center"/>
    </xf>
    <xf applyAlignment="1" borderId="0" fillId="48" fontId="22" numFmtId="0">
      <alignment vertical="center"/>
    </xf>
    <xf applyAlignment="1" borderId="0" fillId="32" fontId="22" numFmtId="0">
      <alignment vertical="center"/>
    </xf>
    <xf applyAlignment="1" borderId="0" fillId="46" fontId="20" numFmtId="0">
      <alignment vertical="center"/>
    </xf>
    <xf applyAlignment="1" borderId="0" fillId="43" fontId="22" numFmtId="0">
      <alignment vertical="center"/>
    </xf>
    <xf borderId="0" fillId="0" fontId="0" numFmtId="164"/>
    <xf borderId="1" fillId="0" fontId="41" numFmtId="0"/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borderId="0" fillId="0" fontId="0" numFmtId="164"/>
    <xf borderId="0" fillId="0" fontId="37" numFmtId="164"/>
    <xf applyAlignment="1" borderId="0" fillId="0" fontId="18" numFmtId="0">
      <alignment vertical="center"/>
    </xf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28" numFmtId="164">
      <alignment vertical="center"/>
    </xf>
    <xf applyAlignment="1" borderId="0" fillId="0" fontId="0" numFmtId="164">
      <alignment vertical="center"/>
    </xf>
    <xf applyAlignment="1" borderId="0" fillId="0" fontId="28" numFmtId="17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18" numFmtId="164">
      <alignment vertical="center"/>
    </xf>
    <xf applyAlignment="1" borderId="0" fillId="0" fontId="28" numFmtId="174">
      <alignment vertical="center"/>
    </xf>
    <xf applyAlignment="1" borderId="0" fillId="0" fontId="23" numFmtId="164">
      <alignment vertical="center"/>
    </xf>
    <xf applyAlignment="1" borderId="0" fillId="0" fontId="28" numFmtId="164">
      <alignment vertical="center"/>
    </xf>
    <xf applyAlignment="1" borderId="0" fillId="0" fontId="28" numFmtId="164">
      <alignment vertical="center"/>
    </xf>
    <xf borderId="0" fillId="0" fontId="0" numFmtId="164"/>
    <xf borderId="0" fillId="0" fontId="0" numFmtId="164"/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borderId="0" fillId="0" fontId="18" numFmtId="164"/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borderId="0" fillId="0" fontId="23" numFmtId="164"/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0" numFmtId="164">
      <alignment vertical="center"/>
    </xf>
    <xf borderId="0" fillId="0" fontId="23" numFmtId="164"/>
    <xf borderId="0" fillId="0" fontId="18" numFmtId="164"/>
    <xf applyAlignment="1" borderId="0" fillId="0" fontId="18" numFmtId="164">
      <alignment vertical="center"/>
    </xf>
    <xf applyAlignment="1" borderId="0" fillId="0" fontId="0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0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5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borderId="0" fillId="0" fontId="42" numFmtId="164"/>
    <xf applyAlignment="1" borderId="0" fillId="0" fontId="0" numFmtId="165">
      <alignment vertical="center"/>
    </xf>
    <xf applyAlignment="1" borderId="0" fillId="0" fontId="0" numFmtId="165">
      <alignment vertical="center"/>
    </xf>
  </cellStyleXfs>
  <cellXfs count="427">
    <xf applyAlignment="1" borderId="0" fillId="0" fontId="0" numFmtId="164" pivotButton="0" quotePrefix="0" xfId="0">
      <alignment vertical="center"/>
    </xf>
    <xf applyAlignment="1" borderId="0" fillId="0" fontId="1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3" numFmtId="165" pivotButton="0" quotePrefix="0" xfId="0">
      <alignment horizontal="center" vertical="center"/>
    </xf>
    <xf applyAlignment="1" borderId="0" fillId="0" fontId="3" numFmtId="165" pivotButton="0" quotePrefix="0" xfId="0">
      <alignment horizontal="right" vertical="center"/>
    </xf>
    <xf applyAlignment="1" borderId="0" fillId="0" fontId="3" numFmtId="166" pivotButton="0" quotePrefix="0" xfId="0">
      <alignment horizontal="right" vertical="center"/>
    </xf>
    <xf applyAlignment="1" borderId="1" fillId="2" fontId="1" numFmtId="164" pivotButton="0" quotePrefix="0" xfId="0">
      <alignment horizontal="center" vertical="center" wrapText="1"/>
    </xf>
    <xf applyAlignment="1" borderId="1" fillId="0" fontId="4" numFmtId="166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/>
    </xf>
    <xf applyAlignment="1" borderId="1" fillId="0" fontId="2" numFmtId="164" pivotButton="0" quotePrefix="0" xfId="11">
      <alignment horizontal="center" vertical="center"/>
    </xf>
    <xf applyAlignment="1" borderId="1" fillId="0" fontId="1" numFmtId="164" pivotButton="0" quotePrefix="0" xfId="0">
      <alignment horizontal="center" textRotation="255" vertical="center"/>
    </xf>
    <xf applyAlignment="1" borderId="1" fillId="0" fontId="1" numFmtId="164" pivotButton="0" quotePrefix="0" xfId="0">
      <alignment horizontal="center" textRotation="255" vertical="center" wrapText="1"/>
    </xf>
    <xf applyAlignment="1" borderId="1" fillId="0" fontId="4" numFmtId="164" pivotButton="0" quotePrefix="0" xfId="0">
      <alignment horizontal="center" vertical="center"/>
    </xf>
    <xf applyAlignment="1" borderId="1" fillId="0" fontId="3" numFmtId="167" pivotButton="0" quotePrefix="0" xfId="0">
      <alignment horizontal="center" vertical="center" wrapText="1"/>
    </xf>
    <xf applyAlignment="1" borderId="1" fillId="3" fontId="4" numFmtId="164" pivotButton="0" quotePrefix="0" xfId="0">
      <alignment horizontal="center" vertical="center"/>
    </xf>
    <xf applyAlignment="1" borderId="1" fillId="3" fontId="4" numFmtId="167" pivotButton="0" quotePrefix="0" xfId="0">
      <alignment horizontal="center" vertical="center" wrapText="1"/>
    </xf>
    <xf applyAlignment="1" borderId="1" fillId="0" fontId="1" numFmtId="164" pivotButton="0" quotePrefix="0" xfId="0">
      <alignment horizontal="center" vertical="center"/>
    </xf>
    <xf applyAlignment="1" borderId="1" fillId="0" fontId="1" numFmtId="164" pivotButton="0" quotePrefix="0" xfId="0">
      <alignment vertical="center"/>
    </xf>
    <xf applyAlignment="1" borderId="1" fillId="4" fontId="4" numFmtId="164" pivotButton="0" quotePrefix="0" xfId="0">
      <alignment horizontal="center" vertical="center"/>
    </xf>
    <xf applyAlignment="1" borderId="1" fillId="4" fontId="4" numFmtId="167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textRotation="255" vertical="center"/>
    </xf>
    <xf applyAlignment="1" borderId="0" fillId="0" fontId="1" numFmtId="164" pivotButton="0" quotePrefix="0" xfId="0">
      <alignment vertical="center"/>
    </xf>
    <xf applyAlignment="1" borderId="0" fillId="0" fontId="4" numFmtId="164" pivotButton="0" quotePrefix="0" xfId="0">
      <alignment horizontal="center" vertical="center"/>
    </xf>
    <xf applyAlignment="1" borderId="0" fillId="0" fontId="3" numFmtId="165" pivotButton="0" quotePrefix="0" xfId="0">
      <alignment horizontal="right" vertical="center" wrapText="1"/>
    </xf>
    <xf applyAlignment="1" borderId="2" fillId="2" fontId="1" numFmtId="164" pivotButton="0" quotePrefix="0" xfId="0">
      <alignment horizontal="center" vertical="center" wrapText="1"/>
    </xf>
    <xf applyAlignment="1" borderId="3" fillId="2" fontId="1" numFmtId="164" pivotButton="0" quotePrefix="0" xfId="0">
      <alignment horizontal="center" vertical="center" wrapText="1"/>
    </xf>
    <xf applyAlignment="1" borderId="4" fillId="2" fontId="1" numFmtId="164" pivotButton="0" quotePrefix="0" xfId="0">
      <alignment horizontal="center" vertical="center" wrapText="1"/>
    </xf>
    <xf applyAlignment="1" borderId="5" fillId="2" fontId="1" numFmtId="164" pivotButton="0" quotePrefix="0" xfId="0">
      <alignment horizontal="center" vertical="center" wrapText="1"/>
    </xf>
    <xf applyAlignment="1" borderId="1" fillId="0" fontId="3" numFmtId="168" pivotButton="0" quotePrefix="0" xfId="16">
      <alignment horizontal="center" vertical="center"/>
    </xf>
    <xf applyAlignment="1" borderId="0" fillId="0" fontId="3" numFmtId="166" pivotButton="0" quotePrefix="0" xfId="0">
      <alignment horizontal="right" vertical="center" wrapText="1"/>
    </xf>
    <xf applyAlignment="1" borderId="0" fillId="5" fontId="3" numFmtId="166" pivotButton="0" quotePrefix="0" xfId="0">
      <alignment horizontal="right" vertical="center" wrapText="1"/>
    </xf>
    <xf applyAlignment="1" borderId="6" fillId="0" fontId="3" numFmtId="168" pivotButton="0" quotePrefix="0" xfId="16">
      <alignment horizontal="center" vertical="center"/>
    </xf>
    <xf applyAlignment="1" borderId="0" fillId="5" fontId="1" numFmtId="164" pivotButton="0" quotePrefix="0" xfId="0">
      <alignment horizontal="center" vertical="center"/>
    </xf>
    <xf applyAlignment="1" borderId="1" fillId="0" fontId="4" numFmtId="165" pivotButton="0" quotePrefix="0" xfId="0">
      <alignment horizontal="center" vertical="center"/>
    </xf>
    <xf applyAlignment="1" borderId="1" fillId="0" fontId="4" numFmtId="164" pivotButton="0" quotePrefix="0" xfId="0">
      <alignment horizontal="distributed" vertical="center"/>
    </xf>
    <xf applyAlignment="1" borderId="1" fillId="0" fontId="3" numFmtId="169" pivotButton="0" quotePrefix="0" xfId="0">
      <alignment horizontal="center" vertical="center" wrapText="1"/>
    </xf>
    <xf applyAlignment="1" borderId="1" fillId="3" fontId="4" numFmtId="164" pivotButton="0" quotePrefix="0" xfId="0">
      <alignment horizontal="distributed" vertical="center"/>
    </xf>
    <xf applyAlignment="1" borderId="1" fillId="3" fontId="3" numFmtId="169" pivotButton="0" quotePrefix="0" xfId="0">
      <alignment horizontal="center" vertical="center" wrapText="1"/>
    </xf>
    <xf applyAlignment="1" borderId="1" fillId="3" fontId="4" numFmtId="169" pivotButton="0" quotePrefix="0" xfId="0">
      <alignment horizontal="center" vertical="center" wrapText="1"/>
    </xf>
    <xf applyAlignment="1" borderId="1" fillId="4" fontId="4" numFmtId="164" pivotButton="0" quotePrefix="0" xfId="0">
      <alignment horizontal="distributed" vertical="center"/>
    </xf>
    <xf applyAlignment="1" borderId="1" fillId="4" fontId="4" numFmtId="169" pivotButton="0" quotePrefix="0" xfId="0">
      <alignment horizontal="center" vertical="center" wrapText="1"/>
    </xf>
    <xf applyAlignment="1" borderId="0" fillId="5" fontId="1" numFmtId="164" pivotButton="0" quotePrefix="0" xfId="0">
      <alignment horizontal="center" textRotation="255" vertical="center"/>
    </xf>
    <xf applyAlignment="1" borderId="0" fillId="5" fontId="1" numFmtId="164" pivotButton="0" quotePrefix="0" xfId="0">
      <alignment vertical="center"/>
    </xf>
    <xf applyAlignment="1" borderId="0" fillId="5" fontId="4" numFmtId="164" pivotButton="0" quotePrefix="0" xfId="0">
      <alignment horizontal="distributed" vertical="center"/>
    </xf>
    <xf applyAlignment="1" borderId="0" fillId="5" fontId="4" numFmtId="169" pivotButton="0" quotePrefix="0" xfId="0">
      <alignment horizontal="center" vertical="center" wrapText="1"/>
    </xf>
    <xf applyAlignment="1" borderId="0" fillId="0" fontId="3" numFmtId="165" pivotButton="0" quotePrefix="0" xfId="0">
      <alignment vertical="center"/>
    </xf>
    <xf applyAlignment="1" borderId="0" fillId="0" fontId="5" numFmtId="10" pivotButton="0" quotePrefix="0" xfId="16">
      <alignment vertical="center"/>
    </xf>
    <xf applyAlignment="1" borderId="0" fillId="0" fontId="5" numFmtId="165" pivotButton="0" quotePrefix="0" xfId="0">
      <alignment vertical="center"/>
    </xf>
    <xf applyAlignment="1" borderId="0" fillId="0" fontId="5" numFmtId="165" pivotButton="0" quotePrefix="0" xfId="0">
      <alignment horizontal="center" vertical="center"/>
    </xf>
    <xf applyAlignment="1" borderId="0" fillId="6" fontId="5" numFmtId="10" pivotButton="0" quotePrefix="0" xfId="16">
      <alignment vertical="center"/>
    </xf>
    <xf applyAlignment="1" borderId="0" fillId="0" fontId="6" numFmtId="165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  <xf applyAlignment="1" borderId="0" fillId="0" fontId="6" numFmtId="10" pivotButton="0" quotePrefix="0" xfId="16">
      <alignment horizontal="center" vertical="center"/>
    </xf>
    <xf applyAlignment="1" borderId="0" fillId="0" fontId="3" numFmtId="164" pivotButton="0" quotePrefix="0" xfId="16">
      <alignment horizontal="center" vertical="center"/>
    </xf>
    <xf applyAlignment="1" borderId="0" fillId="0" fontId="3" numFmtId="9" pivotButton="0" quotePrefix="0" xfId="16">
      <alignment horizontal="center" vertical="center"/>
    </xf>
    <xf applyAlignment="1" borderId="0" fillId="0" fontId="3" numFmtId="10" pivotButton="0" quotePrefix="0" xfId="16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170" pivotButton="0" quotePrefix="0" xfId="0">
      <alignment horizontal="center" vertical="center"/>
    </xf>
    <xf applyAlignment="1" borderId="0" fillId="5" fontId="2" numFmtId="170" pivotButton="0" quotePrefix="0" xfId="0">
      <alignment horizontal="center" vertical="center"/>
    </xf>
    <xf applyAlignment="1" borderId="0" fillId="0" fontId="5" numFmtId="170" pivotButton="0" quotePrefix="0" xfId="0">
      <alignment horizontal="center" vertical="center"/>
    </xf>
    <xf applyAlignment="1" borderId="0" fillId="0" fontId="5" numFmtId="170" pivotButton="0" quotePrefix="0" xfId="0">
      <alignment horizontal="center" vertical="center" wrapText="1"/>
    </xf>
    <xf applyAlignment="1" borderId="0" fillId="0" fontId="6" numFmtId="170" pivotButton="0" quotePrefix="0" xfId="0">
      <alignment horizontal="center" vertical="center" wrapText="1"/>
    </xf>
    <xf applyAlignment="1" applyProtection="1" borderId="0" fillId="0" fontId="2" numFmtId="170" pivotButton="0" quotePrefix="0" xfId="0">
      <alignment horizontal="center" vertical="center"/>
      <protection hidden="0" locked="0"/>
    </xf>
    <xf applyAlignment="1" applyProtection="1" borderId="0" fillId="0" fontId="2" numFmtId="9" pivotButton="0" quotePrefix="0" xfId="16">
      <alignment horizontal="center" vertical="center"/>
      <protection hidden="0" locked="0"/>
    </xf>
    <xf applyAlignment="1" borderId="0" fillId="0" fontId="2" numFmtId="9" pivotButton="0" quotePrefix="0" xfId="16">
      <alignment horizontal="center" vertical="center"/>
    </xf>
    <xf applyAlignment="1" borderId="0" fillId="0" fontId="2" numFmtId="170" pivotButton="0" quotePrefix="0" xfId="0">
      <alignment horizontal="center" vertical="center"/>
    </xf>
    <xf applyAlignment="1" borderId="0" fillId="0" fontId="1" numFmtId="170" pivotButton="0" quotePrefix="0" xfId="0">
      <alignment horizontal="center" vertical="center"/>
    </xf>
    <xf applyAlignment="1" borderId="0" fillId="0" fontId="4" numFmtId="170" pivotButton="0" quotePrefix="0" xfId="11">
      <alignment horizontal="center" vertical="center"/>
    </xf>
    <xf applyAlignment="1" borderId="0" fillId="0" fontId="4" numFmtId="170" pivotButton="0" quotePrefix="0" xfId="11">
      <alignment horizontal="center" vertical="center" wrapText="1"/>
    </xf>
    <xf applyAlignment="1" borderId="0" fillId="0" fontId="1" numFmtId="170" pivotButton="0" quotePrefix="0" xfId="11">
      <alignment horizontal="center" vertical="center"/>
    </xf>
    <xf applyAlignment="1" borderId="0" fillId="0" fontId="1" numFmtId="170" pivotButton="0" quotePrefix="0" xfId="11">
      <alignment horizontal="center" vertical="center" wrapText="1"/>
    </xf>
    <xf applyAlignment="1" borderId="0" fillId="0" fontId="1" numFmtId="170" pivotButton="0" quotePrefix="0" xfId="11">
      <alignment horizontal="center" vertical="center"/>
    </xf>
    <xf applyAlignment="1" borderId="0" fillId="0" fontId="1" numFmtId="170" pivotButton="0" quotePrefix="0" xfId="11">
      <alignment horizontal="center" vertical="center" wrapText="1"/>
    </xf>
    <xf applyAlignment="1" borderId="0" fillId="0" fontId="7" numFmtId="170" pivotButton="0" quotePrefix="0" xfId="0">
      <alignment horizontal="center" vertical="center"/>
    </xf>
    <xf applyAlignment="1" borderId="0" fillId="0" fontId="2" numFmtId="170" pivotButton="0" quotePrefix="0" xfId="0">
      <alignment horizontal="center" vertical="center" wrapText="1"/>
    </xf>
    <xf applyAlignment="1" borderId="0" fillId="0" fontId="2" numFmtId="170" pivotButton="0" quotePrefix="0" xfId="0">
      <alignment horizontal="center" vertical="center"/>
    </xf>
    <xf applyAlignment="1" borderId="7" fillId="0" fontId="1" numFmtId="170" pivotButton="0" quotePrefix="0" xfId="0">
      <alignment horizontal="center" vertical="center" wrapText="1"/>
    </xf>
    <xf applyAlignment="1" borderId="7" fillId="0" fontId="1" numFmtId="170" pivotButton="0" quotePrefix="0" xfId="11">
      <alignment horizontal="center" vertical="center" wrapText="1"/>
    </xf>
    <xf applyAlignment="1" borderId="8" fillId="0" fontId="1" numFmtId="170" pivotButton="0" quotePrefix="0" xfId="0">
      <alignment horizontal="center" vertical="center" wrapText="1"/>
    </xf>
    <xf applyAlignment="1" borderId="8" fillId="0" fontId="1" numFmtId="170" pivotButton="0" quotePrefix="0" xfId="11">
      <alignment horizontal="center" vertical="center" wrapText="1"/>
    </xf>
    <xf applyAlignment="1" borderId="9" fillId="3" fontId="1" numFmtId="170" pivotButton="0" quotePrefix="0" xfId="0">
      <alignment horizontal="left" vertical="center"/>
    </xf>
    <xf applyAlignment="1" borderId="10" fillId="3" fontId="1" numFmtId="170" pivotButton="0" quotePrefix="0" xfId="0">
      <alignment horizontal="center" vertical="center"/>
    </xf>
    <xf applyAlignment="1" borderId="6" fillId="3" fontId="1" numFmtId="170" pivotButton="0" quotePrefix="0" xfId="0">
      <alignment horizontal="center" vertical="center"/>
    </xf>
    <xf applyAlignment="1" borderId="6" fillId="3" fontId="1" numFmtId="166" pivotButton="0" quotePrefix="0" xfId="11">
      <alignment horizontal="center" vertical="center"/>
    </xf>
    <xf applyAlignment="1" borderId="6" fillId="3" fontId="1" numFmtId="170" pivotButton="0" quotePrefix="0" xfId="11">
      <alignment horizontal="center" vertical="center"/>
    </xf>
    <xf applyAlignment="1" borderId="1" fillId="0" fontId="2" numFmtId="170" pivotButton="0" quotePrefix="0" xfId="0">
      <alignment horizontal="center" vertical="center"/>
    </xf>
    <xf applyAlignment="1" borderId="1" fillId="0" fontId="2" numFmtId="170" pivotButton="0" quotePrefix="0" xfId="0">
      <alignment horizontal="center" vertical="center" wrapText="1"/>
    </xf>
    <xf applyAlignment="1" borderId="1" fillId="0" fontId="2" numFmtId="170" pivotButton="0" quotePrefix="0" xfId="11">
      <alignment horizontal="center" vertical="center"/>
    </xf>
    <xf applyAlignment="1" borderId="1" fillId="5" fontId="2" numFmtId="170" pivotButton="0" quotePrefix="0" xfId="0">
      <alignment horizontal="center" vertical="center" wrapText="1"/>
    </xf>
    <xf applyAlignment="1" borderId="1" fillId="6" fontId="2" numFmtId="170" pivotButton="0" quotePrefix="0" xfId="0">
      <alignment horizontal="center" vertical="center" wrapText="1"/>
    </xf>
    <xf applyAlignment="1" borderId="1" fillId="5" fontId="2" numFmtId="166" pivotButton="0" quotePrefix="0" xfId="11">
      <alignment horizontal="center" vertical="center"/>
    </xf>
    <xf applyAlignment="1" borderId="1" fillId="5" fontId="2" numFmtId="170" pivotButton="0" quotePrefix="0" xfId="0">
      <alignment horizontal="center" vertical="center"/>
    </xf>
    <xf applyAlignment="1" borderId="8" fillId="0" fontId="2" numFmtId="170" pivotButton="0" quotePrefix="0" xfId="0">
      <alignment horizontal="center" vertical="center"/>
    </xf>
    <xf applyAlignment="1" borderId="1" fillId="0" fontId="2" numFmtId="166" pivotButton="0" quotePrefix="0" xfId="11">
      <alignment horizontal="center" vertical="center"/>
    </xf>
    <xf applyAlignment="1" borderId="10" fillId="0" fontId="2" numFmtId="170" pivotButton="0" quotePrefix="0" xfId="0">
      <alignment horizontal="center" vertical="center"/>
    </xf>
    <xf applyAlignment="1" borderId="9" fillId="3" fontId="6" numFmtId="170" pivotButton="0" quotePrefix="0" xfId="0">
      <alignment horizontal="left" vertical="center"/>
    </xf>
    <xf applyAlignment="1" borderId="10" fillId="3" fontId="6" numFmtId="170" pivotButton="0" quotePrefix="0" xfId="0">
      <alignment horizontal="left" vertical="center"/>
    </xf>
    <xf applyAlignment="1" borderId="10" fillId="3" fontId="6" numFmtId="170" pivotButton="0" quotePrefix="0" xfId="0">
      <alignment horizontal="center" vertical="center" wrapText="1"/>
    </xf>
    <xf applyAlignment="1" borderId="1" fillId="3" fontId="6" numFmtId="170" pivotButton="0" quotePrefix="0" xfId="0">
      <alignment horizontal="center" vertical="center" wrapText="1"/>
    </xf>
    <xf applyAlignment="1" borderId="1" fillId="3" fontId="1" numFmtId="170" pivotButton="0" quotePrefix="0" xfId="0">
      <alignment horizontal="center" vertical="center" wrapText="1"/>
    </xf>
    <xf applyAlignment="1" borderId="8" fillId="3" fontId="6" numFmtId="166" pivotButton="0" quotePrefix="0" xfId="11">
      <alignment horizontal="center" vertical="center"/>
    </xf>
    <xf applyAlignment="1" borderId="8" fillId="5" fontId="2" numFmtId="170" pivotButton="0" quotePrefix="0" xfId="0">
      <alignment horizontal="center" vertical="center"/>
    </xf>
    <xf applyAlignment="1" borderId="1" fillId="7" fontId="2" numFmtId="170" pivotButton="0" quotePrefix="0" xfId="0">
      <alignment horizontal="center" vertical="center"/>
    </xf>
    <xf applyAlignment="1" borderId="1" fillId="0" fontId="4" numFmtId="170" pivotButton="0" quotePrefix="0" xfId="11">
      <alignment horizontal="center" vertical="center" wrapText="1"/>
    </xf>
    <xf applyAlignment="1" borderId="1" fillId="0" fontId="1" numFmtId="170" pivotButton="0" quotePrefix="0" xfId="11">
      <alignment horizontal="center" vertical="center"/>
    </xf>
    <xf applyAlignment="1" borderId="1" fillId="3" fontId="3" numFmtId="170" pivotButton="0" quotePrefix="0" xfId="11">
      <alignment horizontal="center" vertical="center" wrapText="1"/>
    </xf>
    <xf applyAlignment="1" borderId="1" fillId="3" fontId="8" numFmtId="170" pivotButton="0" quotePrefix="0" xfId="11">
      <alignment horizontal="center" vertical="center" wrapText="1"/>
    </xf>
    <xf applyAlignment="1" borderId="1" fillId="3" fontId="9" numFmtId="170" pivotButton="0" quotePrefix="0" xfId="11">
      <alignment horizontal="center" vertical="center" wrapText="1"/>
    </xf>
    <xf applyAlignment="1" borderId="1" fillId="0" fontId="2" numFmtId="170" pivotButton="0" quotePrefix="0" xfId="11">
      <alignment horizontal="center" vertical="center" wrapText="1"/>
    </xf>
    <xf applyAlignment="1" borderId="1" fillId="0" fontId="2" numFmtId="170" pivotButton="0" quotePrefix="0" xfId="0">
      <alignment horizontal="center" vertical="center"/>
    </xf>
    <xf applyAlignment="1" borderId="1" fillId="5" fontId="2" numFmtId="170" pivotButton="0" quotePrefix="0" xfId="11">
      <alignment horizontal="center" vertical="center" wrapText="1"/>
    </xf>
    <xf applyAlignment="1" borderId="8" fillId="3" fontId="6" numFmtId="170" pivotButton="0" quotePrefix="0" xfId="11">
      <alignment horizontal="center" vertical="center"/>
    </xf>
    <xf applyAlignment="1" borderId="1" fillId="0" fontId="1" numFmtId="170" pivotButton="0" quotePrefix="0" xfId="11">
      <alignment horizontal="center" vertical="center"/>
    </xf>
    <xf applyAlignment="1" borderId="1" fillId="0" fontId="4" numFmtId="170" pivotButton="0" quotePrefix="0" xfId="11">
      <alignment horizontal="center" vertical="center" wrapText="1"/>
    </xf>
    <xf applyAlignment="1" borderId="1" fillId="8" fontId="4" numFmtId="170" pivotButton="0" quotePrefix="0" xfId="11">
      <alignment horizontal="center" vertical="center" wrapText="1"/>
    </xf>
    <xf applyAlignment="1" borderId="1" fillId="8" fontId="1" numFmtId="170" pivotButton="0" quotePrefix="0" xfId="11">
      <alignment horizontal="center" vertical="center"/>
    </xf>
    <xf applyAlignment="1" borderId="1" fillId="3" fontId="9" numFmtId="170" pivotButton="0" quotePrefix="0" xfId="11">
      <alignment horizontal="center" vertical="center" wrapText="1"/>
    </xf>
    <xf applyAlignment="1" borderId="1" fillId="5" fontId="2" numFmtId="170" pivotButton="0" quotePrefix="0" xfId="0">
      <alignment horizontal="center" vertical="center"/>
    </xf>
    <xf applyAlignment="1" borderId="1" fillId="0" fontId="2" numFmtId="170" pivotButton="0" quotePrefix="0" xfId="11">
      <alignment horizontal="center" vertical="center" wrapText="1"/>
    </xf>
    <xf applyAlignment="1" borderId="8" fillId="0" fontId="2" numFmtId="170" pivotButton="0" quotePrefix="0" xfId="0">
      <alignment horizontal="center" vertical="center"/>
    </xf>
    <xf applyAlignment="1" borderId="1" fillId="0" fontId="2" numFmtId="170" pivotButton="0" quotePrefix="0" xfId="11">
      <alignment horizontal="center" vertical="center"/>
    </xf>
    <xf applyAlignment="1" borderId="8" fillId="3" fontId="6" numFmtId="170" pivotButton="0" quotePrefix="0" xfId="11">
      <alignment horizontal="center" vertical="center"/>
    </xf>
    <xf applyAlignment="1" borderId="6" fillId="3" fontId="3" numFmtId="170" pivotButton="0" quotePrefix="0" xfId="11">
      <alignment horizontal="center" vertical="center" wrapText="1"/>
    </xf>
    <xf applyAlignment="1" borderId="7" fillId="3" fontId="9" numFmtId="170" pivotButton="0" quotePrefix="0" xfId="11">
      <alignment horizontal="center" vertical="center" wrapText="1"/>
    </xf>
    <xf applyAlignment="1" borderId="1" fillId="3" fontId="8" numFmtId="170" pivotButton="0" quotePrefix="0" xfId="11">
      <alignment horizontal="center" vertical="center" wrapText="1"/>
    </xf>
    <xf applyAlignment="1" borderId="7" fillId="3" fontId="8" numFmtId="170" pivotButton="0" quotePrefix="0" xfId="11">
      <alignment horizontal="center" vertical="center" wrapText="1"/>
    </xf>
    <xf applyAlignment="1" borderId="6" fillId="3" fontId="8" numFmtId="170" pivotButton="0" quotePrefix="0" xfId="11">
      <alignment horizontal="center" vertical="center" wrapText="1"/>
    </xf>
    <xf applyAlignment="1" borderId="6" fillId="0" fontId="2" numFmtId="170" pivotButton="0" quotePrefix="0" xfId="11">
      <alignment horizontal="center" vertical="center"/>
    </xf>
    <xf applyAlignment="1" borderId="6" fillId="0" fontId="2" numFmtId="170" pivotButton="0" quotePrefix="0" xfId="0">
      <alignment horizontal="center" vertical="center"/>
    </xf>
    <xf applyAlignment="1" borderId="7" fillId="0" fontId="1" numFmtId="170" pivotButton="0" quotePrefix="0" xfId="11">
      <alignment horizontal="center" vertical="center"/>
    </xf>
    <xf applyAlignment="1" borderId="8" fillId="0" fontId="1" numFmtId="170" pivotButton="0" quotePrefix="0" xfId="11">
      <alignment horizontal="center" vertical="center"/>
    </xf>
    <xf applyAlignment="1" borderId="1" fillId="3" fontId="1" numFmtId="170" pivotButton="0" quotePrefix="0" xfId="11">
      <alignment vertical="center"/>
    </xf>
    <xf applyAlignment="1" borderId="1" fillId="3" fontId="6" numFmtId="170" pivotButton="0" quotePrefix="0" xfId="11">
      <alignment horizontal="center" vertical="center"/>
    </xf>
    <xf applyAlignment="1" borderId="1" fillId="3" fontId="2" numFmtId="170" pivotButton="0" quotePrefix="0" xfId="11">
      <alignment horizontal="center" vertical="center"/>
    </xf>
    <xf applyAlignment="1" borderId="1" fillId="0" fontId="6" numFmtId="170" pivotButton="0" quotePrefix="0" xfId="11">
      <alignment horizontal="center" vertical="center"/>
    </xf>
    <xf applyAlignment="1" borderId="1" fillId="0" fontId="10" numFmtId="170" pivotButton="0" quotePrefix="0" xfId="0">
      <alignment horizontal="center" vertical="center" wrapText="1"/>
    </xf>
    <xf applyAlignment="1" borderId="1" fillId="0" fontId="1" numFmtId="170" pivotButton="0" quotePrefix="0" xfId="0">
      <alignment horizontal="center" vertical="center" wrapText="1"/>
    </xf>
    <xf applyAlignment="1" borderId="0" fillId="0" fontId="2" numFmtId="49" pivotButton="0" quotePrefix="0" xfId="0">
      <alignment horizontal="center" vertical="center"/>
    </xf>
    <xf applyAlignment="1" borderId="1" fillId="3" fontId="10" numFmtId="170" pivotButton="0" quotePrefix="0" xfId="0">
      <alignment horizontal="center" vertical="center" wrapText="1"/>
    </xf>
    <xf applyAlignment="1" borderId="0" fillId="0" fontId="2" numFmtId="10" pivotButton="0" quotePrefix="0" xfId="16">
      <alignment horizontal="center" vertical="center"/>
    </xf>
    <xf applyAlignment="1" borderId="1" fillId="0" fontId="7" numFmtId="170" pivotButton="0" quotePrefix="0" xfId="0">
      <alignment horizontal="center" vertical="center"/>
    </xf>
    <xf applyAlignment="1" borderId="1" fillId="0" fontId="2" numFmtId="170" pivotButton="0" quotePrefix="0" xfId="0">
      <alignment horizontal="center" vertical="center" wrapText="1"/>
    </xf>
    <xf applyAlignment="1" borderId="1" fillId="3" fontId="7" numFmtId="170" pivotButton="0" quotePrefix="0" xfId="0">
      <alignment horizontal="center" vertical="center"/>
    </xf>
    <xf applyAlignment="1" borderId="8" fillId="0" fontId="7" numFmtId="170" pivotButton="0" quotePrefix="0" xfId="0">
      <alignment horizontal="center" vertical="center"/>
    </xf>
    <xf applyAlignment="1" borderId="1" fillId="5" fontId="7" numFmtId="170" pivotButton="0" quotePrefix="0" xfId="0">
      <alignment horizontal="center" vertical="center"/>
    </xf>
    <xf applyAlignment="1" borderId="1" fillId="5" fontId="2" numFmtId="170" pivotButton="0" quotePrefix="0" xfId="0">
      <alignment horizontal="center" vertical="center" wrapText="1"/>
    </xf>
    <xf applyAlignment="1" borderId="1" fillId="0" fontId="2" numFmtId="170" pivotButton="0" quotePrefix="0" xfId="190">
      <alignment horizontal="center" vertical="center" wrapText="1"/>
    </xf>
    <xf applyAlignment="1" borderId="1" fillId="9" fontId="2" numFmtId="170" pivotButton="0" quotePrefix="0" xfId="0">
      <alignment horizontal="center" vertical="center" wrapText="1"/>
    </xf>
    <xf applyAlignment="1" borderId="1" fillId="10" fontId="2" numFmtId="170" pivotButton="0" quotePrefix="0" xfId="0">
      <alignment horizontal="center" vertical="center" wrapText="1"/>
    </xf>
    <xf applyAlignment="1" borderId="1" fillId="0" fontId="2" numFmtId="166" pivotButton="0" quotePrefix="0" xfId="0">
      <alignment horizontal="center" vertical="center"/>
    </xf>
    <xf applyAlignment="1" borderId="8" fillId="0" fontId="7" numFmtId="170" pivotButton="0" quotePrefix="0" xfId="11">
      <alignment horizontal="center" vertical="center" wrapText="1"/>
    </xf>
    <xf applyAlignment="1" borderId="5" fillId="0" fontId="2" numFmtId="170" pivotButton="0" quotePrefix="0" xfId="11">
      <alignment horizontal="center" vertical="center" wrapText="1"/>
    </xf>
    <xf applyAlignment="1" borderId="10" fillId="3" fontId="6" numFmtId="170" pivotButton="0" quotePrefix="0" xfId="0">
      <alignment horizontal="left" vertical="center" wrapText="1"/>
    </xf>
    <xf applyAlignment="1" borderId="1" fillId="3" fontId="6" numFmtId="170" pivotButton="0" quotePrefix="0" xfId="0">
      <alignment horizontal="left" vertical="center" wrapText="1"/>
    </xf>
    <xf applyAlignment="1" borderId="1" fillId="3" fontId="6" numFmtId="166" pivotButton="0" quotePrefix="0" xfId="11">
      <alignment horizontal="center" vertical="center"/>
    </xf>
    <xf applyAlignment="1" borderId="1" fillId="3" fontId="6" numFmtId="170" pivotButton="0" quotePrefix="0" xfId="11">
      <alignment horizontal="center" vertical="center"/>
    </xf>
    <xf applyAlignment="1" borderId="1" fillId="0" fontId="2" numFmtId="166" pivotButton="0" quotePrefix="0" xfId="0">
      <alignment horizontal="center" vertical="center" wrapText="1"/>
    </xf>
    <xf applyAlignment="1" borderId="1" fillId="11" fontId="2" numFmtId="170" pivotButton="0" quotePrefix="0" xfId="0">
      <alignment horizontal="center" vertical="center" wrapText="1"/>
    </xf>
    <xf applyAlignment="1" borderId="1" fillId="0" fontId="2" numFmtId="170" pivotButton="0" quotePrefix="0" xfId="226">
      <alignment horizontal="center" vertical="center" wrapText="1"/>
    </xf>
    <xf applyAlignment="1" borderId="7" fillId="0" fontId="2" numFmtId="170" pivotButton="0" quotePrefix="0" xfId="0">
      <alignment horizontal="center" vertical="center"/>
    </xf>
    <xf applyAlignment="1" borderId="1" fillId="10" fontId="2" numFmtId="170" pivotButton="0" quotePrefix="0" xfId="190">
      <alignment horizontal="center" vertical="center" wrapText="1"/>
    </xf>
    <xf applyAlignment="1" borderId="7" fillId="3" fontId="6" numFmtId="170" pivotButton="0" quotePrefix="0" xfId="11">
      <alignment horizontal="center" vertical="center"/>
    </xf>
    <xf applyAlignment="1" borderId="6" fillId="0" fontId="2" numFmtId="170" pivotButton="0" quotePrefix="0" xfId="11">
      <alignment horizontal="center" vertical="center"/>
    </xf>
    <xf applyAlignment="1" borderId="8" fillId="0" fontId="2" numFmtId="170" pivotButton="0" quotePrefix="0" xfId="11">
      <alignment horizontal="center" vertical="center"/>
    </xf>
    <xf applyAlignment="1" borderId="1" fillId="0" fontId="11" numFmtId="170" pivotButton="0" quotePrefix="0" xfId="0">
      <alignment horizontal="center" vertical="center"/>
    </xf>
    <xf applyAlignment="1" borderId="8" fillId="0" fontId="2" numFmtId="170" pivotButton="0" quotePrefix="0" xfId="11">
      <alignment horizontal="center" vertical="center"/>
    </xf>
    <xf applyAlignment="1" borderId="8" fillId="0" fontId="2" numFmtId="166" pivotButton="0" quotePrefix="0" xfId="11">
      <alignment horizontal="center" vertical="center"/>
    </xf>
    <xf applyAlignment="1" borderId="11" fillId="3" fontId="6" numFmtId="170" pivotButton="0" quotePrefix="0" xfId="0">
      <alignment horizontal="left" vertical="center"/>
    </xf>
    <xf applyAlignment="1" borderId="12" fillId="3" fontId="6" numFmtId="170" pivotButton="0" quotePrefix="0" xfId="0">
      <alignment horizontal="left" vertical="center"/>
    </xf>
    <xf applyAlignment="1" borderId="5" fillId="3" fontId="1" numFmtId="170" pivotButton="0" quotePrefix="0" xfId="0">
      <alignment horizontal="center" vertical="center"/>
    </xf>
    <xf applyAlignment="1" borderId="8" fillId="3" fontId="6" numFmtId="166" pivotButton="0" quotePrefix="0" xfId="11">
      <alignment horizontal="center" vertical="center" wrapText="1"/>
    </xf>
    <xf applyAlignment="1" borderId="10" fillId="12" fontId="6" numFmtId="170" pivotButton="0" quotePrefix="0" xfId="0">
      <alignment horizontal="center" vertical="center" wrapText="1"/>
    </xf>
    <xf applyAlignment="1" borderId="6" fillId="12" fontId="1" numFmtId="170" pivotButton="0" quotePrefix="0" xfId="0">
      <alignment horizontal="center" vertical="center" wrapText="1"/>
    </xf>
    <xf applyAlignment="1" borderId="1" fillId="12" fontId="6" numFmtId="166" pivotButton="0" quotePrefix="0" xfId="11">
      <alignment horizontal="center" vertical="center" wrapText="1"/>
    </xf>
    <xf applyAlignment="1" borderId="8" fillId="12" fontId="1" numFmtId="170" pivotButton="0" quotePrefix="0" xfId="0">
      <alignment horizontal="center" vertical="center"/>
    </xf>
    <xf applyAlignment="1" borderId="1" fillId="12" fontId="1" numFmtId="170" pivotButton="0" quotePrefix="0" xfId="0">
      <alignment horizontal="center" vertical="center"/>
    </xf>
    <xf applyAlignment="1" borderId="8" fillId="3" fontId="6" numFmtId="170" pivotButton="0" quotePrefix="0" xfId="11">
      <alignment horizontal="center" vertical="center" wrapText="1"/>
    </xf>
    <xf applyAlignment="1" borderId="1" fillId="3" fontId="6" numFmtId="170" pivotButton="0" quotePrefix="0" xfId="11">
      <alignment horizontal="center" vertical="center" wrapText="1"/>
    </xf>
    <xf applyAlignment="1" borderId="1" fillId="12" fontId="6" numFmtId="167" pivotButton="0" quotePrefix="0" xfId="11">
      <alignment horizontal="center" vertical="center" wrapText="1"/>
    </xf>
    <xf applyAlignment="1" borderId="1" fillId="12" fontId="2" numFmtId="170" pivotButton="0" quotePrefix="0" xfId="0">
      <alignment horizontal="center" vertical="center"/>
    </xf>
    <xf applyAlignment="1" borderId="1" fillId="12" fontId="3" numFmtId="170" pivotButton="0" quotePrefix="0" xfId="0">
      <alignment horizontal="center" vertical="center"/>
    </xf>
    <xf applyAlignment="1" borderId="8" fillId="3" fontId="6" numFmtId="170" pivotButton="0" quotePrefix="0" xfId="11">
      <alignment horizontal="center" vertical="center" wrapText="1"/>
    </xf>
    <xf applyAlignment="1" borderId="1" fillId="13" fontId="2" numFmtId="170" pivotButton="0" quotePrefix="0" xfId="0">
      <alignment horizontal="center" vertical="center"/>
    </xf>
    <xf applyAlignment="1" applyProtection="1" borderId="1" fillId="12" fontId="2" numFmtId="170" pivotButton="0" quotePrefix="0" xfId="0">
      <alignment horizontal="center" vertical="center"/>
      <protection hidden="0" locked="0"/>
    </xf>
    <xf applyAlignment="1" applyProtection="1" borderId="1" fillId="12" fontId="7" numFmtId="170" pivotButton="0" quotePrefix="0" xfId="0">
      <alignment horizontal="center" vertical="center"/>
      <protection hidden="0" locked="0"/>
    </xf>
    <xf applyAlignment="1" applyProtection="1" borderId="1" fillId="12" fontId="3" numFmtId="170" pivotButton="0" quotePrefix="0" xfId="0">
      <alignment horizontal="center" vertical="center"/>
      <protection hidden="0" locked="0"/>
    </xf>
    <xf applyAlignment="1" borderId="1" fillId="14" fontId="6" numFmtId="170" pivotButton="0" quotePrefix="0" xfId="11">
      <alignment horizontal="center" vertical="center"/>
    </xf>
    <xf applyAlignment="1" borderId="8" fillId="3" fontId="5" numFmtId="170" pivotButton="0" quotePrefix="0" xfId="0">
      <alignment horizontal="center" vertical="center" wrapText="1"/>
    </xf>
    <xf applyAlignment="1" borderId="1" fillId="12" fontId="7" numFmtId="166" pivotButton="0" quotePrefix="0" xfId="0">
      <alignment horizontal="center" vertical="center"/>
    </xf>
    <xf applyAlignment="1" borderId="1" fillId="12" fontId="5" numFmtId="170" pivotButton="0" quotePrefix="0" xfId="0">
      <alignment horizontal="center" vertical="center" wrapText="1"/>
    </xf>
    <xf applyAlignment="1" borderId="1" fillId="12" fontId="7" numFmtId="170" pivotButton="0" quotePrefix="0" xfId="0">
      <alignment horizontal="center" vertical="center"/>
    </xf>
    <xf applyAlignment="1" borderId="1" fillId="12" fontId="1" numFmtId="9" pivotButton="0" quotePrefix="0" xfId="16">
      <alignment horizontal="center" vertical="center"/>
    </xf>
    <xf applyAlignment="1" borderId="1" fillId="3" fontId="1" numFmtId="170" pivotButton="0" quotePrefix="0" xfId="0">
      <alignment horizontal="center" vertical="center"/>
    </xf>
    <xf applyAlignment="1" borderId="1" fillId="3" fontId="1" numFmtId="9" pivotButton="0" quotePrefix="0" xfId="16">
      <alignment horizontal="center" vertical="center"/>
    </xf>
    <xf applyAlignment="1" borderId="1" fillId="3" fontId="1" numFmtId="164" pivotButton="0" quotePrefix="0" xfId="0">
      <alignment horizontal="center" vertical="center"/>
    </xf>
    <xf applyAlignment="1" borderId="0" fillId="0" fontId="1" numFmtId="170" pivotButton="0" quotePrefix="0" xfId="0">
      <alignment horizontal="center" vertical="center"/>
    </xf>
    <xf applyAlignment="1" borderId="0" fillId="0" fontId="4" numFmtId="166" pivotButton="0" quotePrefix="0" xfId="11">
      <alignment horizontal="center" vertical="center"/>
    </xf>
    <xf applyAlignment="1" borderId="0" fillId="0" fontId="1" numFmtId="9" pivotButton="0" quotePrefix="0" xfId="16">
      <alignment horizontal="center" vertical="center"/>
    </xf>
    <xf applyAlignment="1" borderId="1" fillId="12" fontId="3" numFmtId="9" pivotButton="0" quotePrefix="0" xfId="16">
      <alignment horizontal="center" vertical="center"/>
    </xf>
    <xf applyAlignment="1" borderId="1" fillId="12" fontId="3" numFmtId="9" pivotButton="0" quotePrefix="0" xfId="16">
      <alignment horizontal="center" vertical="center"/>
    </xf>
    <xf applyAlignment="1" borderId="1" fillId="15" fontId="3" numFmtId="170" pivotButton="0" quotePrefix="0" xfId="11">
      <alignment horizontal="center" vertical="center" wrapText="1"/>
    </xf>
    <xf applyAlignment="1" borderId="1" fillId="3" fontId="3" numFmtId="9" pivotButton="0" quotePrefix="0" xfId="16">
      <alignment horizontal="center" vertical="center" wrapText="1"/>
    </xf>
    <xf applyAlignment="1" borderId="1" fillId="3" fontId="3" numFmtId="9" pivotButton="0" quotePrefix="0" xfId="16">
      <alignment horizontal="center" vertical="center" wrapText="1"/>
    </xf>
    <xf applyAlignment="1" borderId="1" fillId="12" fontId="3" numFmtId="170" pivotButton="0" quotePrefix="0" xfId="11">
      <alignment horizontal="center" vertical="center" wrapText="1"/>
    </xf>
    <xf applyAlignment="1" borderId="1" fillId="16" fontId="3" numFmtId="170" pivotButton="0" quotePrefix="0" xfId="11">
      <alignment horizontal="center" vertical="center" wrapText="1"/>
    </xf>
    <xf applyAlignment="1" borderId="1" fillId="12" fontId="2" numFmtId="170" pivotButton="0" quotePrefix="0" xfId="11">
      <alignment horizontal="center" vertical="center"/>
    </xf>
    <xf applyAlignment="1" borderId="1" fillId="12" fontId="2" numFmtId="170" pivotButton="0" quotePrefix="0" xfId="11">
      <alignment horizontal="center" vertical="center" wrapText="1"/>
    </xf>
    <xf applyAlignment="1" borderId="1" fillId="12" fontId="3" numFmtId="9" pivotButton="0" quotePrefix="0" xfId="16">
      <alignment horizontal="center" vertical="center" wrapText="1"/>
    </xf>
    <xf applyAlignment="1" borderId="1" fillId="12" fontId="3" numFmtId="9" pivotButton="0" quotePrefix="0" xfId="16">
      <alignment horizontal="center" vertical="center" wrapText="1"/>
    </xf>
    <xf applyAlignment="1" borderId="1" fillId="3" fontId="3" numFmtId="49" pivotButton="0" quotePrefix="0" xfId="11">
      <alignment horizontal="center" vertical="center" wrapText="1"/>
    </xf>
    <xf applyAlignment="1" borderId="1" fillId="3" fontId="3" numFmtId="170" pivotButton="0" quotePrefix="0" xfId="11">
      <alignment horizontal="center" vertical="center" wrapText="1"/>
    </xf>
    <xf applyAlignment="1" borderId="1" fillId="3" fontId="3" numFmtId="9" pivotButton="0" quotePrefix="0" xfId="16">
      <alignment horizontal="center" vertical="center" wrapText="1"/>
    </xf>
    <xf applyAlignment="1" borderId="1" fillId="3" fontId="3" numFmtId="9" pivotButton="0" quotePrefix="0" xfId="16">
      <alignment horizontal="center" vertical="center" wrapText="1"/>
    </xf>
    <xf applyAlignment="1" borderId="1" fillId="13" fontId="3" numFmtId="170" pivotButton="0" quotePrefix="0" xfId="11">
      <alignment horizontal="center" vertical="center" wrapText="1"/>
    </xf>
    <xf applyAlignment="1" borderId="1" fillId="12" fontId="3" numFmtId="170" pivotButton="0" quotePrefix="0" xfId="11">
      <alignment horizontal="center" vertical="center" wrapText="1"/>
    </xf>
    <xf applyAlignment="1" borderId="1" fillId="13" fontId="2" numFmtId="170" pivotButton="0" quotePrefix="0" xfId="11">
      <alignment horizontal="center" vertical="center"/>
    </xf>
    <xf applyAlignment="1" borderId="1" fillId="12" fontId="2" numFmtId="170" pivotButton="0" quotePrefix="0" xfId="11">
      <alignment horizontal="center" vertical="center"/>
    </xf>
    <xf applyAlignment="1" borderId="1" fillId="12" fontId="2" numFmtId="170" pivotButton="0" quotePrefix="0" xfId="11">
      <alignment horizontal="center" vertical="center" wrapText="1"/>
    </xf>
    <xf applyAlignment="1" borderId="1" fillId="13" fontId="3" numFmtId="9" pivotButton="0" quotePrefix="0" xfId="16">
      <alignment horizontal="center" vertical="center" wrapText="1"/>
    </xf>
    <xf applyAlignment="1" borderId="1" fillId="12" fontId="3" numFmtId="9" pivotButton="0" quotePrefix="0" xfId="16">
      <alignment horizontal="center" vertical="center" wrapText="1"/>
    </xf>
    <xf applyAlignment="1" borderId="1" fillId="12" fontId="3" numFmtId="9" pivotButton="0" quotePrefix="0" xfId="16">
      <alignment horizontal="center" vertical="center" wrapText="1"/>
    </xf>
    <xf applyAlignment="1" borderId="1" fillId="17" fontId="3" numFmtId="170" pivotButton="0" quotePrefix="0" xfId="11">
      <alignment horizontal="center" vertical="center" wrapText="1"/>
    </xf>
    <xf applyAlignment="1" borderId="1" fillId="12" fontId="3" numFmtId="10" pivotButton="0" quotePrefix="0" xfId="16">
      <alignment horizontal="center" vertical="center"/>
    </xf>
    <xf applyAlignment="1" borderId="1" fillId="3" fontId="5" numFmtId="164" pivotButton="0" quotePrefix="0" xfId="0">
      <alignment horizontal="center" vertical="center" wrapText="1"/>
    </xf>
    <xf applyAlignment="1" borderId="1" fillId="5" fontId="2" numFmtId="164" pivotButton="0" quotePrefix="0" xfId="11">
      <alignment horizontal="center" vertical="center"/>
    </xf>
    <xf applyAlignment="1" borderId="0" fillId="0" fontId="1" numFmtId="166" pivotButton="0" quotePrefix="0" xfId="11">
      <alignment horizontal="center" vertical="center"/>
    </xf>
    <xf applyAlignment="1" borderId="0" fillId="0" fontId="1" numFmtId="165" pivotButton="0" quotePrefix="0" xfId="11">
      <alignment horizontal="center" vertical="center"/>
    </xf>
    <xf applyAlignment="1" borderId="1" fillId="12" fontId="5" numFmtId="9" pivotButton="0" quotePrefix="0" xfId="16">
      <alignment horizontal="center" vertical="center" wrapText="1"/>
    </xf>
    <xf applyAlignment="1" borderId="1" fillId="3" fontId="5" numFmtId="170" pivotButton="0" quotePrefix="0" xfId="0">
      <alignment horizontal="center" vertical="center" wrapText="1"/>
    </xf>
    <xf applyAlignment="1" borderId="1" fillId="3" fontId="5" numFmtId="9" pivotButton="0" quotePrefix="0" xfId="16">
      <alignment horizontal="center" vertical="center" wrapText="1"/>
    </xf>
    <xf applyAlignment="1" borderId="0" fillId="0" fontId="7" numFmtId="170" pivotButton="0" quotePrefix="0" xfId="0">
      <alignment horizontal="center" vertical="center"/>
    </xf>
    <xf applyAlignment="1" borderId="0" fillId="0" fontId="2" numFmtId="170" pivotButton="0" quotePrefix="0" xfId="0">
      <alignment horizontal="center" vertical="center" wrapText="1"/>
    </xf>
    <xf applyAlignment="1" borderId="0" fillId="5" fontId="12" numFmtId="164" pivotButton="0" quotePrefix="0" xfId="189">
      <alignment vertical="center"/>
    </xf>
    <xf applyAlignment="1" borderId="0" fillId="5" fontId="12" numFmtId="164" pivotButton="0" quotePrefix="0" xfId="51">
      <alignment vertical="center"/>
    </xf>
    <xf applyAlignment="1" borderId="0" fillId="5" fontId="12" numFmtId="164" pivotButton="0" quotePrefix="0" xfId="51">
      <alignment vertical="top" wrapText="1"/>
    </xf>
    <xf applyAlignment="1" borderId="0" fillId="5" fontId="13" numFmtId="164" pivotButton="0" quotePrefix="0" xfId="207">
      <alignment horizontal="left" vertical="center" wrapText="1"/>
    </xf>
    <xf applyAlignment="1" borderId="0" fillId="5" fontId="14" numFmtId="164" pivotButton="0" quotePrefix="0" xfId="51">
      <alignment horizontal="center" vertical="center"/>
    </xf>
    <xf applyAlignment="1" borderId="0" fillId="5" fontId="15" numFmtId="164" pivotButton="0" quotePrefix="0" xfId="51">
      <alignment horizontal="center" vertical="center"/>
    </xf>
    <xf applyAlignment="1" borderId="0" fillId="5" fontId="16" numFmtId="164" pivotButton="0" quotePrefix="0" xfId="51">
      <alignment vertical="center"/>
    </xf>
    <xf applyAlignment="1" borderId="0" fillId="5" fontId="16" numFmtId="164" pivotButton="0" quotePrefix="0" xfId="51">
      <alignment horizontal="center" vertical="center"/>
    </xf>
    <xf applyAlignment="1" borderId="0" fillId="5" fontId="17" numFmtId="57" pivotButton="0" quotePrefix="0" xfId="51">
      <alignment horizontal="center" vertical="center"/>
    </xf>
    <xf applyAlignment="1" borderId="0" fillId="5" fontId="17" numFmtId="164" pivotButton="0" quotePrefix="0" xfId="51">
      <alignment horizontal="center" vertical="center"/>
    </xf>
    <xf applyAlignment="1" borderId="0" fillId="5" fontId="12" numFmtId="164" pivotButton="0" quotePrefix="0" xfId="51">
      <alignment vertical="center"/>
    </xf>
    <xf applyAlignment="1" borderId="0" fillId="5" fontId="12" numFmtId="164" pivotButton="0" quotePrefix="0" xfId="189">
      <alignment vertical="center"/>
    </xf>
    <xf applyAlignment="1" borderId="0" fillId="5" fontId="12" numFmtId="164" pivotButton="0" quotePrefix="0" xfId="51">
      <alignment vertical="top" wrapText="1"/>
    </xf>
    <xf applyAlignment="1" borderId="0" fillId="5" fontId="13" numFmtId="164" pivotButton="0" quotePrefix="0" xfId="207">
      <alignment horizontal="left" vertical="center" wrapText="1"/>
    </xf>
    <xf borderId="0" fillId="0" fontId="0" numFmtId="0" pivotButton="0" quotePrefix="0" xfId="0"/>
    <xf applyAlignment="1" borderId="0" fillId="5" fontId="14" numFmtId="164" pivotButton="0" quotePrefix="0" xfId="51">
      <alignment horizontal="center" vertical="center"/>
    </xf>
    <xf applyAlignment="1" borderId="0" fillId="5" fontId="15" numFmtId="164" pivotButton="0" quotePrefix="0" xfId="51">
      <alignment horizontal="center" vertical="center"/>
    </xf>
    <xf applyAlignment="1" borderId="0" fillId="5" fontId="16" numFmtId="164" pivotButton="0" quotePrefix="0" xfId="51">
      <alignment vertical="center"/>
    </xf>
    <xf applyAlignment="1" borderId="0" fillId="5" fontId="16" numFmtId="164" pivotButton="0" quotePrefix="0" xfId="51">
      <alignment horizontal="center" vertical="center"/>
    </xf>
    <xf applyAlignment="1" borderId="0" fillId="0" fontId="1" numFmtId="170" pivotButton="0" quotePrefix="0" xfId="0">
      <alignment horizontal="center" vertical="center"/>
    </xf>
    <xf applyAlignment="1" borderId="0" fillId="0" fontId="4" numFmtId="170" pivotButton="0" quotePrefix="0" xfId="11">
      <alignment horizontal="center" vertical="center"/>
    </xf>
    <xf applyAlignment="1" borderId="0" fillId="0" fontId="4" numFmtId="170" pivotButton="0" quotePrefix="0" xfId="11">
      <alignment horizontal="center" vertical="center" wrapText="1"/>
    </xf>
    <xf applyAlignment="1" borderId="0" fillId="0" fontId="1" numFmtId="170" pivotButton="0" quotePrefix="0" xfId="11">
      <alignment horizontal="center" vertical="center"/>
    </xf>
    <xf applyAlignment="1" borderId="0" fillId="0" fontId="1" numFmtId="170" pivotButton="0" quotePrefix="0" xfId="11">
      <alignment horizontal="center" vertical="center" wrapText="1"/>
    </xf>
    <xf applyAlignment="1" borderId="0" fillId="0" fontId="7" numFmtId="170" pivotButton="0" quotePrefix="0" xfId="0">
      <alignment horizontal="center" vertical="center"/>
    </xf>
    <xf applyAlignment="1" borderId="0" fillId="0" fontId="2" numFmtId="170" pivotButton="0" quotePrefix="0" xfId="0">
      <alignment horizontal="center" vertical="center" wrapText="1"/>
    </xf>
    <xf applyAlignment="1" borderId="0" fillId="0" fontId="2" numFmtId="170" pivotButton="0" quotePrefix="0" xfId="0">
      <alignment horizontal="center" vertical="center"/>
    </xf>
    <xf applyAlignment="1" borderId="1" fillId="0" fontId="1" numFmtId="170" pivotButton="0" quotePrefix="0" xfId="0">
      <alignment horizontal="center" vertical="center" wrapText="1"/>
    </xf>
    <xf applyAlignment="1" borderId="1" fillId="0" fontId="1" numFmtId="170" pivotButton="0" quotePrefix="0" xfId="11">
      <alignment horizontal="center" vertical="center" wrapText="1"/>
    </xf>
    <xf applyAlignment="1" borderId="1" fillId="0" fontId="4" numFmtId="170" pivotButton="0" quotePrefix="0" xfId="11">
      <alignment horizontal="center" vertical="center" wrapText="1"/>
    </xf>
    <xf applyAlignment="1" borderId="1" fillId="0" fontId="1" numFmtId="170" pivotButton="0" quotePrefix="0" xfId="11">
      <alignment horizontal="center" vertical="center"/>
    </xf>
    <xf applyAlignment="1" borderId="1" fillId="8" fontId="4" numFmtId="170" pivotButton="0" quotePrefix="0" xfId="11">
      <alignment horizontal="center" vertical="center" wrapText="1"/>
    </xf>
    <xf applyAlignment="1" borderId="1" fillId="8" fontId="1" numFmtId="170" pivotButton="0" quotePrefix="0" xfId="11">
      <alignment horizontal="center" vertical="center"/>
    </xf>
    <xf applyAlignment="1" borderId="1" fillId="0" fontId="10" numFmtId="170" pivotButton="0" quotePrefix="0" xfId="0">
      <alignment horizontal="center" vertical="center" wrapText="1"/>
    </xf>
    <xf borderId="8" fillId="0" fontId="0" numFmtId="0" pivotButton="0" quotePrefix="0" xfId="0"/>
    <xf applyAlignment="1" borderId="1" fillId="0" fontId="2" numFmtId="164" pivotButton="0" quotePrefix="0" xfId="11">
      <alignment horizontal="center" vertical="center"/>
    </xf>
    <xf applyAlignment="1" borderId="9" fillId="3" fontId="1" numFmtId="170" pivotButton="0" quotePrefix="0" xfId="0">
      <alignment horizontal="left" vertical="center"/>
    </xf>
    <xf applyAlignment="1" borderId="10" fillId="3" fontId="1" numFmtId="170" pivotButton="0" quotePrefix="0" xfId="0">
      <alignment horizontal="center" vertical="center"/>
    </xf>
    <xf applyAlignment="1" borderId="6" fillId="3" fontId="1" numFmtId="170" pivotButton="0" quotePrefix="0" xfId="0">
      <alignment horizontal="center" vertical="center"/>
    </xf>
    <xf applyAlignment="1" borderId="6" fillId="3" fontId="1" numFmtId="166" pivotButton="0" quotePrefix="0" xfId="11">
      <alignment horizontal="center" vertical="center"/>
    </xf>
    <xf applyAlignment="1" borderId="1" fillId="3" fontId="3" numFmtId="170" pivotButton="0" quotePrefix="0" xfId="11">
      <alignment horizontal="center" vertical="center" wrapText="1"/>
    </xf>
    <xf applyAlignment="1" borderId="1" fillId="3" fontId="1" numFmtId="170" pivotButton="0" quotePrefix="0" xfId="11">
      <alignment vertical="center"/>
    </xf>
    <xf applyAlignment="1" borderId="1" fillId="3" fontId="10" numFmtId="170" pivotButton="0" quotePrefix="0" xfId="0">
      <alignment horizontal="center" vertical="center" wrapText="1"/>
    </xf>
    <xf applyAlignment="1" borderId="6" fillId="3" fontId="1" numFmtId="170" pivotButton="0" quotePrefix="0" xfId="11">
      <alignment horizontal="center" vertical="center"/>
    </xf>
    <xf applyAlignment="1" borderId="6" fillId="3" fontId="3" numFmtId="170" pivotButton="0" quotePrefix="0" xfId="11">
      <alignment horizontal="center" vertical="center" wrapText="1"/>
    </xf>
    <xf applyAlignment="1" borderId="1" fillId="3" fontId="6" numFmtId="170" pivotButton="0" quotePrefix="0" xfId="11">
      <alignment horizontal="center" vertical="center"/>
    </xf>
    <xf applyAlignment="1" borderId="1" fillId="3" fontId="8" numFmtId="170" pivotButton="0" quotePrefix="0" xfId="11">
      <alignment horizontal="center" vertical="center" wrapText="1"/>
    </xf>
    <xf applyAlignment="1" borderId="1" fillId="3" fontId="9" numFmtId="170" pivotButton="0" quotePrefix="0" xfId="11">
      <alignment horizontal="center" vertical="center" wrapText="1"/>
    </xf>
    <xf applyAlignment="1" borderId="7" fillId="3" fontId="9" numFmtId="170" pivotButton="0" quotePrefix="0" xfId="11">
      <alignment horizontal="center" vertical="center" wrapText="1"/>
    </xf>
    <xf applyAlignment="1" borderId="7" fillId="3" fontId="8" numFmtId="170" pivotButton="0" quotePrefix="0" xfId="11">
      <alignment horizontal="center" vertical="center" wrapText="1"/>
    </xf>
    <xf applyAlignment="1" borderId="6" fillId="3" fontId="8" numFmtId="170" pivotButton="0" quotePrefix="0" xfId="11">
      <alignment horizontal="center" vertical="center" wrapText="1"/>
    </xf>
    <xf applyAlignment="1" borderId="1" fillId="3" fontId="2" numFmtId="170" pivotButton="0" quotePrefix="0" xfId="11">
      <alignment horizontal="center" vertical="center"/>
    </xf>
    <xf applyAlignment="1" borderId="1" fillId="0" fontId="2" numFmtId="170" pivotButton="0" quotePrefix="0" xfId="0">
      <alignment horizontal="center" vertical="center"/>
    </xf>
    <xf applyAlignment="1" borderId="1" fillId="0" fontId="2" numFmtId="170" pivotButton="0" quotePrefix="0" xfId="0">
      <alignment horizontal="center" vertical="center" wrapText="1"/>
    </xf>
    <xf applyAlignment="1" borderId="1" fillId="0" fontId="2" numFmtId="170" pivotButton="0" quotePrefix="0" xfId="11">
      <alignment horizontal="center" vertical="center"/>
    </xf>
    <xf applyAlignment="1" borderId="6" fillId="0" fontId="2" numFmtId="170" pivotButton="0" quotePrefix="0" xfId="11">
      <alignment horizontal="center" vertical="center"/>
    </xf>
    <xf applyAlignment="1" borderId="1" fillId="0" fontId="6" numFmtId="170" pivotButton="0" quotePrefix="0" xfId="11">
      <alignment horizontal="center" vertical="center"/>
    </xf>
    <xf applyAlignment="1" borderId="1" fillId="0" fontId="7" numFmtId="170" pivotButton="0" quotePrefix="0" xfId="0">
      <alignment horizontal="center" vertical="center"/>
    </xf>
    <xf applyAlignment="1" borderId="1" fillId="5" fontId="2" numFmtId="170" pivotButton="0" quotePrefix="0" xfId="0">
      <alignment horizontal="center" vertical="center" wrapText="1"/>
    </xf>
    <xf applyAlignment="1" borderId="1" fillId="6" fontId="2" numFmtId="170" pivotButton="0" quotePrefix="0" xfId="0">
      <alignment horizontal="center" vertical="center" wrapText="1"/>
    </xf>
    <xf applyAlignment="1" borderId="1" fillId="5" fontId="2" numFmtId="166" pivotButton="0" quotePrefix="0" xfId="11">
      <alignment horizontal="center" vertical="center"/>
    </xf>
    <xf applyAlignment="1" borderId="1" fillId="5" fontId="2" numFmtId="170" pivotButton="0" quotePrefix="0" xfId="0">
      <alignment horizontal="center" vertical="center"/>
    </xf>
    <xf applyAlignment="1" borderId="0" fillId="5" fontId="2" numFmtId="170" pivotButton="0" quotePrefix="0" xfId="0">
      <alignment horizontal="center" vertical="center"/>
    </xf>
    <xf applyAlignment="1" borderId="1" fillId="0" fontId="2" numFmtId="170" pivotButton="0" quotePrefix="0" xfId="11">
      <alignment horizontal="center" vertical="center" wrapText="1"/>
    </xf>
    <xf applyAlignment="1" borderId="8" fillId="0" fontId="2" numFmtId="170" pivotButton="0" quotePrefix="0" xfId="0">
      <alignment horizontal="center" vertical="center"/>
    </xf>
    <xf applyAlignment="1" borderId="6" fillId="0" fontId="2" numFmtId="170" pivotButton="0" quotePrefix="0" xfId="0">
      <alignment horizontal="center" vertical="center"/>
    </xf>
    <xf applyAlignment="1" borderId="1" fillId="5" fontId="2" numFmtId="170" pivotButton="0" quotePrefix="0" xfId="11">
      <alignment horizontal="center" vertical="center" wrapText="1"/>
    </xf>
    <xf applyAlignment="1" borderId="1" fillId="0" fontId="2" numFmtId="166" pivotButton="0" quotePrefix="0" xfId="11">
      <alignment horizontal="center" vertical="center"/>
    </xf>
    <xf applyAlignment="1" borderId="10" fillId="0" fontId="2" numFmtId="170" pivotButton="0" quotePrefix="0" xfId="0">
      <alignment horizontal="center" vertical="center"/>
    </xf>
    <xf applyAlignment="1" borderId="0" fillId="0" fontId="5" numFmtId="170" pivotButton="0" quotePrefix="0" xfId="0">
      <alignment horizontal="center" vertical="center"/>
    </xf>
    <xf applyAlignment="1" borderId="9" fillId="3" fontId="6" numFmtId="170" pivotButton="0" quotePrefix="0" xfId="0">
      <alignment horizontal="left" vertical="center"/>
    </xf>
    <xf applyAlignment="1" borderId="10" fillId="3" fontId="6" numFmtId="170" pivotButton="0" quotePrefix="0" xfId="0">
      <alignment horizontal="left" vertical="center"/>
    </xf>
    <xf applyAlignment="1" borderId="10" fillId="3" fontId="6" numFmtId="170" pivotButton="0" quotePrefix="0" xfId="0">
      <alignment horizontal="center" vertical="center" wrapText="1"/>
    </xf>
    <xf applyAlignment="1" borderId="1" fillId="3" fontId="6" numFmtId="170" pivotButton="0" quotePrefix="0" xfId="0">
      <alignment horizontal="center" vertical="center" wrapText="1"/>
    </xf>
    <xf applyAlignment="1" borderId="1" fillId="3" fontId="1" numFmtId="170" pivotButton="0" quotePrefix="0" xfId="0">
      <alignment horizontal="center" vertical="center" wrapText="1"/>
    </xf>
    <xf applyAlignment="1" borderId="8" fillId="3" fontId="6" numFmtId="166" pivotButton="0" quotePrefix="0" xfId="11">
      <alignment horizontal="center" vertical="center"/>
    </xf>
    <xf applyAlignment="1" borderId="8" fillId="3" fontId="6" numFmtId="170" pivotButton="0" quotePrefix="0" xfId="11">
      <alignment horizontal="center" vertical="center"/>
    </xf>
    <xf applyAlignment="1" borderId="1" fillId="3" fontId="7" numFmtId="170" pivotButton="0" quotePrefix="0" xfId="0">
      <alignment horizontal="center" vertical="center"/>
    </xf>
    <xf applyAlignment="1" borderId="8" fillId="0" fontId="7" numFmtId="170" pivotButton="0" quotePrefix="0" xfId="0">
      <alignment horizontal="center" vertical="center"/>
    </xf>
    <xf applyAlignment="1" borderId="8" fillId="5" fontId="2" numFmtId="170" pivotButton="0" quotePrefix="0" xfId="0">
      <alignment horizontal="center" vertical="center"/>
    </xf>
    <xf applyAlignment="1" borderId="1" fillId="5" fontId="7" numFmtId="170" pivotButton="0" quotePrefix="0" xfId="0">
      <alignment horizontal="center" vertical="center"/>
    </xf>
    <xf applyAlignment="1" borderId="1" fillId="7" fontId="2" numFmtId="170" pivotButton="0" quotePrefix="0" xfId="0">
      <alignment horizontal="center" vertical="center"/>
    </xf>
    <xf applyAlignment="1" borderId="0" fillId="0" fontId="5" numFmtId="170" pivotButton="0" quotePrefix="0" xfId="0">
      <alignment horizontal="center" vertical="center" wrapText="1"/>
    </xf>
    <xf applyAlignment="1" borderId="1" fillId="0" fontId="2" numFmtId="170" pivotButton="0" quotePrefix="0" xfId="190">
      <alignment horizontal="center" vertical="center" wrapText="1"/>
    </xf>
    <xf applyAlignment="1" borderId="8" fillId="0" fontId="7" numFmtId="170" pivotButton="0" quotePrefix="0" xfId="11">
      <alignment horizontal="center" vertical="center" wrapText="1"/>
    </xf>
    <xf applyAlignment="1" borderId="1" fillId="9" fontId="2" numFmtId="170" pivotButton="0" quotePrefix="0" xfId="0">
      <alignment horizontal="center" vertical="center" wrapText="1"/>
    </xf>
    <xf applyAlignment="1" borderId="5" fillId="0" fontId="2" numFmtId="170" pivotButton="0" quotePrefix="0" xfId="11">
      <alignment horizontal="center" vertical="center" wrapText="1"/>
    </xf>
    <xf applyAlignment="1" borderId="1" fillId="10" fontId="2" numFmtId="170" pivotButton="0" quotePrefix="0" xfId="0">
      <alignment horizontal="center" vertical="center" wrapText="1"/>
    </xf>
    <xf applyAlignment="1" borderId="1" fillId="0" fontId="2" numFmtId="166" pivotButton="0" quotePrefix="0" xfId="0">
      <alignment horizontal="center" vertical="center"/>
    </xf>
    <xf applyAlignment="1" borderId="10" fillId="3" fontId="6" numFmtId="170" pivotButton="0" quotePrefix="0" xfId="0">
      <alignment horizontal="left" vertical="center" wrapText="1"/>
    </xf>
    <xf applyAlignment="1" borderId="1" fillId="3" fontId="6" numFmtId="170" pivotButton="0" quotePrefix="0" xfId="0">
      <alignment horizontal="left" vertical="center" wrapText="1"/>
    </xf>
    <xf applyAlignment="1" borderId="1" fillId="3" fontId="6" numFmtId="166" pivotButton="0" quotePrefix="0" xfId="11">
      <alignment horizontal="center" vertical="center"/>
    </xf>
    <xf applyAlignment="1" borderId="1" fillId="0" fontId="2" numFmtId="166" pivotButton="0" quotePrefix="0" xfId="0">
      <alignment horizontal="center" vertical="center" wrapText="1"/>
    </xf>
    <xf applyAlignment="1" borderId="1" fillId="11" fontId="2" numFmtId="170" pivotButton="0" quotePrefix="0" xfId="0">
      <alignment horizontal="center" vertical="center" wrapText="1"/>
    </xf>
    <xf applyAlignment="1" borderId="7" fillId="0" fontId="2" numFmtId="170" pivotButton="0" quotePrefix="0" xfId="0">
      <alignment horizontal="center" vertical="center"/>
    </xf>
    <xf applyAlignment="1" borderId="1" fillId="0" fontId="2" numFmtId="170" pivotButton="0" quotePrefix="0" xfId="226">
      <alignment horizontal="center" vertical="center" wrapText="1"/>
    </xf>
    <xf applyAlignment="1" borderId="1" fillId="10" fontId="2" numFmtId="170" pivotButton="0" quotePrefix="0" xfId="190">
      <alignment horizontal="center" vertical="center" wrapText="1"/>
    </xf>
    <xf applyAlignment="1" borderId="7" fillId="3" fontId="6" numFmtId="170" pivotButton="0" quotePrefix="0" xfId="11">
      <alignment horizontal="center" vertical="center"/>
    </xf>
    <xf applyAlignment="1" borderId="8" fillId="0" fontId="2" numFmtId="170" pivotButton="0" quotePrefix="0" xfId="11">
      <alignment horizontal="center" vertical="center"/>
    </xf>
    <xf applyAlignment="1" borderId="1" fillId="0" fontId="11" numFmtId="170" pivotButton="0" quotePrefix="0" xfId="0">
      <alignment horizontal="center" vertical="center"/>
    </xf>
    <xf applyAlignment="1" borderId="8" fillId="0" fontId="2" numFmtId="166" pivotButton="0" quotePrefix="0" xfId="11">
      <alignment horizontal="center" vertical="center"/>
    </xf>
    <xf applyAlignment="1" borderId="11" fillId="3" fontId="6" numFmtId="170" pivotButton="0" quotePrefix="0" xfId="0">
      <alignment horizontal="left" vertical="center"/>
    </xf>
    <xf applyAlignment="1" borderId="12" fillId="3" fontId="6" numFmtId="170" pivotButton="0" quotePrefix="0" xfId="0">
      <alignment horizontal="left" vertical="center"/>
    </xf>
    <xf applyAlignment="1" borderId="5" fillId="3" fontId="1" numFmtId="170" pivotButton="0" quotePrefix="0" xfId="0">
      <alignment horizontal="center" vertical="center"/>
    </xf>
    <xf applyAlignment="1" borderId="8" fillId="3" fontId="6" numFmtId="166" pivotButton="0" quotePrefix="0" xfId="11">
      <alignment horizontal="center" vertical="center" wrapText="1"/>
    </xf>
    <xf applyAlignment="1" borderId="8" fillId="3" fontId="6" numFmtId="170" pivotButton="0" quotePrefix="0" xfId="11">
      <alignment horizontal="center" vertical="center" wrapText="1"/>
    </xf>
    <xf applyAlignment="1" borderId="1" fillId="3" fontId="6" numFmtId="170" pivotButton="0" quotePrefix="0" xfId="11">
      <alignment horizontal="center" vertical="center" wrapText="1"/>
    </xf>
    <xf applyAlignment="1" borderId="8" fillId="3" fontId="5" numFmtId="170" pivotButton="0" quotePrefix="0" xfId="0">
      <alignment horizontal="center" vertical="center" wrapText="1"/>
    </xf>
    <xf applyAlignment="1" borderId="0" fillId="0" fontId="6" numFmtId="170" pivotButton="0" quotePrefix="0" xfId="0">
      <alignment horizontal="center" vertical="center" wrapText="1"/>
    </xf>
    <xf applyAlignment="1" borderId="10" fillId="12" fontId="6" numFmtId="170" pivotButton="0" quotePrefix="0" xfId="0">
      <alignment horizontal="center" vertical="center" wrapText="1"/>
    </xf>
    <xf applyAlignment="1" borderId="6" fillId="12" fontId="1" numFmtId="170" pivotButton="0" quotePrefix="0" xfId="0">
      <alignment horizontal="center" vertical="center" wrapText="1"/>
    </xf>
    <xf applyAlignment="1" borderId="1" fillId="12" fontId="6" numFmtId="166" pivotButton="0" quotePrefix="0" xfId="11">
      <alignment horizontal="center" vertical="center" wrapText="1"/>
    </xf>
    <xf applyAlignment="1" borderId="1" fillId="12" fontId="6" numFmtId="167" pivotButton="0" quotePrefix="0" xfId="11">
      <alignment horizontal="center" vertical="center" wrapText="1"/>
    </xf>
    <xf applyAlignment="1" borderId="1" fillId="12" fontId="7" numFmtId="166" pivotButton="0" quotePrefix="0" xfId="0">
      <alignment horizontal="center" vertical="center"/>
    </xf>
    <xf applyAlignment="1" borderId="1" fillId="12" fontId="5" numFmtId="170" pivotButton="0" quotePrefix="0" xfId="0">
      <alignment horizontal="center" vertical="center" wrapText="1"/>
    </xf>
    <xf applyAlignment="1" applyProtection="1" borderId="0" fillId="0" fontId="2" numFmtId="170" pivotButton="0" quotePrefix="0" xfId="0">
      <alignment horizontal="center" vertical="center"/>
      <protection hidden="0" locked="0"/>
    </xf>
    <xf applyAlignment="1" borderId="8" fillId="12" fontId="1" numFmtId="170" pivotButton="0" quotePrefix="0" xfId="0">
      <alignment horizontal="center" vertical="center"/>
    </xf>
    <xf borderId="12" fillId="0" fontId="0" numFmtId="0" pivotButton="0" quotePrefix="0" xfId="0"/>
    <xf borderId="5" fillId="0" fontId="0" numFmtId="0" pivotButton="0" quotePrefix="0" xfId="0"/>
    <xf applyAlignment="1" borderId="1" fillId="12" fontId="2" numFmtId="170" pivotButton="0" quotePrefix="0" xfId="0">
      <alignment horizontal="center" vertical="center"/>
    </xf>
    <xf applyAlignment="1" borderId="1" fillId="12" fontId="3" numFmtId="170" pivotButton="0" quotePrefix="0" xfId="0">
      <alignment horizontal="center" vertical="center"/>
    </xf>
    <xf applyAlignment="1" borderId="1" fillId="13" fontId="2" numFmtId="170" pivotButton="0" quotePrefix="0" xfId="0">
      <alignment horizontal="center" vertical="center"/>
    </xf>
    <xf applyAlignment="1" applyProtection="1" borderId="1" fillId="12" fontId="2" numFmtId="170" pivotButton="0" quotePrefix="0" xfId="0">
      <alignment horizontal="center" vertical="center"/>
      <protection hidden="0" locked="0"/>
    </xf>
    <xf applyAlignment="1" applyProtection="1" borderId="1" fillId="12" fontId="7" numFmtId="170" pivotButton="0" quotePrefix="0" xfId="0">
      <alignment horizontal="center" vertical="center"/>
      <protection hidden="0" locked="0"/>
    </xf>
    <xf applyAlignment="1" applyProtection="1" borderId="1" fillId="12" fontId="3" numFmtId="170" pivotButton="0" quotePrefix="0" xfId="0">
      <alignment horizontal="center" vertical="center"/>
      <protection hidden="0" locked="0"/>
    </xf>
    <xf applyAlignment="1" borderId="1" fillId="14" fontId="6" numFmtId="170" pivotButton="0" quotePrefix="0" xfId="11">
      <alignment horizontal="center" vertical="center"/>
    </xf>
    <xf applyAlignment="1" borderId="1" fillId="12" fontId="7" numFmtId="170" pivotButton="0" quotePrefix="0" xfId="0">
      <alignment horizontal="center" vertical="center"/>
    </xf>
    <xf borderId="10" fillId="0" fontId="0" numFmtId="0" pivotButton="0" quotePrefix="0" xfId="0"/>
    <xf borderId="6" fillId="0" fontId="0" numFmtId="0" pivotButton="0" quotePrefix="0" xfId="0"/>
    <xf applyAlignment="1" borderId="1" fillId="3" fontId="1" numFmtId="170" pivotButton="0" quotePrefix="0" xfId="0">
      <alignment horizontal="center" vertical="center"/>
    </xf>
    <xf applyAlignment="1" borderId="1" fillId="3" fontId="5" numFmtId="170" pivotButton="0" quotePrefix="0" xfId="0">
      <alignment horizontal="center" vertical="center" wrapText="1"/>
    </xf>
    <xf applyAlignment="1" borderId="1" fillId="15" fontId="3" numFmtId="170" pivotButton="0" quotePrefix="0" xfId="11">
      <alignment horizontal="center" vertical="center" wrapText="1"/>
    </xf>
    <xf applyAlignment="1" borderId="1" fillId="12" fontId="1" numFmtId="170" pivotButton="0" quotePrefix="0" xfId="0">
      <alignment horizontal="center" vertical="center"/>
    </xf>
    <xf applyAlignment="1" borderId="1" fillId="12" fontId="3" numFmtId="170" pivotButton="0" quotePrefix="0" xfId="11">
      <alignment horizontal="center" vertical="center" wrapText="1"/>
    </xf>
    <xf applyAlignment="1" borderId="1" fillId="13" fontId="3" numFmtId="170" pivotButton="0" quotePrefix="0" xfId="11">
      <alignment horizontal="center" vertical="center" wrapText="1"/>
    </xf>
    <xf applyAlignment="1" borderId="1" fillId="17" fontId="3" numFmtId="170" pivotButton="0" quotePrefix="0" xfId="11">
      <alignment horizontal="center" vertical="center" wrapText="1"/>
    </xf>
    <xf applyAlignment="1" borderId="1" fillId="16" fontId="3" numFmtId="170" pivotButton="0" quotePrefix="0" xfId="11">
      <alignment horizontal="center" vertical="center" wrapText="1"/>
    </xf>
    <xf applyAlignment="1" borderId="1" fillId="12" fontId="2" numFmtId="170" pivotButton="0" quotePrefix="0" xfId="11">
      <alignment horizontal="center" vertical="center"/>
    </xf>
    <xf applyAlignment="1" borderId="1" fillId="12" fontId="2" numFmtId="170" pivotButton="0" quotePrefix="0" xfId="11">
      <alignment horizontal="center" vertical="center" wrapText="1"/>
    </xf>
    <xf applyAlignment="1" borderId="1" fillId="13" fontId="2" numFmtId="170" pivotButton="0" quotePrefix="0" xfId="11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1" fillId="3" fontId="1" numFmtId="164" pivotButton="0" quotePrefix="0" xfId="0">
      <alignment horizontal="center" vertical="center"/>
    </xf>
    <xf applyAlignment="1" borderId="1" fillId="3" fontId="5" numFmtId="164" pivotButton="0" quotePrefix="0" xfId="0">
      <alignment horizontal="center" vertical="center" wrapText="1"/>
    </xf>
    <xf applyAlignment="1" borderId="0" fillId="0" fontId="4" numFmtId="166" pivotButton="0" quotePrefix="0" xfId="11">
      <alignment horizontal="center" vertical="center"/>
    </xf>
    <xf applyAlignment="1" borderId="1" fillId="5" fontId="2" numFmtId="164" pivotButton="0" quotePrefix="0" xfId="11">
      <alignment horizontal="center" vertical="center"/>
    </xf>
    <xf applyAlignment="1" borderId="0" fillId="0" fontId="1" numFmtId="166" pivotButton="0" quotePrefix="0" xfId="11">
      <alignment horizontal="center" vertical="center"/>
    </xf>
    <xf applyAlignment="1" borderId="0" fillId="0" fontId="1" numFmtId="165" pivotButton="0" quotePrefix="0" xfId="11">
      <alignment horizontal="center" vertical="center"/>
    </xf>
    <xf applyAlignment="1" borderId="0" fillId="0" fontId="3" numFmtId="165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 wrapText="1"/>
    </xf>
    <xf applyAlignment="1" borderId="1" fillId="0" fontId="4" numFmtId="165" pivotButton="0" quotePrefix="0" xfId="0">
      <alignment horizontal="center" vertical="center"/>
    </xf>
    <xf applyAlignment="1" borderId="1" fillId="0" fontId="1" numFmtId="164" pivotButton="0" quotePrefix="0" xfId="0">
      <alignment horizontal="center" textRotation="255" vertical="center"/>
    </xf>
    <xf applyAlignment="1" borderId="1" fillId="0" fontId="1" numFmtId="164" pivotButton="0" quotePrefix="0" xfId="0">
      <alignment horizontal="center" vertical="center"/>
    </xf>
    <xf applyAlignment="1" borderId="1" fillId="0" fontId="4" numFmtId="164" pivotButton="0" quotePrefix="0" xfId="0">
      <alignment horizontal="distributed" vertical="center"/>
    </xf>
    <xf applyAlignment="1" borderId="1" fillId="0" fontId="3" numFmtId="169" pivotButton="0" quotePrefix="0" xfId="0">
      <alignment horizontal="center" vertical="center" wrapText="1"/>
    </xf>
    <xf borderId="23" fillId="0" fontId="0" numFmtId="0" pivotButton="0" quotePrefix="0" xfId="0"/>
    <xf applyAlignment="1" borderId="1" fillId="3" fontId="4" numFmtId="164" pivotButton="0" quotePrefix="0" xfId="0">
      <alignment horizontal="distributed" vertical="center"/>
    </xf>
    <xf applyAlignment="1" borderId="1" fillId="3" fontId="3" numFmtId="169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vertical="center"/>
    </xf>
    <xf applyAlignment="1" borderId="1" fillId="3" fontId="4" numFmtId="169" pivotButton="0" quotePrefix="0" xfId="0">
      <alignment horizontal="center" vertical="center" wrapText="1"/>
    </xf>
    <xf applyAlignment="1" borderId="1" fillId="4" fontId="4" numFmtId="164" pivotButton="0" quotePrefix="0" xfId="0">
      <alignment horizontal="distributed" vertical="center"/>
    </xf>
    <xf applyAlignment="1" borderId="1" fillId="4" fontId="4" numFmtId="169" pivotButton="0" quotePrefix="0" xfId="0">
      <alignment horizontal="center" vertical="center" wrapText="1"/>
    </xf>
    <xf applyAlignment="1" borderId="0" fillId="5" fontId="1" numFmtId="164" pivotButton="0" quotePrefix="0" xfId="0">
      <alignment horizontal="center" vertical="center"/>
    </xf>
    <xf applyAlignment="1" borderId="0" fillId="5" fontId="1" numFmtId="164" pivotButton="0" quotePrefix="0" xfId="0">
      <alignment horizontal="center" textRotation="255" vertical="center"/>
    </xf>
    <xf applyAlignment="1" borderId="0" fillId="5" fontId="1" numFmtId="164" pivotButton="0" quotePrefix="0" xfId="0">
      <alignment vertical="center"/>
    </xf>
    <xf applyAlignment="1" borderId="0" fillId="5" fontId="4" numFmtId="164" pivotButton="0" quotePrefix="0" xfId="0">
      <alignment horizontal="distributed" vertical="center"/>
    </xf>
    <xf applyAlignment="1" borderId="0" fillId="5" fontId="4" numFmtId="169" pivotButton="0" quotePrefix="0" xfId="0">
      <alignment horizontal="center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" fillId="0" fontId="3" numFmtId="168" pivotButton="0" quotePrefix="0" xfId="16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0" fillId="0" fontId="3" numFmtId="165" pivotButton="0" quotePrefix="0" xfId="0">
      <alignment vertical="center"/>
    </xf>
    <xf applyAlignment="1" borderId="0" fillId="0" fontId="3" numFmtId="164" pivotButton="0" quotePrefix="0" xfId="16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5" pivotButton="0" quotePrefix="0" xfId="0">
      <alignment horizontal="center" vertical="center"/>
    </xf>
    <xf applyAlignment="1" borderId="0" fillId="0" fontId="6" numFmtId="165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  <xf applyAlignment="1" borderId="0" fillId="0" fontId="3" numFmtId="165" pivotButton="0" quotePrefix="0" xfId="0">
      <alignment horizontal="right" vertical="center"/>
    </xf>
    <xf applyAlignment="1" borderId="0" fillId="0" fontId="3" numFmtId="166" pivotButton="0" quotePrefix="0" xfId="0">
      <alignment horizontal="right" vertical="center"/>
    </xf>
    <xf applyAlignment="1" borderId="1" fillId="0" fontId="4" numFmtId="166" pivotButton="0" quotePrefix="0" xfId="0">
      <alignment horizontal="center" vertical="center"/>
    </xf>
    <xf applyAlignment="1" borderId="1" fillId="0" fontId="1" numFmtId="164" pivotButton="0" quotePrefix="0" xfId="0">
      <alignment horizontal="center" textRotation="255" vertical="center" wrapText="1"/>
    </xf>
    <xf applyAlignment="1" borderId="1" fillId="0" fontId="4" numFmtId="164" pivotButton="0" quotePrefix="0" xfId="0">
      <alignment horizontal="center" vertical="center"/>
    </xf>
    <xf applyAlignment="1" borderId="1" fillId="0" fontId="3" numFmtId="167" pivotButton="0" quotePrefix="0" xfId="0">
      <alignment horizontal="center" vertical="center" wrapText="1"/>
    </xf>
    <xf applyAlignment="1" borderId="1" fillId="3" fontId="4" numFmtId="164" pivotButton="0" quotePrefix="0" xfId="0">
      <alignment horizontal="center" vertical="center"/>
    </xf>
    <xf applyAlignment="1" borderId="1" fillId="3" fontId="4" numFmtId="167" pivotButton="0" quotePrefix="0" xfId="0">
      <alignment horizontal="center" vertical="center" wrapText="1"/>
    </xf>
    <xf applyAlignment="1" borderId="1" fillId="4" fontId="4" numFmtId="164" pivotButton="0" quotePrefix="0" xfId="0">
      <alignment horizontal="center" vertical="center"/>
    </xf>
    <xf applyAlignment="1" borderId="1" fillId="4" fontId="4" numFmtId="167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textRotation="255" vertical="center"/>
    </xf>
    <xf applyAlignment="1" borderId="0" fillId="0" fontId="1" numFmtId="164" pivotButton="0" quotePrefix="0" xfId="0">
      <alignment vertical="center"/>
    </xf>
    <xf applyAlignment="1" borderId="0" fillId="0" fontId="4" numFmtId="164" pivotButton="0" quotePrefix="0" xfId="0">
      <alignment horizontal="center" vertical="center"/>
    </xf>
    <xf applyAlignment="1" borderId="0" fillId="0" fontId="3" numFmtId="165" pivotButton="0" quotePrefix="0" xfId="0">
      <alignment horizontal="right" vertical="center" wrapText="1"/>
    </xf>
    <xf applyAlignment="1" borderId="0" fillId="0" fontId="3" numFmtId="166" pivotButton="0" quotePrefix="0" xfId="0">
      <alignment horizontal="right" vertical="center" wrapText="1"/>
    </xf>
    <xf applyAlignment="1" borderId="0" fillId="5" fontId="3" numFmtId="166" pivotButton="0" quotePrefix="0" xfId="0">
      <alignment horizontal="right" vertical="center" wrapText="1"/>
    </xf>
    <xf applyAlignment="1" borderId="6" fillId="0" fontId="3" numFmtId="168" pivotButton="0" quotePrefix="0" xfId="16">
      <alignment horizontal="center" vertical="center"/>
    </xf>
  </cellXfs>
  <cellStyles count="229">
    <cellStyle builtinId="0" name="常规" xfId="0"/>
    <cellStyle builtinId="7" name="货币[0]" xfId="1"/>
    <cellStyle builtinId="4" name="货币" xfId="2"/>
    <cellStyle name="常规 39" xfId="3"/>
    <cellStyle name="常规 2 2 4" xfId="4"/>
    <cellStyle builtinId="38" name="20% - 强调文字颜色 3" xfId="5"/>
    <cellStyle builtinId="20" name="输入" xfId="6"/>
    <cellStyle builtinId="6" name="千位分隔[0]" xfId="7"/>
    <cellStyle builtinId="39" name="40% - 强调文字颜色 3" xfId="8"/>
    <cellStyle name="常规 31 2" xfId="9"/>
    <cellStyle name="常规 26 2" xfId="10"/>
    <cellStyle builtinId="3" name="千位分隔" xfId="11"/>
    <cellStyle name="常规 7 3" xfId="12"/>
    <cellStyle builtinId="27" name="差" xfId="13"/>
    <cellStyle builtinId="40" name="60% - 强调文字颜色 3" xfId="14"/>
    <cellStyle builtinId="8" name="超链接" xfId="15"/>
    <cellStyle builtinId="5" name="百分比" xfId="16"/>
    <cellStyle builtinId="9" name="已访问的超链接" xfId="17"/>
    <cellStyle name="百分比 2" xfId="18"/>
    <cellStyle builtinId="10" name="注释" xfId="19"/>
    <cellStyle name="常规 6" xfId="20"/>
    <cellStyle name="_ET_STYLE_NoName_00__数据库" xfId="21"/>
    <cellStyle builtinId="36" name="60% - 强调文字颜色 2" xfId="22"/>
    <cellStyle name="常规 12 2 2" xfId="23"/>
    <cellStyle builtinId="19" name="标题 4" xfId="24"/>
    <cellStyle builtinId="11" name="警告文本" xfId="25"/>
    <cellStyle name="千位分隔 10" xfId="26"/>
    <cellStyle name=" 3]_x000d__x000a_Zoomed=1_x000d__x000a_Row=0_x000d__x000a_Column=0_x000d__x000a_Height=300_x000d__x000a_Width=300_x000d__x000a_FontName=細明體_x000d__x000a_FontStyle=0_x000d__x000a_FontSize=9_x000d__x000a_PrtFontName=Co" xfId="27"/>
    <cellStyle builtinId="15" name="标题" xfId="28"/>
    <cellStyle name="常规 5 2" xfId="29"/>
    <cellStyle builtinId="53" name="解释性文本" xfId="30"/>
    <cellStyle name="百分比 2 2" xfId="31"/>
    <cellStyle builtinId="16" name="标题 1" xfId="32"/>
    <cellStyle name="千位分隔 10 2" xfId="33"/>
    <cellStyle name="常规 6 3" xfId="34"/>
    <cellStyle name=" 3]_x000d__x000a_Zoomed=1_x000d__x000a_Row=0_x000d__x000a_Column=0_x000d__x000a_Height=300_x000d__x000a_Width=300_x000d__x000a_FontName=細明體_x000d__x000a_FontStyle=0_x000d__x000a_FontSize=9_x000d__x000a_PrtFontName=Co 2" xfId="35"/>
    <cellStyle name="常规 5 2 2" xfId="36"/>
    <cellStyle builtinId="17" name="标题 2" xfId="37"/>
    <cellStyle builtinId="32" name="60% - 强调文字颜色 1" xfId="38"/>
    <cellStyle builtinId="18" name="标题 3" xfId="39"/>
    <cellStyle builtinId="44" name="60% - 强调文字颜色 4" xfId="40"/>
    <cellStyle builtinId="21" name="输出" xfId="41"/>
    <cellStyle name="常规 31" xfId="42"/>
    <cellStyle name="常规 26" xfId="43"/>
    <cellStyle builtinId="22" name="计算" xfId="44"/>
    <cellStyle builtinId="23" name="检查单元格" xfId="45"/>
    <cellStyle name="常规 8 3" xfId="46"/>
    <cellStyle builtinId="50" name="20% - 强调文字颜色 6" xfId="47"/>
    <cellStyle builtinId="33" name="强调文字颜色 2" xfId="48"/>
    <cellStyle name="百分比 12" xfId="49"/>
    <cellStyle builtinId="24" name="链接单元格" xfId="50"/>
    <cellStyle name="常规 5 6 52" xfId="51"/>
    <cellStyle builtinId="25" name="汇总" xfId="52"/>
    <cellStyle builtinId="26" name="好" xfId="53"/>
    <cellStyle builtinId="28" name="适中" xfId="54"/>
    <cellStyle name="常规 8 2" xfId="55"/>
    <cellStyle builtinId="46" name="20% - 强调文字颜色 5" xfId="56"/>
    <cellStyle builtinId="29" name="强调文字颜色 1" xfId="57"/>
    <cellStyle builtinId="30" name="20% - 强调文字颜色 1" xfId="58"/>
    <cellStyle builtinId="31" name="40% - 强调文字颜色 1" xfId="59"/>
    <cellStyle builtinId="34" name="20% - 强调文字颜色 2" xfId="60"/>
    <cellStyle builtinId="35" name="40% - 强调文字颜色 2" xfId="61"/>
    <cellStyle builtinId="37" name="强调文字颜色 3" xfId="62"/>
    <cellStyle builtinId="41" name="强调文字颜色 4" xfId="63"/>
    <cellStyle builtinId="42" name="20% - 强调文字颜色 4" xfId="64"/>
    <cellStyle name="常规 31 3" xfId="65"/>
    <cellStyle name="常规 26 3" xfId="66"/>
    <cellStyle builtinId="43" name="40% - 强调文字颜色 4" xfId="67"/>
    <cellStyle builtinId="45" name="强调文字颜色 5" xfId="68"/>
    <cellStyle builtinId="47" name="40% - 强调文字颜色 5" xfId="69"/>
    <cellStyle builtinId="48" name="60% - 强调文字颜色 5" xfId="70"/>
    <cellStyle builtinId="49" name="强调文字颜色 6" xfId="71"/>
    <cellStyle builtinId="51" name="40% - 强调文字颜色 6" xfId="72"/>
    <cellStyle builtinId="52" name="60% - 强调文字颜色 6" xfId="73"/>
    <cellStyle name=" 3]_x000d__x000a_Zoomed=1_x000d__x000a_Row=0_x000d__x000a_Column=0_x000d__x000a_Height=300_x000d__x000a_Width=300_x000d__x000a_FontName=細明體_x000d__x000a_FontStyle=0_x000d__x000a_FontSize=9_x000d__x000a_PrtFontName=Co 3" xfId="74"/>
    <cellStyle name="Normal_1.0 exec summary (Apr 02)" xfId="75"/>
    <cellStyle name="常规 21 2" xfId="76"/>
    <cellStyle name="常规 16 2" xfId="77"/>
    <cellStyle name="常规 10" xfId="78"/>
    <cellStyle name="常规 21 2 2" xfId="79"/>
    <cellStyle name="常规 16 2 2" xfId="80"/>
    <cellStyle name="常规 10 2" xfId="81"/>
    <cellStyle name=" 3]_x000d__x000a_Zoomed=1_x000d__x000a_Row=0_x000d__x000a_Column=0_x000d__x000a_Height=300_x000d__x000a_Width=300_x000d__x000a_FontName=細明體_x000d__x000a_FontStyle=0_x000d__x000a_FontSize=9_x000d__x000a_PrtFontName=Co 2 2" xfId="82"/>
    <cellStyle name="_ET_STYLE_NoName_00__数据库 2" xfId="83"/>
    <cellStyle name="百分比 12 2" xfId="84"/>
    <cellStyle name="百分比 3" xfId="85"/>
    <cellStyle name="百分比 3 10" xfId="86"/>
    <cellStyle name="百分比 3 10 2" xfId="87"/>
    <cellStyle name="常规 10 2 2" xfId="88"/>
    <cellStyle name="常规 10 3" xfId="89"/>
    <cellStyle name="常规 21 3" xfId="90"/>
    <cellStyle name="常规 16 3" xfId="91"/>
    <cellStyle name="常规 11" xfId="92"/>
    <cellStyle name="常规 11 2" xfId="93"/>
    <cellStyle name="常规 11 2 2" xfId="94"/>
    <cellStyle name="常规 11 3" xfId="95"/>
    <cellStyle name="常规 12" xfId="96"/>
    <cellStyle name="常规 12 2" xfId="97"/>
    <cellStyle name="常规 12 3" xfId="98"/>
    <cellStyle name="常规 13" xfId="99"/>
    <cellStyle name="常规 13 2" xfId="100"/>
    <cellStyle name="常规 13 2 2" xfId="101"/>
    <cellStyle name="常规 13 3" xfId="102"/>
    <cellStyle name="常规 14" xfId="103"/>
    <cellStyle name="常规 14 2" xfId="104"/>
    <cellStyle name="常规 14 2 2" xfId="105"/>
    <cellStyle name="常规 14 3" xfId="106"/>
    <cellStyle name="常规 20" xfId="107"/>
    <cellStyle name="常规 15" xfId="108"/>
    <cellStyle name="常规 20 2" xfId="109"/>
    <cellStyle name="常规 15 2" xfId="110"/>
    <cellStyle name="常规 20 2 2" xfId="111"/>
    <cellStyle name="常规 15 2 2" xfId="112"/>
    <cellStyle name="常规 20 3" xfId="113"/>
    <cellStyle name="常规 15 3" xfId="114"/>
    <cellStyle name="常规 21" xfId="115"/>
    <cellStyle name="常规 16" xfId="116"/>
    <cellStyle name="常规 22" xfId="117"/>
    <cellStyle name="常规 17" xfId="118"/>
    <cellStyle name="常规 22 2" xfId="119"/>
    <cellStyle name="常规 17 2" xfId="120"/>
    <cellStyle name="常规 22 2 2" xfId="121"/>
    <cellStyle name="常规 17 2 2" xfId="122"/>
    <cellStyle name="常规 22 3" xfId="123"/>
    <cellStyle name="常规 17 3" xfId="124"/>
    <cellStyle name="常规 23" xfId="125"/>
    <cellStyle name="常规 18" xfId="126"/>
    <cellStyle name="常规 23 2" xfId="127"/>
    <cellStyle name="常规 18 2" xfId="128"/>
    <cellStyle name="常规 24 3" xfId="129"/>
    <cellStyle name="常规 23 2 2" xfId="130"/>
    <cellStyle name="常规 19 3" xfId="131"/>
    <cellStyle name="常规 18 2 2" xfId="132"/>
    <cellStyle name="常规 23 3" xfId="133"/>
    <cellStyle name="常规 18 3" xfId="134"/>
    <cellStyle name="常规 24" xfId="135"/>
    <cellStyle name="常规 19" xfId="136"/>
    <cellStyle name="常规 24 2" xfId="137"/>
    <cellStyle name="常规 19 2" xfId="138"/>
    <cellStyle name="常规 24 2 2" xfId="139"/>
    <cellStyle name="常规 19 2 2" xfId="140"/>
    <cellStyle name="常规 2" xfId="141"/>
    <cellStyle name="常规 2 2" xfId="142"/>
    <cellStyle name="常规 37" xfId="143"/>
    <cellStyle name="常规 2 2 2" xfId="144"/>
    <cellStyle name="常规 2 2 2 11" xfId="145"/>
    <cellStyle name="常规 2 2 2 11 2" xfId="146"/>
    <cellStyle name="常规 37 2" xfId="147"/>
    <cellStyle name="常规 2 2 2 2" xfId="148"/>
    <cellStyle name="常规 38" xfId="149"/>
    <cellStyle name="常规 2 2 3" xfId="150"/>
    <cellStyle name="常规 2 2 3 2" xfId="151"/>
    <cellStyle name="常规 2 3" xfId="152"/>
    <cellStyle name="常规 2 3 2" xfId="153"/>
    <cellStyle name="常规 2 4" xfId="154"/>
    <cellStyle name="常规 2 4 2" xfId="155"/>
    <cellStyle name="常规 2 5" xfId="156"/>
    <cellStyle name="常规 30" xfId="157"/>
    <cellStyle name="常规 25" xfId="158"/>
    <cellStyle name="常规 30 2" xfId="159"/>
    <cellStyle name="常规 25 2" xfId="160"/>
    <cellStyle name="常规 30 2 2" xfId="161"/>
    <cellStyle name="常规 25 2 2" xfId="162"/>
    <cellStyle name="常规 30 3" xfId="163"/>
    <cellStyle name="常规 25 3" xfId="164"/>
    <cellStyle name="常规 31 2 2" xfId="165"/>
    <cellStyle name="常规 26 2 2" xfId="166"/>
    <cellStyle name="常规 32" xfId="167"/>
    <cellStyle name="常规 27" xfId="168"/>
    <cellStyle name="常规 32 2" xfId="169"/>
    <cellStyle name="常规 27 2" xfId="170"/>
    <cellStyle name="常规 36" xfId="171"/>
    <cellStyle name="常规 32 2 2" xfId="172"/>
    <cellStyle name="常规 27 2 2" xfId="173"/>
    <cellStyle name="常规 32 3" xfId="174"/>
    <cellStyle name="常规 27 3" xfId="175"/>
    <cellStyle name="常规 33" xfId="176"/>
    <cellStyle name="常规 28" xfId="177"/>
    <cellStyle name="常规 28 2" xfId="178"/>
    <cellStyle name="常规 28 2 2" xfId="179"/>
    <cellStyle name="常规 28 3" xfId="180"/>
    <cellStyle name="常规 34" xfId="181"/>
    <cellStyle name="常规 29" xfId="182"/>
    <cellStyle name="常规 34 2" xfId="183"/>
    <cellStyle name="常规 29 2" xfId="184"/>
    <cellStyle name="常规 4 3" xfId="185"/>
    <cellStyle name="常规 29 2 2" xfId="186"/>
    <cellStyle name="常规 29 3" xfId="187"/>
    <cellStyle name="常规 3" xfId="188"/>
    <cellStyle name="常规 3 2" xfId="189"/>
    <cellStyle name="常规 3 2 2" xfId="190"/>
    <cellStyle name="常规 3 2 2 2" xfId="191"/>
    <cellStyle name="常规 3 2 3" xfId="192"/>
    <cellStyle name="常规 3 3" xfId="193"/>
    <cellStyle name="常规 3 3 2" xfId="194"/>
    <cellStyle name="常规 3 4" xfId="195"/>
    <cellStyle name="常规 40" xfId="196"/>
    <cellStyle name="常规 35" xfId="197"/>
    <cellStyle name="常规 36 2" xfId="198"/>
    <cellStyle name="常规 37 2 2" xfId="199"/>
    <cellStyle name="常规 37 3" xfId="200"/>
    <cellStyle name="常规 4" xfId="201"/>
    <cellStyle name="常规 4 2" xfId="202"/>
    <cellStyle name="常规 4 2 2" xfId="203"/>
    <cellStyle name="常规 40 2" xfId="204"/>
    <cellStyle name="常规 5" xfId="205"/>
    <cellStyle name="常规 5 3" xfId="206"/>
    <cellStyle name="常规 5 6 52 10" xfId="207"/>
    <cellStyle name="常规 5 6 52 10 2" xfId="208"/>
    <cellStyle name="常规 5 6 52 10 2 2" xfId="209"/>
    <cellStyle name="常规 5 6 52 10 3" xfId="210"/>
    <cellStyle name="常规 5 6 52 2" xfId="211"/>
    <cellStyle name="千位分隔 4" xfId="212"/>
    <cellStyle name="常规 5 6 52 2 2" xfId="213"/>
    <cellStyle name="常规 5 6 52 3" xfId="214"/>
    <cellStyle name="常规 6 2" xfId="215"/>
    <cellStyle name="常规 6 2 2" xfId="216"/>
    <cellStyle name="常规 7" xfId="217"/>
    <cellStyle name="常规 7 2" xfId="218"/>
    <cellStyle name="常规 7 2 2" xfId="219"/>
    <cellStyle name="常规 8" xfId="220"/>
    <cellStyle name="常规 8 2 2" xfId="221"/>
    <cellStyle name="常规 9" xfId="222"/>
    <cellStyle name="常规 9 2" xfId="223"/>
    <cellStyle name="常规 9 2 2" xfId="224"/>
    <cellStyle name="常规 9 3" xfId="225"/>
    <cellStyle name="常规_Sheet1 3" xfId="226"/>
    <cellStyle name="千位分隔 2" xfId="227"/>
    <cellStyle name="千位分隔 4 2" xfId="228"/>
  </cellStyles>
  <dxfs count="4">
    <dxf>
      <font>
        <color rgb="FF9C0006"/>
      </font>
      <fill>
        <patternFill patternType="solid">
          <fgColor rgb="FFFFFFFF"/>
          <bgColor rgb="FFFFC7CE"/>
        </patternFill>
      </fill>
    </dxf>
    <dxf>
      <fill>
        <patternFill patternType="solid">
          <fgColor rgb="FFFFFFFF"/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theme="9" tint="0.599902340769677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J15" sqref="J15"/>
    </sheetView>
  </sheetViews>
  <sheetFormatPr baseColWidth="8" customHeight="1" defaultColWidth="10.625" defaultRowHeight="20.1"/>
  <cols>
    <col customWidth="1" max="1" min="1" style="244" width="10.625"/>
    <col customWidth="1" max="16384" min="2" style="244" width="10.625"/>
  </cols>
  <sheetData>
    <row customFormat="1" customHeight="1" ht="33.75" r="1" s="245">
      <c r="A1" s="246" t="n"/>
      <c r="F1" s="247" t="inlineStr">
        <is>
          <t xml:space="preserve">
文件编号：XCSG/WJWY-FR-HX0313
版本状态：D/0</t>
        </is>
      </c>
    </row>
    <row customFormat="1" customHeight="1" ht="17.25" r="2" s="245"/>
    <row customHeight="1" ht="22.2" r="3" s="248">
      <c r="F3" s="249" t="inlineStr">
        <is>
          <t>机密文件，注意保密</t>
        </is>
      </c>
    </row>
    <row customFormat="1" customHeight="1" ht="17.25" r="7" s="245">
      <c r="A7" s="250" t="inlineStr">
        <is>
          <t>武进吾悦广场</t>
        </is>
      </c>
    </row>
    <row customFormat="1" customHeight="1" ht="17.25" r="8" s="245"/>
    <row customFormat="1" customHeight="1" ht="37.2" r="9" s="245">
      <c r="B9" s="251" t="n"/>
      <c r="C9" s="251" t="n"/>
      <c r="D9" s="251" t="n"/>
      <c r="E9" s="251" t="n"/>
      <c r="F9" s="251" t="n"/>
      <c r="G9" s="251" t="n"/>
      <c r="H9" s="251" t="n"/>
    </row>
    <row customFormat="1" customHeight="1" ht="17.25" r="10" s="245">
      <c r="A10" s="252" t="inlineStr">
        <is>
          <t>经营日报表</t>
        </is>
      </c>
    </row>
    <row customFormat="1" customHeight="1" ht="17.25" r="11" s="245"/>
    <row customFormat="1" customHeight="1" ht="17.25" r="12" s="245"/>
    <row customFormat="1" customHeight="1" ht="17.25" r="21" s="245">
      <c r="A21" s="242" t="n">
        <v>43678</v>
      </c>
    </row>
    <row customFormat="1" customHeight="1" ht="17.25" r="22" s="245"/>
  </sheetData>
  <mergeCells count="5">
    <mergeCell ref="F1:H1"/>
    <mergeCell ref="F3:H3"/>
    <mergeCell ref="A7:H8"/>
    <mergeCell ref="A10:H12"/>
    <mergeCell ref="A21:H22"/>
  </mergeCell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T403"/>
  <sheetViews>
    <sheetView tabSelected="1" workbookViewId="0" zoomScale="81" zoomScaleNormal="81">
      <pane activePane="bottomRight" state="frozen" topLeftCell="I6" xSplit="8" ySplit="5"/>
      <selection activeCell="A1" sqref="A1"/>
      <selection activeCell="A1" pane="topRight" sqref="A1"/>
      <selection activeCell="A1" pane="bottomLeft" sqref="A1"/>
      <selection activeCell="W8" pane="bottomRight" sqref="W8"/>
    </sheetView>
  </sheetViews>
  <sheetFormatPr baseColWidth="8" customHeight="1" defaultColWidth="9" defaultRowHeight="24.95"/>
  <cols>
    <col customWidth="1" max="1" min="1" style="253" width="5.25"/>
    <col customWidth="1" max="2" min="2" style="253" width="6.5"/>
    <col customWidth="1" max="3" min="3" style="253" width="9"/>
    <col customWidth="1" max="4" min="4" style="253" width="8.375"/>
    <col customWidth="1" max="5" min="5" style="253" width="6.375"/>
    <col customWidth="1" max="6" min="6" style="253" width="11.5"/>
    <col customWidth="1" max="7" min="7" style="253" width="17"/>
    <col customWidth="1" max="8" min="8" style="254" width="14.5"/>
    <col customWidth="1" max="9" min="9" style="255" width="16.5"/>
    <col customWidth="1" max="10" min="10" style="256" width="16.5"/>
    <col customWidth="1" max="11" min="11" style="256" width="16.25"/>
    <col customWidth="1" max="12" min="12" style="257" width="16.25"/>
    <col customWidth="1" max="16" min="13" style="256" width="16.25"/>
    <col customWidth="1" max="17" min="17" style="256" width="15.375"/>
    <col customWidth="1" max="18" min="18" style="256" width="15.875"/>
    <col customWidth="1" max="19" min="19" style="256" width="15.625"/>
    <col customWidth="1" max="20" min="20" style="256" width="15.25"/>
    <col customWidth="1" max="21" min="21" style="256" width="19"/>
    <col customWidth="1" max="22" min="22" style="256" width="17.125"/>
    <col customWidth="1" max="23" min="23" style="256" width="16.25"/>
    <col customWidth="1" max="24" min="24" style="256" width="17"/>
    <col customWidth="1" max="25" min="25" style="257" width="16.25"/>
    <col customWidth="1" max="26" min="26" style="257" width="21.125"/>
    <col customWidth="1" max="27" min="27" style="256" width="16.375"/>
    <col customWidth="1" max="28" min="28" style="257" width="16.375"/>
    <col customWidth="1" max="30" min="29" style="257" width="15.375"/>
    <col customWidth="1" max="31" min="31" style="256" width="16.25"/>
    <col customWidth="1" max="32" min="32" style="257" width="16.25"/>
    <col customWidth="1" max="33" min="33" style="256" width="16.25"/>
    <col customWidth="1" max="34" min="34" style="257" width="16.25"/>
    <col customWidth="1" max="35" min="35" style="256" width="16.25"/>
    <col customWidth="1" max="37" min="36" style="256" width="16"/>
    <col customWidth="1" max="38" min="38" style="256" width="18.375"/>
    <col customWidth="1" max="39" min="39" style="256" width="18.125"/>
    <col customWidth="1" max="40" min="40" style="256" width="20"/>
    <col customWidth="1" max="41" min="41" style="258" width="12.375"/>
    <col customWidth="1" max="42" min="42" style="259" width="10.875"/>
    <col customWidth="1" max="43" min="43" style="260" width="11.625"/>
    <col customWidth="1" max="44" min="44" style="260" width="14"/>
    <col customWidth="1" max="45" min="45" style="260" width="16.625"/>
    <col customWidth="1" max="46" min="46" style="260" width="13"/>
    <col customWidth="1" max="16384" min="47" style="260" width="9"/>
  </cols>
  <sheetData>
    <row customHeight="1" ht="70.5" r="1" s="248">
      <c r="A1" s="261" t="inlineStr">
        <is>
          <t>序号</t>
        </is>
      </c>
      <c r="B1" s="261" t="inlineStr">
        <is>
          <t>经营        方式</t>
        </is>
      </c>
      <c r="C1" s="261" t="inlineStr">
        <is>
          <t>业态</t>
        </is>
      </c>
      <c r="D1" s="261" t="inlineStr">
        <is>
          <t>楼层</t>
        </is>
      </c>
      <c r="E1" s="261" t="inlineStr">
        <is>
          <t>楼层分区</t>
        </is>
      </c>
      <c r="F1" s="261" t="inlineStr">
        <is>
          <t>铺位号</t>
        </is>
      </c>
      <c r="G1" s="261" t="inlineStr">
        <is>
          <t>品牌</t>
        </is>
      </c>
      <c r="H1" s="262" t="inlineStr">
        <is>
          <t>面积</t>
        </is>
      </c>
      <c r="I1" s="263" t="inlineStr">
        <is>
          <t>1日</t>
        </is>
      </c>
      <c r="J1" s="263" t="inlineStr">
        <is>
          <t>2日</t>
        </is>
      </c>
      <c r="K1" s="263" t="inlineStr">
        <is>
          <t>3日</t>
        </is>
      </c>
      <c r="L1" s="264" t="inlineStr">
        <is>
          <t>4日</t>
        </is>
      </c>
      <c r="M1" s="263" t="inlineStr">
        <is>
          <t>5日</t>
        </is>
      </c>
      <c r="N1" s="264" t="inlineStr">
        <is>
          <t>6日</t>
        </is>
      </c>
      <c r="O1" s="263" t="inlineStr">
        <is>
          <t>7日</t>
        </is>
      </c>
      <c r="P1" s="264" t="inlineStr">
        <is>
          <t>8日</t>
        </is>
      </c>
      <c r="Q1" s="263" t="inlineStr">
        <is>
          <t>9日</t>
        </is>
      </c>
      <c r="R1" s="264" t="inlineStr">
        <is>
          <t>10日</t>
        </is>
      </c>
      <c r="S1" s="263" t="inlineStr">
        <is>
          <t>11日</t>
        </is>
      </c>
      <c r="T1" s="264" t="inlineStr">
        <is>
          <t>12日</t>
        </is>
      </c>
      <c r="U1" s="265" t="inlineStr">
        <is>
          <t>13日</t>
        </is>
      </c>
      <c r="V1" s="266" t="inlineStr">
        <is>
          <t>14日</t>
        </is>
      </c>
      <c r="W1" s="265" t="inlineStr">
        <is>
          <t>15日</t>
        </is>
      </c>
      <c r="X1" s="264" t="inlineStr">
        <is>
          <t>16日</t>
        </is>
      </c>
      <c r="Y1" s="263" t="inlineStr">
        <is>
          <t>17日</t>
        </is>
      </c>
      <c r="Z1" s="264" t="inlineStr">
        <is>
          <t>18日</t>
        </is>
      </c>
      <c r="AA1" s="263" t="inlineStr">
        <is>
          <t>19日</t>
        </is>
      </c>
      <c r="AB1" s="264" t="inlineStr">
        <is>
          <t>20日</t>
        </is>
      </c>
      <c r="AC1" s="263" t="inlineStr">
        <is>
          <t>21日</t>
        </is>
      </c>
      <c r="AD1" s="264" t="inlineStr">
        <is>
          <t>22日</t>
        </is>
      </c>
      <c r="AE1" s="263" t="inlineStr">
        <is>
          <t>23日</t>
        </is>
      </c>
      <c r="AF1" s="264" t="inlineStr">
        <is>
          <t>24日</t>
        </is>
      </c>
      <c r="AG1" s="263" t="inlineStr">
        <is>
          <t>25日</t>
        </is>
      </c>
      <c r="AH1" s="264" t="inlineStr">
        <is>
          <t>26日</t>
        </is>
      </c>
      <c r="AI1" s="263" t="inlineStr">
        <is>
          <t>27日</t>
        </is>
      </c>
      <c r="AJ1" s="264" t="inlineStr">
        <is>
          <t>28日</t>
        </is>
      </c>
      <c r="AK1" s="264" t="inlineStr">
        <is>
          <t>29日</t>
        </is>
      </c>
      <c r="AL1" s="264" t="inlineStr">
        <is>
          <t>30日</t>
        </is>
      </c>
      <c r="AM1" s="264" t="n"/>
      <c r="AN1" s="264" t="inlineStr">
        <is>
          <t>小计</t>
        </is>
      </c>
      <c r="AO1" s="267" t="inlineStr">
        <is>
          <t>销售趋势迷你图</t>
        </is>
      </c>
      <c r="AP1" s="261" t="inlineStr">
        <is>
          <t>备注</t>
        </is>
      </c>
    </row>
    <row customHeight="1" ht="24.75" r="2" s="248">
      <c r="A2" s="268" t="n"/>
      <c r="B2" s="268" t="n"/>
      <c r="C2" s="268" t="n"/>
      <c r="D2" s="268" t="n"/>
      <c r="E2" s="268" t="n"/>
      <c r="F2" s="268" t="n"/>
      <c r="G2" s="268" t="n"/>
      <c r="H2" s="268" t="n"/>
      <c r="I2" s="269" t="n">
        <v>43709</v>
      </c>
      <c r="J2" s="269" t="n">
        <v>43710</v>
      </c>
      <c r="K2" s="269" t="n">
        <v>43711</v>
      </c>
      <c r="L2" s="269" t="n">
        <v>43712</v>
      </c>
      <c r="M2" s="269" t="n">
        <v>43713</v>
      </c>
      <c r="N2" s="269" t="n">
        <v>43714</v>
      </c>
      <c r="O2" s="269" t="n">
        <v>43715</v>
      </c>
      <c r="P2" s="269" t="n">
        <v>43716</v>
      </c>
      <c r="Q2" s="269" t="n">
        <v>43717</v>
      </c>
      <c r="R2" s="269" t="n">
        <v>43718</v>
      </c>
      <c r="S2" s="269" t="n">
        <v>43719</v>
      </c>
      <c r="T2" s="269" t="n">
        <v>43720</v>
      </c>
      <c r="U2" s="269" t="n">
        <v>43721</v>
      </c>
      <c r="V2" s="269" t="n">
        <v>43722</v>
      </c>
      <c r="W2" s="269" t="n">
        <v>43723</v>
      </c>
      <c r="X2" s="269" t="n">
        <v>43724</v>
      </c>
      <c r="Y2" s="269" t="n">
        <v>43725</v>
      </c>
      <c r="Z2" s="269" t="n">
        <v>43726</v>
      </c>
      <c r="AA2" s="269" t="n">
        <v>43727</v>
      </c>
      <c r="AB2" s="269" t="n">
        <v>43728</v>
      </c>
      <c r="AC2" s="269" t="n">
        <v>43729</v>
      </c>
      <c r="AD2" s="269" t="n">
        <v>43730</v>
      </c>
      <c r="AE2" s="269" t="n">
        <v>43731</v>
      </c>
      <c r="AF2" s="269" t="n">
        <v>43732</v>
      </c>
      <c r="AG2" s="269" t="n">
        <v>43733</v>
      </c>
      <c r="AH2" s="269" t="n">
        <v>43734</v>
      </c>
      <c r="AI2" s="269" t="n">
        <v>43735</v>
      </c>
      <c r="AJ2" s="269" t="n">
        <v>43736</v>
      </c>
      <c r="AK2" s="269" t="n">
        <v>43737</v>
      </c>
      <c r="AL2" s="269" t="n">
        <v>43738</v>
      </c>
      <c r="AM2" s="269" t="n"/>
      <c r="AN2" s="268" t="n"/>
      <c r="AO2" s="268" t="n"/>
      <c r="AP2" s="268" t="n"/>
      <c r="AQ2" s="139" t="n"/>
    </row>
    <row customHeight="1" ht="24.75" r="3" s="248">
      <c r="A3" s="270" t="inlineStr">
        <is>
          <t>天气情况</t>
        </is>
      </c>
      <c r="B3" s="271" t="n"/>
      <c r="C3" s="271" t="n"/>
      <c r="D3" s="271" t="n"/>
      <c r="E3" s="271" t="n"/>
      <c r="F3" s="271" t="n"/>
      <c r="G3" s="272" t="n"/>
      <c r="H3" s="273" t="n"/>
      <c r="I3" s="274" t="inlineStr">
        <is>
          <t>雨</t>
        </is>
      </c>
      <c r="J3" s="274" t="inlineStr">
        <is>
          <t>雨</t>
        </is>
      </c>
      <c r="K3" s="274" t="inlineStr">
        <is>
          <t>阴</t>
        </is>
      </c>
      <c r="L3" s="274" t="inlineStr">
        <is>
          <t>雨</t>
        </is>
      </c>
      <c r="M3" s="274" t="inlineStr">
        <is>
          <t>雨</t>
        </is>
      </c>
      <c r="N3" s="274" t="inlineStr">
        <is>
          <t>晴</t>
        </is>
      </c>
      <c r="O3" s="274" t="inlineStr">
        <is>
          <t>晴</t>
        </is>
      </c>
      <c r="P3" s="274" t="inlineStr">
        <is>
          <t>晴</t>
        </is>
      </c>
      <c r="Q3" s="274" t="inlineStr">
        <is>
          <t>晴</t>
        </is>
      </c>
      <c r="R3" s="274" t="inlineStr">
        <is>
          <t>晴</t>
        </is>
      </c>
      <c r="S3" s="274" t="inlineStr">
        <is>
          <t>晴</t>
        </is>
      </c>
      <c r="T3" s="274" t="inlineStr">
        <is>
          <t>晴</t>
        </is>
      </c>
      <c r="U3" s="274" t="inlineStr">
        <is>
          <t>晴</t>
        </is>
      </c>
      <c r="V3" s="274" t="inlineStr">
        <is>
          <t>多云</t>
        </is>
      </c>
      <c r="W3" s="274" t="n"/>
      <c r="X3" s="274" t="n"/>
      <c r="Y3" s="274" t="n"/>
      <c r="Z3" s="274" t="n"/>
      <c r="AA3" s="274" t="n"/>
      <c r="AB3" s="274" t="n"/>
      <c r="AC3" s="274" t="n"/>
      <c r="AD3" s="274" t="n"/>
      <c r="AE3" s="274" t="n"/>
      <c r="AF3" s="274" t="n"/>
      <c r="AG3" s="274" t="n"/>
      <c r="AH3" s="274" t="n"/>
      <c r="AI3" s="274" t="n"/>
      <c r="AJ3" s="274" t="n"/>
      <c r="AK3" s="274" t="n"/>
      <c r="AL3" s="274" t="n"/>
      <c r="AM3" s="274" t="n"/>
      <c r="AN3" s="275" t="n"/>
      <c r="AO3" s="276" t="n"/>
      <c r="AP3" s="276" t="n"/>
    </row>
    <row customHeight="1" ht="24.75" r="4" s="248">
      <c r="A4" s="270" t="inlineStr">
        <is>
          <t>客流数据</t>
        </is>
      </c>
      <c r="B4" s="271" t="n"/>
      <c r="C4" s="271" t="n"/>
      <c r="D4" s="271" t="n"/>
      <c r="E4" s="271" t="n"/>
      <c r="F4" s="271" t="n"/>
      <c r="G4" s="272" t="n"/>
      <c r="H4" s="277" t="n"/>
      <c r="I4" s="274" t="n">
        <v>79679</v>
      </c>
      <c r="J4" s="274" t="n">
        <v>50878</v>
      </c>
      <c r="K4" s="274" t="n">
        <v>52122</v>
      </c>
      <c r="L4" s="274" t="n">
        <v>50566</v>
      </c>
      <c r="M4" s="274" t="n">
        <v>53210</v>
      </c>
      <c r="N4" s="274" t="n">
        <v>59507</v>
      </c>
      <c r="O4" s="274" t="n">
        <v>77271</v>
      </c>
      <c r="P4" s="274" t="n">
        <v>75968</v>
      </c>
      <c r="Q4" s="274" t="n">
        <v>48378</v>
      </c>
      <c r="R4" s="274" t="n">
        <v>50233</v>
      </c>
      <c r="S4" s="274" t="n">
        <v>50148</v>
      </c>
      <c r="T4" s="274" t="n">
        <v>62921</v>
      </c>
      <c r="U4" s="274" t="n">
        <v>97890</v>
      </c>
      <c r="V4" s="274" t="inlineStr">
        <is>
          <t>88888</t>
        </is>
      </c>
      <c r="W4" s="274" t="n"/>
      <c r="X4" s="274" t="n"/>
      <c r="Y4" s="274" t="n"/>
      <c r="Z4" s="274" t="n"/>
      <c r="AA4" s="274" t="n"/>
      <c r="AB4" s="274" t="n"/>
      <c r="AC4" s="274" t="n"/>
      <c r="AD4" s="274" t="n"/>
      <c r="AE4" s="278" t="n"/>
      <c r="AF4" s="274" t="n"/>
      <c r="AG4" s="274" t="n"/>
      <c r="AH4" s="274" t="n"/>
      <c r="AI4" s="274" t="n"/>
      <c r="AJ4" s="274" t="n"/>
      <c r="AK4" s="274" t="n"/>
      <c r="AL4" s="274" t="n"/>
      <c r="AM4" s="274" t="n"/>
      <c r="AN4" s="279">
        <f>SUM(I4:AM4)</f>
        <v/>
      </c>
      <c r="AO4" s="276" t="n"/>
      <c r="AP4" s="276" t="n"/>
      <c r="AQ4" s="260" t="n">
        <v>1734000</v>
      </c>
      <c r="AR4" s="141">
        <f>AN4/AQ4</f>
        <v/>
      </c>
    </row>
    <row customHeight="1" ht="33" r="5" s="248">
      <c r="A5" s="270" t="inlineStr">
        <is>
          <t>今日特殊事件</t>
        </is>
      </c>
      <c r="B5" s="271" t="n"/>
      <c r="C5" s="271" t="n"/>
      <c r="D5" s="271" t="n"/>
      <c r="E5" s="271" t="n"/>
      <c r="F5" s="271" t="n"/>
      <c r="G5" s="272" t="n"/>
      <c r="H5" s="277" t="n"/>
      <c r="I5" s="280" t="n"/>
      <c r="J5" s="280" t="n"/>
      <c r="K5" s="280" t="n"/>
      <c r="L5" s="280" t="n"/>
      <c r="M5" s="280" t="n"/>
      <c r="N5" s="280" t="n"/>
      <c r="O5" s="281" t="n"/>
      <c r="P5" s="281" t="inlineStr">
        <is>
          <t>熊小舍开业</t>
        </is>
      </c>
      <c r="Q5" s="281" t="n"/>
      <c r="R5" s="281" t="n"/>
      <c r="S5" s="281" t="n"/>
      <c r="T5" s="281" t="n"/>
      <c r="U5" s="281" t="inlineStr">
        <is>
          <t>中秋</t>
        </is>
      </c>
      <c r="V5" s="281" t="inlineStr">
        <is>
          <t>无</t>
        </is>
      </c>
      <c r="W5" s="281" t="n"/>
      <c r="X5" s="281" t="n"/>
      <c r="Y5" s="281" t="n"/>
      <c r="Z5" s="281" t="n"/>
      <c r="AA5" s="282" t="n"/>
      <c r="AB5" s="280" t="n"/>
      <c r="AC5" s="283" t="n"/>
      <c r="AD5" s="280" t="n"/>
      <c r="AE5" s="284" t="n"/>
      <c r="AF5" s="280" t="n"/>
      <c r="AG5" s="280" t="n"/>
      <c r="AH5" s="280" t="n"/>
      <c r="AI5" s="280" t="n"/>
      <c r="AJ5" s="280" t="n"/>
      <c r="AK5" s="280" t="n"/>
      <c r="AL5" s="280" t="n"/>
      <c r="AM5" s="280" t="n"/>
      <c r="AN5" s="285" t="n"/>
      <c r="AO5" s="276" t="n"/>
      <c r="AP5" s="276" t="n"/>
    </row>
    <row customFormat="1" customHeight="1" ht="31.5" r="6" s="260">
      <c r="A6" s="286" t="n">
        <v>1</v>
      </c>
      <c r="B6" s="286" t="inlineStr">
        <is>
          <t>租赁</t>
        </is>
      </c>
      <c r="C6" s="287" t="inlineStr">
        <is>
          <t>主次力店及主题餐厅</t>
        </is>
      </c>
      <c r="D6" s="287" t="inlineStr">
        <is>
          <t>BF/1F/2F/3F</t>
        </is>
      </c>
      <c r="E6" s="287" t="inlineStr">
        <is>
          <t>3F</t>
        </is>
      </c>
      <c r="F6" s="287" t="inlineStr">
        <is>
          <t>BF,1F-135,2F-253,3F-333</t>
        </is>
      </c>
      <c r="G6" s="287" t="inlineStr">
        <is>
          <t>易买得</t>
        </is>
      </c>
      <c r="H6" s="288" t="n">
        <v>17346</v>
      </c>
      <c r="I6" s="288" t="n">
        <v>523145</v>
      </c>
      <c r="J6" s="288" t="n">
        <v>532698</v>
      </c>
      <c r="K6" s="288" t="n">
        <v>526398</v>
      </c>
      <c r="L6" s="288" t="n">
        <v>536984</v>
      </c>
      <c r="M6" s="288" t="n">
        <v>486521</v>
      </c>
      <c r="N6" s="288" t="n">
        <v>549635</v>
      </c>
      <c r="O6" s="288" t="n">
        <v>552132</v>
      </c>
      <c r="P6" s="288" t="n">
        <v>584201</v>
      </c>
      <c r="Q6" s="288" t="n">
        <v>456395</v>
      </c>
      <c r="R6" s="288" t="n">
        <v>532650</v>
      </c>
      <c r="S6" s="288" t="n">
        <v>521362</v>
      </c>
      <c r="T6" s="288" t="n">
        <v>536984</v>
      </c>
      <c r="U6" s="288" t="n">
        <v>1001236</v>
      </c>
      <c r="V6" s="288" t="n"/>
      <c r="W6" s="288" t="n"/>
      <c r="X6" s="288" t="n"/>
      <c r="Y6" s="288" t="n"/>
      <c r="Z6" s="288" t="n"/>
      <c r="AA6" s="288" t="n"/>
      <c r="AB6" s="288" t="n"/>
      <c r="AC6" s="288" t="n"/>
      <c r="AD6" s="288" t="n"/>
      <c r="AE6" s="289" t="n"/>
      <c r="AF6" s="288" t="n"/>
      <c r="AG6" s="288" t="n"/>
      <c r="AH6" s="288" t="n"/>
      <c r="AI6" s="288" t="n"/>
      <c r="AJ6" s="288" t="n"/>
      <c r="AK6" s="288" t="n"/>
      <c r="AL6" s="288" t="n"/>
      <c r="AM6" s="288" t="n"/>
      <c r="AN6" s="290">
        <f>SUM(I6:AM6)</f>
        <v/>
      </c>
      <c r="AO6" s="291" t="n"/>
      <c r="AP6" s="287" t="n"/>
    </row>
    <row customFormat="1" customHeight="1" ht="31.5" outlineLevel="1" r="7" s="260">
      <c r="A7" s="286" t="n"/>
      <c r="B7" s="286" t="inlineStr">
        <is>
          <t>租赁</t>
        </is>
      </c>
      <c r="C7" s="286" t="n"/>
      <c r="D7" s="286" t="inlineStr">
        <is>
          <t>1F</t>
        </is>
      </c>
      <c r="E7" s="286" t="n"/>
      <c r="F7" s="292" t="inlineStr">
        <is>
          <t>1F-135</t>
        </is>
      </c>
      <c r="G7" s="293" t="inlineStr">
        <is>
          <t>易买得</t>
        </is>
      </c>
      <c r="H7" s="294" t="n">
        <v>2056</v>
      </c>
      <c r="I7" s="295">
        <f>I6/17346*2056</f>
        <v/>
      </c>
      <c r="J7" s="295">
        <f>J6/17346*2056</f>
        <v/>
      </c>
      <c r="K7" s="295">
        <f>K6/17346*2056</f>
        <v/>
      </c>
      <c r="L7" s="295">
        <f>L6/17346*2056</f>
        <v/>
      </c>
      <c r="M7" s="295">
        <f>M6/17346*2056</f>
        <v/>
      </c>
      <c r="N7" s="295">
        <f>N6/17346*2056</f>
        <v/>
      </c>
      <c r="O7" s="295">
        <f>O6/17346*2056</f>
        <v/>
      </c>
      <c r="P7" s="295">
        <f>P6/17346*2056</f>
        <v/>
      </c>
      <c r="Q7" s="295">
        <f>Q6/17346*2056</f>
        <v/>
      </c>
      <c r="R7" s="295">
        <f>R6/17346*2056</f>
        <v/>
      </c>
      <c r="S7" s="295">
        <f>S6/17346*2056</f>
        <v/>
      </c>
      <c r="T7" s="295">
        <f>T6/17346*2056</f>
        <v/>
      </c>
      <c r="U7" s="295">
        <f>U6/17346*2056</f>
        <v/>
      </c>
      <c r="V7" s="295">
        <f>V6/17346*2056</f>
        <v/>
      </c>
      <c r="W7" s="295">
        <f>W6/17346*2056</f>
        <v/>
      </c>
      <c r="X7" s="295">
        <f>X6/17346*2056</f>
        <v/>
      </c>
      <c r="Y7" s="295">
        <f>Y6/17346*2056</f>
        <v/>
      </c>
      <c r="Z7" s="295">
        <f>Z6/17346*2056</f>
        <v/>
      </c>
      <c r="AA7" s="295">
        <f>AA6/17346*2056</f>
        <v/>
      </c>
      <c r="AB7" s="295">
        <f>AB6/17346*2056</f>
        <v/>
      </c>
      <c r="AC7" s="295">
        <f>AC6/17346*2056</f>
        <v/>
      </c>
      <c r="AD7" s="295">
        <f>AD6/17346*2056</f>
        <v/>
      </c>
      <c r="AE7" s="295">
        <f>AE6/17346*2056</f>
        <v/>
      </c>
      <c r="AF7" s="295">
        <f>AF6/17346*2056</f>
        <v/>
      </c>
      <c r="AG7" s="295">
        <f>AG6/17346*2056</f>
        <v/>
      </c>
      <c r="AH7" s="295">
        <f>AH6/17346*2056</f>
        <v/>
      </c>
      <c r="AI7" s="295">
        <f>AI6/17346*2056</f>
        <v/>
      </c>
      <c r="AJ7" s="295">
        <f>AJ6/17346*2056</f>
        <v/>
      </c>
      <c r="AK7" s="295">
        <f>AK6/17346*2056</f>
        <v/>
      </c>
      <c r="AL7" s="295">
        <f>AL6/17346*2056</f>
        <v/>
      </c>
      <c r="AM7" s="295">
        <f>AM6/17346*2056</f>
        <v/>
      </c>
      <c r="AN7" s="290">
        <f>SUM(I7:AM7)</f>
        <v/>
      </c>
      <c r="AO7" s="291" t="n"/>
      <c r="AP7" s="287" t="n"/>
    </row>
    <row customFormat="1" customHeight="1" ht="31.5" outlineLevel="1" r="8" s="296">
      <c r="A8" s="286" t="n"/>
      <c r="B8" s="286" t="inlineStr">
        <is>
          <t>租赁</t>
        </is>
      </c>
      <c r="C8" s="286" t="n"/>
      <c r="D8" s="286" t="inlineStr">
        <is>
          <t>2F</t>
        </is>
      </c>
      <c r="E8" s="286" t="n"/>
      <c r="F8" s="292" t="inlineStr">
        <is>
          <t>2F-253</t>
        </is>
      </c>
      <c r="G8" s="293" t="inlineStr">
        <is>
          <t>易买得</t>
        </is>
      </c>
      <c r="H8" s="294" t="n">
        <v>7645</v>
      </c>
      <c r="I8" s="295">
        <f>I6/17346*7645</f>
        <v/>
      </c>
      <c r="J8" s="295">
        <f>J6/17346*7645</f>
        <v/>
      </c>
      <c r="K8" s="295">
        <f>K6/17346*7645</f>
        <v/>
      </c>
      <c r="L8" s="295">
        <f>L6/17346*7645</f>
        <v/>
      </c>
      <c r="M8" s="295">
        <f>M6/17346*7645</f>
        <v/>
      </c>
      <c r="N8" s="295">
        <f>N6/17346*7645</f>
        <v/>
      </c>
      <c r="O8" s="295">
        <f>O6/17346*7645</f>
        <v/>
      </c>
      <c r="P8" s="295">
        <f>P6/17346*7645</f>
        <v/>
      </c>
      <c r="Q8" s="295">
        <f>Q6/17346*7645</f>
        <v/>
      </c>
      <c r="R8" s="295">
        <f>R6/17346*7645</f>
        <v/>
      </c>
      <c r="S8" s="295">
        <f>S6/17346*7645</f>
        <v/>
      </c>
      <c r="T8" s="295">
        <f>T6/17346*7645</f>
        <v/>
      </c>
      <c r="U8" s="295">
        <f>U6/17346*7645</f>
        <v/>
      </c>
      <c r="V8" s="295">
        <f>V6/17346*7645</f>
        <v/>
      </c>
      <c r="W8" s="295">
        <f>W6/17346*7645</f>
        <v/>
      </c>
      <c r="X8" s="295">
        <f>X6/17346*7645</f>
        <v/>
      </c>
      <c r="Y8" s="295">
        <f>Y6/17346*7645</f>
        <v/>
      </c>
      <c r="Z8" s="295">
        <f>Z6/17346*7645</f>
        <v/>
      </c>
      <c r="AA8" s="295">
        <f>AA6/17346*7645</f>
        <v/>
      </c>
      <c r="AB8" s="295">
        <f>AB6/17346*7645</f>
        <v/>
      </c>
      <c r="AC8" s="295">
        <f>AC6/17346*7645</f>
        <v/>
      </c>
      <c r="AD8" s="295">
        <f>AD6/17346*7645</f>
        <v/>
      </c>
      <c r="AE8" s="295">
        <f>AE6/17346*7645</f>
        <v/>
      </c>
      <c r="AF8" s="295">
        <f>AF6/17346*7645</f>
        <v/>
      </c>
      <c r="AG8" s="295">
        <f>AG6/17346*7645</f>
        <v/>
      </c>
      <c r="AH8" s="295">
        <f>AH6/17346*7645</f>
        <v/>
      </c>
      <c r="AI8" s="295">
        <f>AI6/17346*7645</f>
        <v/>
      </c>
      <c r="AJ8" s="295">
        <f>AJ6/17346*7645</f>
        <v/>
      </c>
      <c r="AK8" s="295">
        <f>AK6/17346*7645</f>
        <v/>
      </c>
      <c r="AL8" s="295">
        <f>AL6/17346*7645</f>
        <v/>
      </c>
      <c r="AM8" s="295">
        <f>AM6/17346*7645</f>
        <v/>
      </c>
      <c r="AN8" s="290">
        <f>SUM(I8:AM8)</f>
        <v/>
      </c>
      <c r="AO8" s="291" t="n"/>
      <c r="AP8" s="287" t="n"/>
    </row>
    <row customFormat="1" customHeight="1" ht="31.5" outlineLevel="1" r="9" s="296">
      <c r="A9" s="286" t="n"/>
      <c r="B9" s="286" t="inlineStr">
        <is>
          <t>租赁</t>
        </is>
      </c>
      <c r="C9" s="286" t="n"/>
      <c r="D9" s="286" t="inlineStr">
        <is>
          <t>3F</t>
        </is>
      </c>
      <c r="E9" s="286" t="n"/>
      <c r="F9" s="292" t="inlineStr">
        <is>
          <t>3F-333</t>
        </is>
      </c>
      <c r="G9" s="293" t="inlineStr">
        <is>
          <t>易买得</t>
        </is>
      </c>
      <c r="H9" s="294" t="n">
        <v>7645</v>
      </c>
      <c r="I9" s="295">
        <f>I6/17346*7645</f>
        <v/>
      </c>
      <c r="J9" s="295">
        <f>J6/17346*7645</f>
        <v/>
      </c>
      <c r="K9" s="295">
        <f>K6/17346*7645</f>
        <v/>
      </c>
      <c r="L9" s="295">
        <f>L6/17346*7645</f>
        <v/>
      </c>
      <c r="M9" s="295">
        <f>M6/17346*7645</f>
        <v/>
      </c>
      <c r="N9" s="295">
        <f>N6/17346*7645</f>
        <v/>
      </c>
      <c r="O9" s="295">
        <f>O6/17346*7645</f>
        <v/>
      </c>
      <c r="P9" s="295">
        <f>P6/17346*7645</f>
        <v/>
      </c>
      <c r="Q9" s="295">
        <f>Q6/17346*7645</f>
        <v/>
      </c>
      <c r="R9" s="295">
        <f>R6/17346*7645</f>
        <v/>
      </c>
      <c r="S9" s="295">
        <f>S6/17346*7645</f>
        <v/>
      </c>
      <c r="T9" s="295">
        <f>T6/17346*7645</f>
        <v/>
      </c>
      <c r="U9" s="295">
        <f>U6/17346*7645</f>
        <v/>
      </c>
      <c r="V9" s="295">
        <f>V6/17346*7645</f>
        <v/>
      </c>
      <c r="W9" s="295">
        <f>W6/17346*7645</f>
        <v/>
      </c>
      <c r="X9" s="295">
        <f>X6/17346*7645</f>
        <v/>
      </c>
      <c r="Y9" s="295">
        <f>Y6/17346*7645</f>
        <v/>
      </c>
      <c r="Z9" s="295">
        <f>Z6/17346*7645</f>
        <v/>
      </c>
      <c r="AA9" s="295">
        <f>AA6/17346*7645</f>
        <v/>
      </c>
      <c r="AB9" s="295">
        <f>AB6/17346*7645</f>
        <v/>
      </c>
      <c r="AC9" s="295">
        <f>AC6/17346*7645</f>
        <v/>
      </c>
      <c r="AD9" s="295">
        <f>AD6/17346*7645</f>
        <v/>
      </c>
      <c r="AE9" s="295">
        <f>AE6/17346*7645</f>
        <v/>
      </c>
      <c r="AF9" s="295">
        <f>AF6/17346*7645</f>
        <v/>
      </c>
      <c r="AG9" s="295">
        <f>AG6/17346*7645</f>
        <v/>
      </c>
      <c r="AH9" s="295">
        <f>AH6/17346*7645</f>
        <v/>
      </c>
      <c r="AI9" s="295">
        <f>AI6/17346*7645</f>
        <v/>
      </c>
      <c r="AJ9" s="295">
        <f>AJ6/17346*7645</f>
        <v/>
      </c>
      <c r="AK9" s="295">
        <f>AK6/17346*7645</f>
        <v/>
      </c>
      <c r="AL9" s="295">
        <f>AL6/17346*7645</f>
        <v/>
      </c>
      <c r="AM9" s="295">
        <f>AM6/17346*7645</f>
        <v/>
      </c>
      <c r="AN9" s="290">
        <f>SUM(I9:AM9)</f>
        <v/>
      </c>
      <c r="AO9" s="291" t="n"/>
      <c r="AP9" s="287" t="n"/>
    </row>
    <row customFormat="1" customHeight="1" ht="31.5" r="10" s="260">
      <c r="A10" s="286" t="n">
        <v>2</v>
      </c>
      <c r="B10" s="286" t="inlineStr">
        <is>
          <t>租赁</t>
        </is>
      </c>
      <c r="C10" s="286" t="inlineStr">
        <is>
          <t>主次力店及主题餐厅</t>
        </is>
      </c>
      <c r="D10" s="286" t="inlineStr">
        <is>
          <t>4F</t>
        </is>
      </c>
      <c r="E10" s="286" t="inlineStr">
        <is>
          <t>4F</t>
        </is>
      </c>
      <c r="F10" s="287" t="inlineStr">
        <is>
          <t>4F-414</t>
        </is>
      </c>
      <c r="G10" s="287" t="inlineStr">
        <is>
          <t>嘉禾</t>
        </is>
      </c>
      <c r="H10" s="288" t="n">
        <v>6500</v>
      </c>
      <c r="I10" s="288" t="n">
        <v>40739</v>
      </c>
      <c r="J10" s="288" t="n">
        <v>11956</v>
      </c>
      <c r="K10" s="288" t="n">
        <v>13347</v>
      </c>
      <c r="L10" s="288" t="n">
        <v>11165</v>
      </c>
      <c r="M10" s="288" t="n">
        <v>8621</v>
      </c>
      <c r="N10" s="288" t="n">
        <v>14764</v>
      </c>
      <c r="O10" s="288" t="n">
        <v>32743</v>
      </c>
      <c r="P10" s="288" t="n">
        <v>26896</v>
      </c>
      <c r="Q10" s="288" t="n">
        <v>6375</v>
      </c>
      <c r="R10" s="288" t="n">
        <v>6375.46</v>
      </c>
      <c r="S10" s="288" t="n">
        <v>5700</v>
      </c>
      <c r="T10" s="288" t="n">
        <v>17712</v>
      </c>
      <c r="U10" s="288" t="n">
        <v>115246.08</v>
      </c>
      <c r="V10" s="288" t="n"/>
      <c r="W10" s="288" t="n"/>
      <c r="X10" s="288" t="n"/>
      <c r="Y10" s="288" t="n"/>
      <c r="Z10" s="288" t="n"/>
      <c r="AA10" s="288" t="n"/>
      <c r="AB10" s="288" t="n"/>
      <c r="AC10" s="288" t="n"/>
      <c r="AD10" s="288" t="n"/>
      <c r="AE10" s="289" t="n"/>
      <c r="AF10" s="288" t="n"/>
      <c r="AG10" s="288" t="n"/>
      <c r="AH10" s="288" t="n"/>
      <c r="AI10" s="288" t="n"/>
      <c r="AJ10" s="288" t="n"/>
      <c r="AK10" s="288" t="n"/>
      <c r="AL10" s="288" t="n"/>
      <c r="AM10" s="288" t="n"/>
      <c r="AN10" s="290">
        <f>SUM(I10:AM10)</f>
        <v/>
      </c>
      <c r="AO10" s="291" t="n"/>
      <c r="AP10" s="287" t="n"/>
    </row>
    <row customFormat="1" customHeight="1" ht="31.5" r="11" s="260">
      <c r="A11" s="286" t="n">
        <v>3</v>
      </c>
      <c r="B11" s="286" t="inlineStr">
        <is>
          <t>租赁</t>
        </is>
      </c>
      <c r="C11" s="286" t="inlineStr">
        <is>
          <t>主次力店及主题餐厅</t>
        </is>
      </c>
      <c r="D11" s="286" t="inlineStr">
        <is>
          <t>1F/5F</t>
        </is>
      </c>
      <c r="E11" s="286" t="inlineStr">
        <is>
          <t>5F</t>
        </is>
      </c>
      <c r="F11" s="287" t="inlineStr">
        <is>
          <t>1F-132,5F-515</t>
        </is>
      </c>
      <c r="G11" s="287" t="inlineStr">
        <is>
          <t>同庆楼</t>
        </is>
      </c>
      <c r="H11" s="288" t="n">
        <v>4644</v>
      </c>
      <c r="I11" s="288" t="n">
        <v>216000</v>
      </c>
      <c r="J11" s="288" t="n">
        <v>135000</v>
      </c>
      <c r="K11" s="288" t="n">
        <v>135000</v>
      </c>
      <c r="L11" s="288" t="n">
        <v>35000</v>
      </c>
      <c r="M11" s="288" t="n">
        <v>33000</v>
      </c>
      <c r="N11" s="288" t="n">
        <v>35000</v>
      </c>
      <c r="O11" s="288" t="n">
        <v>66000</v>
      </c>
      <c r="P11" s="288" t="n">
        <v>66000</v>
      </c>
      <c r="Q11" s="288" t="n">
        <v>59000</v>
      </c>
      <c r="R11" s="288" t="n">
        <v>24000</v>
      </c>
      <c r="S11" s="288" t="n">
        <v>43000</v>
      </c>
      <c r="T11" s="288" t="n">
        <v>27000</v>
      </c>
      <c r="U11" s="288" t="n">
        <v>216000</v>
      </c>
      <c r="V11" s="288" t="n">
        <v>216000</v>
      </c>
      <c r="W11" s="288" t="n"/>
      <c r="X11" s="288" t="n"/>
      <c r="Y11" s="288" t="n"/>
      <c r="Z11" s="288" t="n"/>
      <c r="AA11" s="288" t="n"/>
      <c r="AB11" s="288" t="n"/>
      <c r="AC11" s="288" t="n"/>
      <c r="AD11" s="288" t="n"/>
      <c r="AE11" s="289" t="n"/>
      <c r="AF11" s="288" t="n"/>
      <c r="AG11" s="288" t="n"/>
      <c r="AH11" s="288" t="n"/>
      <c r="AI11" s="288" t="n"/>
      <c r="AJ11" s="288" t="n"/>
      <c r="AK11" s="288" t="n"/>
      <c r="AL11" s="288" t="n"/>
      <c r="AM11" s="288" t="n"/>
      <c r="AN11" s="290">
        <f>SUM(I11:AM11)</f>
        <v/>
      </c>
      <c r="AO11" s="291" t="n"/>
      <c r="AP11" s="287" t="n"/>
    </row>
    <row customFormat="1" customHeight="1" ht="31.5" outlineLevel="1" r="12" s="260">
      <c r="A12" s="286" t="n"/>
      <c r="B12" s="286" t="inlineStr">
        <is>
          <t>租赁</t>
        </is>
      </c>
      <c r="C12" s="286" t="n"/>
      <c r="D12" s="286" t="inlineStr">
        <is>
          <t>1F</t>
        </is>
      </c>
      <c r="E12" s="286" t="n"/>
      <c r="F12" s="292" t="inlineStr">
        <is>
          <t>1F-132</t>
        </is>
      </c>
      <c r="G12" s="293" t="inlineStr">
        <is>
          <t>同庆楼</t>
        </is>
      </c>
      <c r="H12" s="294" t="n">
        <v>136</v>
      </c>
      <c r="I12" s="297">
        <f>I11/4644*136</f>
        <v/>
      </c>
      <c r="J12" s="297">
        <f>J11/4644*136</f>
        <v/>
      </c>
      <c r="K12" s="297">
        <f>K11/4644*136</f>
        <v/>
      </c>
      <c r="L12" s="297">
        <f>L11/4644*136</f>
        <v/>
      </c>
      <c r="M12" s="297">
        <f>M11/4644*136</f>
        <v/>
      </c>
      <c r="N12" s="297">
        <f>N11/4644*136</f>
        <v/>
      </c>
      <c r="O12" s="297">
        <f>O11/4644*136</f>
        <v/>
      </c>
      <c r="P12" s="297">
        <f>P11/4644*136</f>
        <v/>
      </c>
      <c r="Q12" s="297">
        <f>Q11/4644*136</f>
        <v/>
      </c>
      <c r="R12" s="297">
        <f>R11/4644*136</f>
        <v/>
      </c>
      <c r="S12" s="297">
        <f>S11/4644*136</f>
        <v/>
      </c>
      <c r="T12" s="297">
        <f>T11/4644*136</f>
        <v/>
      </c>
      <c r="U12" s="297">
        <f>U11/4644*136</f>
        <v/>
      </c>
      <c r="V12" s="297">
        <f>V11/4644*136</f>
        <v/>
      </c>
      <c r="W12" s="297">
        <f>W11/4644*136</f>
        <v/>
      </c>
      <c r="X12" s="297">
        <f>X11/4644*136</f>
        <v/>
      </c>
      <c r="Y12" s="297">
        <f>Y11/4644*136</f>
        <v/>
      </c>
      <c r="Z12" s="297">
        <f>Z11/4644*136</f>
        <v/>
      </c>
      <c r="AA12" s="297">
        <f>AA11/4644*136</f>
        <v/>
      </c>
      <c r="AB12" s="297">
        <f>AB11/4644*136</f>
        <v/>
      </c>
      <c r="AC12" s="297">
        <f>AC11/4644*136</f>
        <v/>
      </c>
      <c r="AD12" s="297">
        <f>AD11/4644*136</f>
        <v/>
      </c>
      <c r="AE12" s="297">
        <f>AE11/4644*136</f>
        <v/>
      </c>
      <c r="AF12" s="297">
        <f>AF11/4644*136</f>
        <v/>
      </c>
      <c r="AG12" s="297">
        <f>AG11/4644*136</f>
        <v/>
      </c>
      <c r="AH12" s="297">
        <f>AH11/4644*136</f>
        <v/>
      </c>
      <c r="AI12" s="297">
        <f>AI11/4644*136</f>
        <v/>
      </c>
      <c r="AJ12" s="297">
        <f>AJ11/4644*136</f>
        <v/>
      </c>
      <c r="AK12" s="297">
        <f>AK11/4644*136</f>
        <v/>
      </c>
      <c r="AL12" s="297">
        <f>AL11/4644*136</f>
        <v/>
      </c>
      <c r="AM12" s="297">
        <f>AM11/4644*136</f>
        <v/>
      </c>
      <c r="AN12" s="290">
        <f>SUM(I12:AM12)</f>
        <v/>
      </c>
      <c r="AO12" s="291" t="n"/>
      <c r="AP12" s="287" t="n"/>
    </row>
    <row customFormat="1" customHeight="1" ht="25.5" outlineLevel="1" r="13" s="260">
      <c r="A13" s="286" t="n"/>
      <c r="B13" s="286" t="inlineStr">
        <is>
          <t>租赁</t>
        </is>
      </c>
      <c r="C13" s="286" t="n"/>
      <c r="D13" s="286" t="inlineStr">
        <is>
          <t>5F</t>
        </is>
      </c>
      <c r="E13" s="286" t="n"/>
      <c r="F13" s="292" t="inlineStr">
        <is>
          <t>5F-515</t>
        </is>
      </c>
      <c r="G13" s="293" t="inlineStr">
        <is>
          <t>同庆楼</t>
        </is>
      </c>
      <c r="H13" s="294" t="n">
        <v>4508</v>
      </c>
      <c r="I13" s="297">
        <f>I11/4644*4508</f>
        <v/>
      </c>
      <c r="J13" s="297">
        <f>J11/4644*4508</f>
        <v/>
      </c>
      <c r="K13" s="297">
        <f>K11/4644*4508</f>
        <v/>
      </c>
      <c r="L13" s="297">
        <f>L11/4644*4508</f>
        <v/>
      </c>
      <c r="M13" s="297">
        <f>M11/4644*4508</f>
        <v/>
      </c>
      <c r="N13" s="297">
        <f>N11/4644*4508</f>
        <v/>
      </c>
      <c r="O13" s="297">
        <f>O11/4644*4508</f>
        <v/>
      </c>
      <c r="P13" s="297">
        <f>P11/4644*4508</f>
        <v/>
      </c>
      <c r="Q13" s="297">
        <f>Q11/4644*4508</f>
        <v/>
      </c>
      <c r="R13" s="297">
        <f>R11/4644*4508</f>
        <v/>
      </c>
      <c r="S13" s="297">
        <f>S11/4644*4508</f>
        <v/>
      </c>
      <c r="T13" s="297">
        <f>T11/4644*4508</f>
        <v/>
      </c>
      <c r="U13" s="297">
        <f>U11/4644*4508</f>
        <v/>
      </c>
      <c r="V13" s="297">
        <f>V11/4644*4508</f>
        <v/>
      </c>
      <c r="W13" s="297">
        <f>W11/4644*4508</f>
        <v/>
      </c>
      <c r="X13" s="297">
        <f>X11/4644*4508</f>
        <v/>
      </c>
      <c r="Y13" s="297">
        <f>Y11/4644*4508</f>
        <v/>
      </c>
      <c r="Z13" s="297">
        <f>Z11/4644*4508</f>
        <v/>
      </c>
      <c r="AA13" s="297">
        <f>AA11/4644*4508</f>
        <v/>
      </c>
      <c r="AB13" s="297">
        <f>AB11/4644*4508</f>
        <v/>
      </c>
      <c r="AC13" s="297">
        <f>AC11/4644*4508</f>
        <v/>
      </c>
      <c r="AD13" s="297">
        <f>AD11/4644*4508</f>
        <v/>
      </c>
      <c r="AE13" s="297">
        <f>AE11/4644*4508</f>
        <v/>
      </c>
      <c r="AF13" s="297">
        <f>AF11/4644*4508</f>
        <v/>
      </c>
      <c r="AG13" s="297">
        <f>AG11/4644*4508</f>
        <v/>
      </c>
      <c r="AH13" s="297">
        <f>AH11/4644*4508</f>
        <v/>
      </c>
      <c r="AI13" s="297">
        <f>AI11/4644*4508</f>
        <v/>
      </c>
      <c r="AJ13" s="297">
        <f>AJ11/4644*4508</f>
        <v/>
      </c>
      <c r="AK13" s="297">
        <f>AK11/4644*4508</f>
        <v/>
      </c>
      <c r="AL13" s="297">
        <f>AL11/4644*4508</f>
        <v/>
      </c>
      <c r="AM13" s="297">
        <f>AM11/4644*4508</f>
        <v/>
      </c>
      <c r="AN13" s="290">
        <f>SUM(I13:AM13)</f>
        <v/>
      </c>
      <c r="AO13" s="291" t="n"/>
      <c r="AP13" s="287" t="n"/>
    </row>
    <row customFormat="1" customHeight="1" ht="25.5" r="14" s="260">
      <c r="A14" s="286" t="n">
        <v>4</v>
      </c>
      <c r="B14" s="286" t="inlineStr">
        <is>
          <t>租赁</t>
        </is>
      </c>
      <c r="C14" s="286" t="inlineStr">
        <is>
          <t>主次力店及主题餐厅</t>
        </is>
      </c>
      <c r="D14" s="286" t="inlineStr">
        <is>
          <t>5F</t>
        </is>
      </c>
      <c r="E14" s="286" t="inlineStr">
        <is>
          <t>5F</t>
        </is>
      </c>
      <c r="F14" s="287" t="inlineStr">
        <is>
          <t>5F-507</t>
        </is>
      </c>
      <c r="G14" s="287" t="inlineStr">
        <is>
          <t>爱尚铜锣湾</t>
        </is>
      </c>
      <c r="H14" s="288" t="n">
        <v>2301</v>
      </c>
      <c r="I14" s="288" t="n">
        <v>11200</v>
      </c>
      <c r="J14" s="288" t="n">
        <v>11500</v>
      </c>
      <c r="K14" s="288" t="n">
        <v>11500</v>
      </c>
      <c r="L14" s="288" t="n">
        <v>11200</v>
      </c>
      <c r="M14" s="288" t="n">
        <v>10115</v>
      </c>
      <c r="N14" s="288" t="n">
        <v>12200</v>
      </c>
      <c r="O14" s="288" t="n">
        <v>10500</v>
      </c>
      <c r="P14" s="288" t="n">
        <v>9800</v>
      </c>
      <c r="Q14" s="288" t="n">
        <v>10200</v>
      </c>
      <c r="R14" s="288" t="n">
        <v>11200</v>
      </c>
      <c r="S14" s="288" t="n">
        <v>11200</v>
      </c>
      <c r="T14" s="288" t="n">
        <v>11000</v>
      </c>
      <c r="U14" s="288" t="n">
        <v>32000</v>
      </c>
      <c r="V14" s="298" t="n">
        <v>32000</v>
      </c>
      <c r="W14" s="288" t="n"/>
      <c r="X14" s="288" t="n"/>
      <c r="Y14" s="288" t="n"/>
      <c r="Z14" s="288" t="n"/>
      <c r="AA14" s="288" t="n"/>
      <c r="AB14" s="288" t="n"/>
      <c r="AC14" s="288" t="n"/>
      <c r="AD14" s="288" t="n"/>
      <c r="AE14" s="289" t="n"/>
      <c r="AF14" s="288" t="n"/>
      <c r="AG14" s="288" t="n"/>
      <c r="AH14" s="288" t="n"/>
      <c r="AI14" s="288" t="n"/>
      <c r="AJ14" s="288" t="n"/>
      <c r="AK14" s="288" t="n"/>
      <c r="AL14" s="288" t="n"/>
      <c r="AM14" s="288" t="n"/>
      <c r="AN14" s="290">
        <f>SUM(I14:AM14)</f>
        <v/>
      </c>
      <c r="AO14" s="291" t="n"/>
      <c r="AP14" s="287" t="n"/>
    </row>
    <row customFormat="1" customHeight="1" ht="25.5" r="15" s="260">
      <c r="A15" s="286" t="n">
        <v>6</v>
      </c>
      <c r="B15" s="286" t="inlineStr">
        <is>
          <t>租赁</t>
        </is>
      </c>
      <c r="C15" s="286" t="inlineStr">
        <is>
          <t>主次力店及主题餐厅</t>
        </is>
      </c>
      <c r="D15" s="286" t="inlineStr">
        <is>
          <t>5F</t>
        </is>
      </c>
      <c r="E15" s="286" t="inlineStr">
        <is>
          <t>5F</t>
        </is>
      </c>
      <c r="F15" s="287" t="inlineStr">
        <is>
          <t>5F-511</t>
        </is>
      </c>
      <c r="G15" s="287" t="inlineStr">
        <is>
          <t>康美健身</t>
        </is>
      </c>
      <c r="H15" s="288" t="n">
        <v>2097</v>
      </c>
      <c r="I15" s="288" t="n">
        <v>6000</v>
      </c>
      <c r="J15" s="288" t="n">
        <v>825</v>
      </c>
      <c r="K15" s="288" t="n">
        <v>1000</v>
      </c>
      <c r="L15" s="288" t="n">
        <v>5000</v>
      </c>
      <c r="M15" s="288" t="n">
        <v>1000</v>
      </c>
      <c r="N15" s="288" t="n">
        <v>3000</v>
      </c>
      <c r="O15" s="288" t="n">
        <v>2980</v>
      </c>
      <c r="P15" s="288" t="n">
        <v>4600</v>
      </c>
      <c r="Q15" s="288" t="n">
        <v>3000</v>
      </c>
      <c r="R15" s="288" t="n">
        <v>5000</v>
      </c>
      <c r="S15" s="288" t="n">
        <v>8000</v>
      </c>
      <c r="T15" s="288" t="n">
        <v>2000</v>
      </c>
      <c r="U15" s="288" t="n">
        <v>6000</v>
      </c>
      <c r="V15" s="286" t="n">
        <v>6000</v>
      </c>
      <c r="W15" s="288" t="n"/>
      <c r="X15" s="288" t="n"/>
      <c r="Y15" s="288" t="n"/>
      <c r="Z15" s="288" t="n"/>
      <c r="AA15" s="288" t="n"/>
      <c r="AB15" s="288" t="n"/>
      <c r="AC15" s="288" t="n"/>
      <c r="AD15" s="288" t="n"/>
      <c r="AE15" s="289" t="n"/>
      <c r="AF15" s="288" t="n"/>
      <c r="AG15" s="288" t="n"/>
      <c r="AH15" s="288" t="n"/>
      <c r="AI15" s="288" t="n"/>
      <c r="AJ15" s="288" t="n"/>
      <c r="AK15" s="288" t="n"/>
      <c r="AL15" s="288" t="n"/>
      <c r="AM15" s="288" t="n"/>
      <c r="AN15" s="290">
        <f>SUM(I15:AM15)</f>
        <v/>
      </c>
      <c r="AO15" s="291" t="n"/>
      <c r="AP15" s="287" t="n"/>
    </row>
    <row customFormat="1" customHeight="1" ht="25.5" r="16" s="260">
      <c r="A16" s="286" t="n">
        <v>7</v>
      </c>
      <c r="B16" s="286" t="inlineStr">
        <is>
          <t>租赁</t>
        </is>
      </c>
      <c r="C16" s="286" t="inlineStr">
        <is>
          <t>主次力店及主题餐厅</t>
        </is>
      </c>
      <c r="D16" s="286" t="inlineStr">
        <is>
          <t>1F/2F</t>
        </is>
      </c>
      <c r="E16" s="286" t="inlineStr">
        <is>
          <t>1F</t>
        </is>
      </c>
      <c r="F16" s="287" t="inlineStr">
        <is>
          <t>1F-101,2F-201</t>
        </is>
      </c>
      <c r="G16" s="287" t="inlineStr">
        <is>
          <t>优衣库</t>
        </is>
      </c>
      <c r="H16" s="288" t="n">
        <v>1635.01</v>
      </c>
      <c r="I16" s="288" t="n">
        <v>195611</v>
      </c>
      <c r="J16" s="288" t="n">
        <v>95424</v>
      </c>
      <c r="K16" s="288" t="n">
        <v>90000</v>
      </c>
      <c r="L16" s="288" t="n">
        <v>85441</v>
      </c>
      <c r="M16" s="288" t="n">
        <v>88313.5</v>
      </c>
      <c r="N16" s="288" t="n">
        <v>74694</v>
      </c>
      <c r="O16" s="288" t="n">
        <v>138166</v>
      </c>
      <c r="P16" s="288" t="n">
        <v>140094</v>
      </c>
      <c r="Q16" s="288" t="n">
        <v>62910</v>
      </c>
      <c r="R16" s="288" t="n">
        <v>76523</v>
      </c>
      <c r="S16" s="288" t="n">
        <v>49580</v>
      </c>
      <c r="T16" s="288" t="n">
        <v>72143</v>
      </c>
      <c r="U16" s="288" t="n">
        <v>191567</v>
      </c>
      <c r="V16" s="286" t="n"/>
      <c r="W16" s="288" t="n"/>
      <c r="X16" s="288" t="n"/>
      <c r="Y16" s="288" t="n"/>
      <c r="Z16" s="288" t="n"/>
      <c r="AA16" s="288" t="n"/>
      <c r="AB16" s="288" t="n"/>
      <c r="AC16" s="288" t="n"/>
      <c r="AD16" s="288" t="n"/>
      <c r="AE16" s="289" t="n"/>
      <c r="AF16" s="288" t="n"/>
      <c r="AG16" s="288" t="n"/>
      <c r="AH16" s="288" t="n"/>
      <c r="AI16" s="288" t="n"/>
      <c r="AJ16" s="288" t="n"/>
      <c r="AK16" s="288" t="n"/>
      <c r="AL16" s="288" t="n"/>
      <c r="AM16" s="288" t="n"/>
      <c r="AN16" s="290">
        <f>SUM(I16:AM16)</f>
        <v/>
      </c>
      <c r="AO16" s="291" t="n"/>
      <c r="AP16" s="287" t="n"/>
    </row>
    <row customFormat="1" customHeight="1" ht="25.5" outlineLevel="2" r="17" s="260">
      <c r="A17" s="286" t="n"/>
      <c r="B17" s="295" t="inlineStr">
        <is>
          <t>租赁</t>
        </is>
      </c>
      <c r="C17" s="286" t="n"/>
      <c r="D17" s="286" t="inlineStr">
        <is>
          <t>1F</t>
        </is>
      </c>
      <c r="E17" s="286" t="n"/>
      <c r="F17" s="292" t="inlineStr">
        <is>
          <t>1F-101</t>
        </is>
      </c>
      <c r="G17" s="293" t="inlineStr">
        <is>
          <t>优衣库</t>
        </is>
      </c>
      <c r="H17" s="294" t="n">
        <v>896.9299999999999</v>
      </c>
      <c r="I17" s="288">
        <f>I16/1635.01*896.93</f>
        <v/>
      </c>
      <c r="J17" s="288">
        <f>J16/1635.01*896.93</f>
        <v/>
      </c>
      <c r="K17" s="288">
        <f>K16/1635.01*896.93</f>
        <v/>
      </c>
      <c r="L17" s="288">
        <f>L16/1635.01*896.93</f>
        <v/>
      </c>
      <c r="M17" s="288">
        <f>M16/1635.01*896.93</f>
        <v/>
      </c>
      <c r="N17" s="288">
        <f>N16/1635.01*896.93</f>
        <v/>
      </c>
      <c r="O17" s="288">
        <f>O16/1635.01*896.93</f>
        <v/>
      </c>
      <c r="P17" s="288">
        <f>P16/1635.01*896.93</f>
        <v/>
      </c>
      <c r="Q17" s="288">
        <f>Q16/1635.01*896.93</f>
        <v/>
      </c>
      <c r="R17" s="288">
        <f>R16/1635.01*896.93</f>
        <v/>
      </c>
      <c r="S17" s="288">
        <f>S16/1635.01*896.93</f>
        <v/>
      </c>
      <c r="T17" s="288">
        <f>T16/1635.01*896.93</f>
        <v/>
      </c>
      <c r="U17" s="288">
        <f>U16/1635.01*896.93</f>
        <v/>
      </c>
      <c r="V17" s="288">
        <f>V16/1635.01*896.93</f>
        <v/>
      </c>
      <c r="W17" s="288">
        <f>W16/1635.01*896.93</f>
        <v/>
      </c>
      <c r="X17" s="288">
        <f>X16/1635.01*896.93</f>
        <v/>
      </c>
      <c r="Y17" s="288">
        <f>Y16/1635.01*896.93</f>
        <v/>
      </c>
      <c r="Z17" s="288">
        <f>Z16/1635.01*896.93</f>
        <v/>
      </c>
      <c r="AA17" s="288">
        <f>AA16/1635.01*896.93</f>
        <v/>
      </c>
      <c r="AB17" s="288">
        <f>AB16/1635.01*896.93</f>
        <v/>
      </c>
      <c r="AC17" s="288">
        <f>AC16/1635.01*896.93</f>
        <v/>
      </c>
      <c r="AD17" s="288">
        <f>AD16/1635.01*896.93</f>
        <v/>
      </c>
      <c r="AE17" s="288">
        <f>AE16/1635.01*896.93</f>
        <v/>
      </c>
      <c r="AF17" s="288">
        <f>AF16/1635.01*896.93</f>
        <v/>
      </c>
      <c r="AG17" s="288">
        <f>AG16/1635.01*896.93</f>
        <v/>
      </c>
      <c r="AH17" s="288">
        <f>AH16/1635.01*896.93</f>
        <v/>
      </c>
      <c r="AI17" s="288">
        <f>AI16/1635.01*896.93</f>
        <v/>
      </c>
      <c r="AJ17" s="288">
        <f>AJ16/1635.01*896.93</f>
        <v/>
      </c>
      <c r="AK17" s="288">
        <f>AK16/1635.01*896.93</f>
        <v/>
      </c>
      <c r="AL17" s="288">
        <f>AL16/1635.01*896.93</f>
        <v/>
      </c>
      <c r="AM17" s="288">
        <f>AM16/1635.01*896.93</f>
        <v/>
      </c>
      <c r="AN17" s="290">
        <f>SUM(I17:AM17)</f>
        <v/>
      </c>
      <c r="AO17" s="291" t="n"/>
      <c r="AP17" s="287" t="n"/>
    </row>
    <row customFormat="1" customHeight="1" ht="25.5" outlineLevel="2" r="18" s="260">
      <c r="A18" s="286" t="n"/>
      <c r="B18" s="295" t="inlineStr">
        <is>
          <t>租赁</t>
        </is>
      </c>
      <c r="C18" s="286" t="n"/>
      <c r="D18" s="286" t="inlineStr">
        <is>
          <t>2F</t>
        </is>
      </c>
      <c r="E18" s="286" t="n"/>
      <c r="F18" s="292" t="inlineStr">
        <is>
          <t>2F-201</t>
        </is>
      </c>
      <c r="G18" s="293" t="inlineStr">
        <is>
          <t>优衣库</t>
        </is>
      </c>
      <c r="H18" s="294" t="n">
        <v>738.08</v>
      </c>
      <c r="I18" s="288">
        <f>I16/1635.01*738.08</f>
        <v/>
      </c>
      <c r="J18" s="288">
        <f>J16/1635.01*738.08</f>
        <v/>
      </c>
      <c r="K18" s="288">
        <f>K16/1635.01*738.08</f>
        <v/>
      </c>
      <c r="L18" s="288">
        <f>L16/1635.01*738.08</f>
        <v/>
      </c>
      <c r="M18" s="288">
        <f>M16/1635.01*738.08</f>
        <v/>
      </c>
      <c r="N18" s="288">
        <f>N16/1635.01*738.08</f>
        <v/>
      </c>
      <c r="O18" s="288">
        <f>O16/1635.01*738.08</f>
        <v/>
      </c>
      <c r="P18" s="288">
        <f>P16/1635.01*738.08</f>
        <v/>
      </c>
      <c r="Q18" s="288">
        <f>Q16/1635.01*738.08</f>
        <v/>
      </c>
      <c r="R18" s="288">
        <f>R16/1635.01*738.08</f>
        <v/>
      </c>
      <c r="S18" s="288">
        <f>S16/1635.01*738.08</f>
        <v/>
      </c>
      <c r="T18" s="288">
        <f>T16/1635.01*738.08</f>
        <v/>
      </c>
      <c r="U18" s="288">
        <f>U16/1635.01*738.08</f>
        <v/>
      </c>
      <c r="V18" s="288">
        <f>V16/1635.01*738.08</f>
        <v/>
      </c>
      <c r="W18" s="288">
        <f>W16/1635.01*738.08</f>
        <v/>
      </c>
      <c r="X18" s="288">
        <f>X16/1635.01*738.08</f>
        <v/>
      </c>
      <c r="Y18" s="288">
        <f>Y16/1635.01*738.08</f>
        <v/>
      </c>
      <c r="Z18" s="288">
        <f>Z16/1635.01*738.08</f>
        <v/>
      </c>
      <c r="AA18" s="288">
        <f>AA16/1635.01*738.08</f>
        <v/>
      </c>
      <c r="AB18" s="288">
        <f>AB16/1635.01*738.08</f>
        <v/>
      </c>
      <c r="AC18" s="288">
        <f>AC16/1635.01*738.08</f>
        <v/>
      </c>
      <c r="AD18" s="288">
        <f>AD16/1635.01*738.08</f>
        <v/>
      </c>
      <c r="AE18" s="288">
        <f>AE16/1635.01*738.08</f>
        <v/>
      </c>
      <c r="AF18" s="288">
        <f>AF16/1635.01*738.08</f>
        <v/>
      </c>
      <c r="AG18" s="288">
        <f>AG16/1635.01*738.08</f>
        <v/>
      </c>
      <c r="AH18" s="288">
        <f>AH16/1635.01*738.08</f>
        <v/>
      </c>
      <c r="AI18" s="288">
        <f>AI16/1635.01*738.08</f>
        <v/>
      </c>
      <c r="AJ18" s="288">
        <f>AJ16/1635.01*738.08</f>
        <v/>
      </c>
      <c r="AK18" s="288">
        <f>AK16/1635.01*738.08</f>
        <v/>
      </c>
      <c r="AL18" s="288">
        <f>AL16/1635.01*738.08</f>
        <v/>
      </c>
      <c r="AM18" s="288">
        <f>AM16/1635.01*738.08</f>
        <v/>
      </c>
      <c r="AN18" s="290">
        <f>SUM(I18:AM18)</f>
        <v/>
      </c>
      <c r="AO18" s="291" t="n"/>
      <c r="AP18" s="287" t="n"/>
    </row>
    <row customFormat="1" customHeight="1" ht="31.5" r="19" s="260">
      <c r="A19" s="286" t="n">
        <v>8</v>
      </c>
      <c r="B19" s="286" t="inlineStr">
        <is>
          <t>租赁</t>
        </is>
      </c>
      <c r="C19" s="287" t="inlineStr">
        <is>
          <t>主次力店及主题餐厅</t>
        </is>
      </c>
      <c r="D19" s="286" t="inlineStr">
        <is>
          <t>3F</t>
        </is>
      </c>
      <c r="E19" s="286" t="inlineStr">
        <is>
          <t>3F</t>
        </is>
      </c>
      <c r="F19" s="287" t="inlineStr">
        <is>
          <t>3F-320,3F-320-2</t>
        </is>
      </c>
      <c r="G19" s="287" t="inlineStr">
        <is>
          <t>乐满堂</t>
        </is>
      </c>
      <c r="H19" s="288" t="n">
        <v>1406</v>
      </c>
      <c r="I19" s="288" t="n">
        <v>40487</v>
      </c>
      <c r="J19" s="286" t="n">
        <v>15020</v>
      </c>
      <c r="K19" s="286" t="n">
        <v>11730</v>
      </c>
      <c r="L19" s="286" t="n">
        <v>9990</v>
      </c>
      <c r="M19" s="286" t="n">
        <v>11080</v>
      </c>
      <c r="N19" s="286" t="n">
        <v>8680</v>
      </c>
      <c r="O19" s="286" t="n">
        <v>24041</v>
      </c>
      <c r="P19" s="286" t="n">
        <v>26043</v>
      </c>
      <c r="Q19" s="286" t="n">
        <v>5565</v>
      </c>
      <c r="R19" s="286" t="n">
        <v>9700</v>
      </c>
      <c r="S19" s="286" t="n">
        <v>7960</v>
      </c>
      <c r="T19" s="286" t="n">
        <v>11045</v>
      </c>
      <c r="U19" s="286" t="n">
        <v>45316</v>
      </c>
      <c r="V19" s="286" t="n">
        <v>45316</v>
      </c>
      <c r="W19" s="286" t="n"/>
      <c r="X19" s="286" t="n"/>
      <c r="Y19" s="286" t="n"/>
      <c r="Z19" s="286" t="n"/>
      <c r="AA19" s="286" t="n"/>
      <c r="AB19" s="286" t="n"/>
      <c r="AC19" s="286" t="n"/>
      <c r="AD19" s="286" t="n"/>
      <c r="AE19" s="299" t="n"/>
      <c r="AF19" s="286" t="n"/>
      <c r="AG19" s="286" t="n"/>
      <c r="AH19" s="286" t="n"/>
      <c r="AI19" s="286" t="n"/>
      <c r="AJ19" s="286" t="n"/>
      <c r="AK19" s="286" t="n"/>
      <c r="AL19" s="286" t="n"/>
      <c r="AM19" s="286" t="n"/>
      <c r="AN19" s="290">
        <f>SUM(I19:AM19)</f>
        <v/>
      </c>
      <c r="AO19" s="291" t="n"/>
      <c r="AP19" s="287" t="inlineStr">
        <is>
          <t>销采</t>
        </is>
      </c>
    </row>
    <row customFormat="1" customHeight="1" ht="31.5" r="20" s="260">
      <c r="A20" s="286" t="n">
        <v>9</v>
      </c>
      <c r="B20" s="286" t="inlineStr">
        <is>
          <t>租赁</t>
        </is>
      </c>
      <c r="C20" s="286" t="inlineStr">
        <is>
          <t>主次力店及主题餐厅</t>
        </is>
      </c>
      <c r="D20" s="286" t="inlineStr">
        <is>
          <t>1F/2F</t>
        </is>
      </c>
      <c r="E20" s="286" t="inlineStr">
        <is>
          <t>2F</t>
        </is>
      </c>
      <c r="F20" s="287" t="inlineStr">
        <is>
          <t>1F-119-1,2F-222-2,2F-224-1A</t>
        </is>
      </c>
      <c r="G20" s="287" t="inlineStr">
        <is>
          <t>天语雅阁</t>
        </is>
      </c>
      <c r="H20" s="288" t="n">
        <v>961</v>
      </c>
      <c r="I20" s="288" t="n">
        <v>10230</v>
      </c>
      <c r="J20" s="288" t="n">
        <v>9135</v>
      </c>
      <c r="K20" s="288" t="n">
        <v>4134</v>
      </c>
      <c r="L20" s="288" t="n">
        <v>10200</v>
      </c>
      <c r="M20" s="288" t="n">
        <v>7368</v>
      </c>
      <c r="N20" s="288" t="n">
        <v>6366</v>
      </c>
      <c r="O20" s="288" t="n">
        <v>10687</v>
      </c>
      <c r="P20" s="288" t="n">
        <v>5786</v>
      </c>
      <c r="Q20" s="288" t="n">
        <v>13231</v>
      </c>
      <c r="R20" s="288" t="n">
        <v>7565</v>
      </c>
      <c r="S20" s="288" t="n">
        <v>6116</v>
      </c>
      <c r="T20" s="288" t="n">
        <v>6767</v>
      </c>
      <c r="U20" s="288" t="n">
        <v>12076</v>
      </c>
      <c r="V20" s="286" t="n">
        <v>12076</v>
      </c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9" t="n"/>
      <c r="AF20" s="288" t="n"/>
      <c r="AG20" s="288" t="n"/>
      <c r="AH20" s="288" t="n"/>
      <c r="AI20" s="288" t="n"/>
      <c r="AJ20" s="288" t="n"/>
      <c r="AK20" s="288" t="n"/>
      <c r="AL20" s="288" t="n"/>
      <c r="AM20" s="288" t="n"/>
      <c r="AN20" s="290">
        <f>SUM(I20:AM20)</f>
        <v/>
      </c>
      <c r="AO20" s="291" t="n"/>
      <c r="AP20" s="287" t="n"/>
    </row>
    <row customFormat="1" customHeight="1" ht="31.5" outlineLevel="1" r="21" s="260">
      <c r="A21" s="298" t="n"/>
      <c r="B21" s="286" t="inlineStr">
        <is>
          <t>租赁</t>
        </is>
      </c>
      <c r="C21" s="286" t="n"/>
      <c r="D21" s="286" t="inlineStr">
        <is>
          <t>1F</t>
        </is>
      </c>
      <c r="E21" s="286" t="n"/>
      <c r="F21" s="292" t="inlineStr">
        <is>
          <t>1F-119-1</t>
        </is>
      </c>
      <c r="G21" s="293" t="inlineStr">
        <is>
          <t>天语雅阁</t>
        </is>
      </c>
      <c r="H21" s="294" t="n">
        <v>302</v>
      </c>
      <c r="I21" s="300">
        <f>I20/1083*302</f>
        <v/>
      </c>
      <c r="J21" s="300">
        <f>J20/1083*302</f>
        <v/>
      </c>
      <c r="K21" s="300">
        <f>K20/1083*302</f>
        <v/>
      </c>
      <c r="L21" s="300">
        <f>L20/1083*302</f>
        <v/>
      </c>
      <c r="M21" s="300">
        <f>M20/1083*302</f>
        <v/>
      </c>
      <c r="N21" s="300">
        <f>N20/1083*302</f>
        <v/>
      </c>
      <c r="O21" s="300">
        <f>O20/1083*302</f>
        <v/>
      </c>
      <c r="P21" s="300">
        <f>P20/1083*302</f>
        <v/>
      </c>
      <c r="Q21" s="300">
        <f>Q20/1083*302</f>
        <v/>
      </c>
      <c r="R21" s="300">
        <f>R20/1083*302</f>
        <v/>
      </c>
      <c r="S21" s="300">
        <f>S20/1083*302</f>
        <v/>
      </c>
      <c r="T21" s="300">
        <f>T20/1083*302</f>
        <v/>
      </c>
      <c r="U21" s="300">
        <f>U20/1083*302</f>
        <v/>
      </c>
      <c r="V21" s="300">
        <f>V20/1083*302</f>
        <v/>
      </c>
      <c r="W21" s="300">
        <f>W20/1083*302</f>
        <v/>
      </c>
      <c r="X21" s="300">
        <f>X20/1083*302</f>
        <v/>
      </c>
      <c r="Y21" s="300">
        <f>Y20/1083*302</f>
        <v/>
      </c>
      <c r="Z21" s="300">
        <f>Z20/1083*302</f>
        <v/>
      </c>
      <c r="AA21" s="300">
        <f>AA20/1083*302</f>
        <v/>
      </c>
      <c r="AB21" s="300">
        <f>AB20/1083*302</f>
        <v/>
      </c>
      <c r="AC21" s="300">
        <f>AC20/1083*302</f>
        <v/>
      </c>
      <c r="AD21" s="300">
        <f>AD20/1083*302</f>
        <v/>
      </c>
      <c r="AE21" s="300">
        <f>AE20/1083*302</f>
        <v/>
      </c>
      <c r="AF21" s="300">
        <f>AF20/1083*302</f>
        <v/>
      </c>
      <c r="AG21" s="300">
        <f>AG20/1083*302</f>
        <v/>
      </c>
      <c r="AH21" s="300">
        <f>AH20/1083*302</f>
        <v/>
      </c>
      <c r="AI21" s="300">
        <f>AI20/1083*302</f>
        <v/>
      </c>
      <c r="AJ21" s="300">
        <f>AJ20/1083*302</f>
        <v/>
      </c>
      <c r="AK21" s="300">
        <f>AK20/1083*302</f>
        <v/>
      </c>
      <c r="AL21" s="300">
        <f>AL20/1083*302</f>
        <v/>
      </c>
      <c r="AM21" s="300">
        <f>AM20/1083*302</f>
        <v/>
      </c>
      <c r="AN21" s="290">
        <f>SUM(I21:AM21)</f>
        <v/>
      </c>
      <c r="AO21" s="291" t="n"/>
      <c r="AP21" s="287" t="n"/>
    </row>
    <row customFormat="1" customHeight="1" ht="31.5" outlineLevel="1" r="22" s="260">
      <c r="A22" s="298" t="n"/>
      <c r="B22" s="286" t="inlineStr">
        <is>
          <t>租赁</t>
        </is>
      </c>
      <c r="C22" s="286" t="n"/>
      <c r="D22" s="286" t="inlineStr">
        <is>
          <t>2F</t>
        </is>
      </c>
      <c r="E22" s="286" t="n"/>
      <c r="F22" s="292" t="inlineStr">
        <is>
          <t>2F-222-2</t>
        </is>
      </c>
      <c r="G22" s="293" t="inlineStr">
        <is>
          <t>天语雅阁</t>
        </is>
      </c>
      <c r="H22" s="294" t="n">
        <v>533</v>
      </c>
      <c r="I22" s="300">
        <f>I20/1083*533</f>
        <v/>
      </c>
      <c r="J22" s="300">
        <f>J20/1083*533</f>
        <v/>
      </c>
      <c r="K22" s="300">
        <f>K20/1083*533</f>
        <v/>
      </c>
      <c r="L22" s="300">
        <f>L20/1083*533</f>
        <v/>
      </c>
      <c r="M22" s="300">
        <f>M20/1083*533</f>
        <v/>
      </c>
      <c r="N22" s="300">
        <f>N20/1083*533</f>
        <v/>
      </c>
      <c r="O22" s="300">
        <f>O20/1083*533</f>
        <v/>
      </c>
      <c r="P22" s="300">
        <f>P20/1083*533</f>
        <v/>
      </c>
      <c r="Q22" s="300">
        <f>Q20/1083*533</f>
        <v/>
      </c>
      <c r="R22" s="300">
        <f>R20/1083*533</f>
        <v/>
      </c>
      <c r="S22" s="300">
        <f>S20/1083*533</f>
        <v/>
      </c>
      <c r="T22" s="300">
        <f>T20/1083*533</f>
        <v/>
      </c>
      <c r="U22" s="300">
        <f>U20/1083*533</f>
        <v/>
      </c>
      <c r="V22" s="300">
        <f>V20/1083*533</f>
        <v/>
      </c>
      <c r="W22" s="300">
        <f>W20/1083*533</f>
        <v/>
      </c>
      <c r="X22" s="300">
        <f>X20/1083*533</f>
        <v/>
      </c>
      <c r="Y22" s="300">
        <f>Y20/1083*533</f>
        <v/>
      </c>
      <c r="Z22" s="300">
        <f>Z20/1083*533</f>
        <v/>
      </c>
      <c r="AA22" s="300">
        <f>AA20/1083*533</f>
        <v/>
      </c>
      <c r="AB22" s="300">
        <f>AB20/1083*533</f>
        <v/>
      </c>
      <c r="AC22" s="300">
        <f>AC20/1083*533</f>
        <v/>
      </c>
      <c r="AD22" s="300">
        <f>AD20/1083*533</f>
        <v/>
      </c>
      <c r="AE22" s="300">
        <f>AE20/1083*533</f>
        <v/>
      </c>
      <c r="AF22" s="300">
        <f>AF20/1083*533</f>
        <v/>
      </c>
      <c r="AG22" s="300">
        <f>AG20/1083*533</f>
        <v/>
      </c>
      <c r="AH22" s="300">
        <f>AH20/1083*533</f>
        <v/>
      </c>
      <c r="AI22" s="300">
        <f>AI20/1083*533</f>
        <v/>
      </c>
      <c r="AJ22" s="300">
        <f>AJ20/1083*533</f>
        <v/>
      </c>
      <c r="AK22" s="300">
        <f>AK20/1083*533</f>
        <v/>
      </c>
      <c r="AL22" s="300">
        <f>AL20/1083*533</f>
        <v/>
      </c>
      <c r="AM22" s="300">
        <f>AM20/1083*533</f>
        <v/>
      </c>
      <c r="AN22" s="290">
        <f>SUM(I22:AM22)</f>
        <v/>
      </c>
      <c r="AO22" s="291" t="n"/>
      <c r="AP22" s="287" t="n"/>
    </row>
    <row customFormat="1" customHeight="1" ht="31.5" outlineLevel="1" r="23" s="260">
      <c r="A23" s="298" t="n"/>
      <c r="B23" s="286" t="inlineStr">
        <is>
          <t>租赁</t>
        </is>
      </c>
      <c r="C23" s="286" t="n"/>
      <c r="D23" s="286" t="inlineStr">
        <is>
          <t>2F</t>
        </is>
      </c>
      <c r="E23" s="286" t="n"/>
      <c r="F23" s="292" t="inlineStr">
        <is>
          <t>2F-224-1</t>
        </is>
      </c>
      <c r="G23" s="293" t="inlineStr">
        <is>
          <t>天语雅阁</t>
        </is>
      </c>
      <c r="H23" s="294" t="n">
        <v>248</v>
      </c>
      <c r="I23" s="300">
        <f>I20/1083*248</f>
        <v/>
      </c>
      <c r="J23" s="300">
        <f>J20/1083*248</f>
        <v/>
      </c>
      <c r="K23" s="300">
        <f>K20/1083*248</f>
        <v/>
      </c>
      <c r="L23" s="300">
        <f>L20/1083*248</f>
        <v/>
      </c>
      <c r="M23" s="300">
        <f>M20/1083*248</f>
        <v/>
      </c>
      <c r="N23" s="300">
        <f>N20/1083*248</f>
        <v/>
      </c>
      <c r="O23" s="300">
        <f>O20/1083*248</f>
        <v/>
      </c>
      <c r="P23" s="300">
        <f>P20/1083*248</f>
        <v/>
      </c>
      <c r="Q23" s="300">
        <f>Q20/1083*248</f>
        <v/>
      </c>
      <c r="R23" s="300">
        <f>R20/1083*248</f>
        <v/>
      </c>
      <c r="S23" s="300">
        <f>S20/1083*248</f>
        <v/>
      </c>
      <c r="T23" s="300">
        <f>T20/1083*248</f>
        <v/>
      </c>
      <c r="U23" s="300">
        <f>U20/1083*248</f>
        <v/>
      </c>
      <c r="V23" s="300">
        <f>V20/1083*248</f>
        <v/>
      </c>
      <c r="W23" s="300">
        <f>W20/1083*248</f>
        <v/>
      </c>
      <c r="X23" s="300">
        <f>X20/1083*248</f>
        <v/>
      </c>
      <c r="Y23" s="300">
        <f>Y20/1083*248</f>
        <v/>
      </c>
      <c r="Z23" s="300">
        <f>Z20/1083*248</f>
        <v/>
      </c>
      <c r="AA23" s="300">
        <f>AA20/1083*248</f>
        <v/>
      </c>
      <c r="AB23" s="300">
        <f>AB20/1083*248</f>
        <v/>
      </c>
      <c r="AC23" s="300">
        <f>AC20/1083*248</f>
        <v/>
      </c>
      <c r="AD23" s="300">
        <f>AD20/1083*248</f>
        <v/>
      </c>
      <c r="AE23" s="300">
        <f>AE20/1083*248</f>
        <v/>
      </c>
      <c r="AF23" s="300">
        <f>AF20/1083*248</f>
        <v/>
      </c>
      <c r="AG23" s="300">
        <f>AG20/1083*248</f>
        <v/>
      </c>
      <c r="AH23" s="300">
        <f>AH20/1083*248</f>
        <v/>
      </c>
      <c r="AI23" s="300">
        <f>AI20/1083*248</f>
        <v/>
      </c>
      <c r="AJ23" s="300">
        <f>AJ20/1083*248</f>
        <v/>
      </c>
      <c r="AK23" s="300">
        <f>AK20/1083*248</f>
        <v/>
      </c>
      <c r="AL23" s="300">
        <f>AL20/1083*248</f>
        <v/>
      </c>
      <c r="AM23" s="300">
        <f>AM20/1083*248</f>
        <v/>
      </c>
      <c r="AN23" s="290">
        <f>SUM(I23:AM23)</f>
        <v/>
      </c>
      <c r="AO23" s="291" t="n"/>
      <c r="AP23" s="287" t="n"/>
    </row>
    <row customFormat="1" customHeight="1" ht="31.5" r="24" s="260">
      <c r="A24" s="286" t="n">
        <v>10</v>
      </c>
      <c r="B24" s="286" t="inlineStr">
        <is>
          <t>租赁</t>
        </is>
      </c>
      <c r="C24" s="286" t="inlineStr">
        <is>
          <t>主次力店及主题餐厅</t>
        </is>
      </c>
      <c r="D24" s="286" t="inlineStr">
        <is>
          <t>5F</t>
        </is>
      </c>
      <c r="E24" s="286" t="inlineStr">
        <is>
          <t>5F</t>
        </is>
      </c>
      <c r="F24" s="287" t="inlineStr">
        <is>
          <t>5F-501</t>
        </is>
      </c>
      <c r="G24" s="287" t="inlineStr">
        <is>
          <t>海底捞</t>
        </is>
      </c>
      <c r="H24" s="288" t="n">
        <v>1050</v>
      </c>
      <c r="I24" s="288" t="n">
        <v>160810</v>
      </c>
      <c r="J24" s="288" t="n">
        <v>110665</v>
      </c>
      <c r="K24" s="288" t="n">
        <v>109866</v>
      </c>
      <c r="L24" s="288" t="n">
        <v>123333</v>
      </c>
      <c r="M24" s="288" t="n">
        <v>120837</v>
      </c>
      <c r="N24" s="288" t="n">
        <v>115742</v>
      </c>
      <c r="O24" s="288" t="n">
        <v>139591</v>
      </c>
      <c r="P24" s="288" t="n">
        <v>150839</v>
      </c>
      <c r="Q24" s="288" t="n">
        <v>130254</v>
      </c>
      <c r="R24" s="288" t="n">
        <v>112476</v>
      </c>
      <c r="S24" s="288" t="n">
        <v>117864</v>
      </c>
      <c r="T24" s="288" t="n">
        <v>132207</v>
      </c>
      <c r="U24" s="288" t="n">
        <v>163320</v>
      </c>
      <c r="V24" s="297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9" t="n"/>
      <c r="AF24" s="288" t="n"/>
      <c r="AG24" s="288" t="n"/>
      <c r="AH24" s="288" t="n"/>
      <c r="AI24" s="288" t="n"/>
      <c r="AJ24" s="288" t="n"/>
      <c r="AK24" s="288" t="n"/>
      <c r="AL24" s="288" t="n"/>
      <c r="AM24" s="288" t="n"/>
      <c r="AN24" s="290">
        <f>SUM(I24:AM24)</f>
        <v/>
      </c>
      <c r="AO24" s="291" t="n"/>
      <c r="AP24" s="287" t="n"/>
    </row>
    <row customFormat="1" customHeight="1" ht="31.5" r="25" s="260">
      <c r="A25" s="286" t="n">
        <v>11</v>
      </c>
      <c r="B25" s="286" t="inlineStr">
        <is>
          <t>租赁</t>
        </is>
      </c>
      <c r="C25" s="287" t="inlineStr">
        <is>
          <t>主次力店及主题餐厅</t>
        </is>
      </c>
      <c r="D25" s="286" t="inlineStr">
        <is>
          <t>3F</t>
        </is>
      </c>
      <c r="E25" s="286" t="inlineStr">
        <is>
          <t>3F</t>
        </is>
      </c>
      <c r="F25" s="287" t="inlineStr">
        <is>
          <t>3F-318-1</t>
        </is>
      </c>
      <c r="G25" s="287" t="inlineStr">
        <is>
          <t>大众书局</t>
        </is>
      </c>
      <c r="H25" s="301" t="n">
        <v>878.27</v>
      </c>
      <c r="I25" s="288" t="n">
        <v>61640.79</v>
      </c>
      <c r="J25" s="286" t="n">
        <v>13867.22</v>
      </c>
      <c r="K25" s="286" t="n">
        <v>16117.41</v>
      </c>
      <c r="L25" s="286" t="n">
        <v>4827.83</v>
      </c>
      <c r="M25" s="286" t="n">
        <v>6717.68</v>
      </c>
      <c r="N25" s="286" t="n">
        <v>13371.3</v>
      </c>
      <c r="O25" s="286" t="n">
        <v>31676.78</v>
      </c>
      <c r="P25" s="286" t="n">
        <v>30021.3</v>
      </c>
      <c r="Q25" s="286" t="n">
        <v>14573.83</v>
      </c>
      <c r="R25" s="286" t="n">
        <v>1613.53</v>
      </c>
      <c r="S25" s="286" t="n">
        <v>4465.68</v>
      </c>
      <c r="T25" s="286" t="n">
        <v>9637.27</v>
      </c>
      <c r="U25" s="286" t="n">
        <v>30120.84</v>
      </c>
      <c r="V25" s="286" t="n">
        <v>30120.84</v>
      </c>
      <c r="W25" s="286" t="n"/>
      <c r="X25" s="286" t="n"/>
      <c r="Y25" s="286" t="n"/>
      <c r="Z25" s="286" t="n"/>
      <c r="AA25" s="286" t="n"/>
      <c r="AB25" s="286" t="n"/>
      <c r="AC25" s="286" t="n"/>
      <c r="AD25" s="286" t="n"/>
      <c r="AE25" s="299" t="n"/>
      <c r="AF25" s="286" t="n"/>
      <c r="AG25" s="286" t="n"/>
      <c r="AH25" s="286" t="n"/>
      <c r="AI25" s="286" t="n"/>
      <c r="AJ25" s="286" t="n"/>
      <c r="AK25" s="286" t="n"/>
      <c r="AL25" s="286" t="n"/>
      <c r="AM25" s="286" t="n"/>
      <c r="AN25" s="290">
        <f>SUM(I25:AM25)</f>
        <v/>
      </c>
      <c r="AO25" s="291" t="n"/>
      <c r="AP25" s="287" t="inlineStr">
        <is>
          <t>销采</t>
        </is>
      </c>
    </row>
    <row customFormat="1" customHeight="1" ht="31.5" r="26" s="260">
      <c r="A26" s="286" t="n">
        <v>12</v>
      </c>
      <c r="B26" s="286" t="inlineStr">
        <is>
          <t>租赁</t>
        </is>
      </c>
      <c r="C26" s="287" t="inlineStr">
        <is>
          <t>主次力店及主题餐厅</t>
        </is>
      </c>
      <c r="D26" s="302" t="inlineStr">
        <is>
          <t>3F</t>
        </is>
      </c>
      <c r="E26" s="286" t="inlineStr">
        <is>
          <t>3F</t>
        </is>
      </c>
      <c r="F26" s="287" t="inlineStr">
        <is>
          <t>3F-345,3F-320-1,4F-428,5F-516</t>
        </is>
      </c>
      <c r="G26" s="287" t="inlineStr">
        <is>
          <t>南艺峰文体培训</t>
        </is>
      </c>
      <c r="H26" s="288" t="n">
        <v>1939</v>
      </c>
      <c r="I26" s="288" t="n">
        <v>0</v>
      </c>
      <c r="J26" s="288" t="n">
        <v>0</v>
      </c>
      <c r="K26" s="288" t="n">
        <v>0</v>
      </c>
      <c r="L26" s="288" t="n">
        <v>0</v>
      </c>
      <c r="M26" s="288" t="n">
        <v>0</v>
      </c>
      <c r="N26" s="288" t="n">
        <v>0</v>
      </c>
      <c r="O26" s="288" t="n">
        <v>6000</v>
      </c>
      <c r="P26" s="288" t="n">
        <v>5000</v>
      </c>
      <c r="Q26" s="288" t="n">
        <v>0</v>
      </c>
      <c r="R26" s="288" t="n">
        <v>0</v>
      </c>
      <c r="S26" s="288" t="n">
        <v>0</v>
      </c>
      <c r="T26" s="288" t="n">
        <v>3000</v>
      </c>
      <c r="U26" s="288" t="n">
        <v>8000</v>
      </c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9" t="n"/>
      <c r="AF26" s="288" t="n"/>
      <c r="AG26" s="288" t="n"/>
      <c r="AH26" s="288" t="n"/>
      <c r="AI26" s="288" t="n"/>
      <c r="AJ26" s="288" t="n"/>
      <c r="AK26" s="288" t="n"/>
      <c r="AL26" s="288" t="n"/>
      <c r="AM26" s="288" t="n"/>
      <c r="AN26" s="290">
        <f>SUM(I26:AM26)</f>
        <v/>
      </c>
      <c r="AO26" s="291" t="n"/>
      <c r="AP26" s="287" t="n"/>
    </row>
    <row customFormat="1" customHeight="1" ht="31.5" r="27" s="260">
      <c r="A27" s="286" t="n">
        <v>13</v>
      </c>
      <c r="B27" s="286" t="inlineStr">
        <is>
          <t>租赁</t>
        </is>
      </c>
      <c r="C27" s="286" t="inlineStr">
        <is>
          <t>主次力店及主题餐厅</t>
        </is>
      </c>
      <c r="D27" s="286" t="inlineStr">
        <is>
          <t>2F</t>
        </is>
      </c>
      <c r="E27" s="286" t="inlineStr">
        <is>
          <t>2F</t>
        </is>
      </c>
      <c r="F27" s="287" t="inlineStr">
        <is>
          <t>2F-243,2F-249</t>
        </is>
      </c>
      <c r="G27" s="287" t="inlineStr">
        <is>
          <t>无印良品</t>
        </is>
      </c>
      <c r="H27" s="288" t="n">
        <v>984.46</v>
      </c>
      <c r="I27" s="288" t="n">
        <v>79745</v>
      </c>
      <c r="J27" s="288" t="n">
        <v>31003</v>
      </c>
      <c r="K27" s="288" t="n">
        <v>46998</v>
      </c>
      <c r="L27" s="288" t="n">
        <v>28276</v>
      </c>
      <c r="M27" s="288" t="n">
        <v>36010</v>
      </c>
      <c r="N27" s="288" t="n">
        <v>42432</v>
      </c>
      <c r="O27" s="288" t="n">
        <v>69311</v>
      </c>
      <c r="P27" s="288" t="n">
        <v>66532</v>
      </c>
      <c r="Q27" s="288" t="n">
        <v>29570</v>
      </c>
      <c r="R27" s="288" t="n">
        <v>24157</v>
      </c>
      <c r="S27" s="288" t="n">
        <v>19526</v>
      </c>
      <c r="T27" s="288" t="n">
        <v>37346</v>
      </c>
      <c r="U27" s="288" t="n">
        <v>64987.22</v>
      </c>
      <c r="V27" s="286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9" t="n"/>
      <c r="AF27" s="288" t="n"/>
      <c r="AG27" s="288" t="n"/>
      <c r="AH27" s="288" t="n"/>
      <c r="AI27" s="288" t="n"/>
      <c r="AJ27" s="288" t="n"/>
      <c r="AK27" s="288" t="n"/>
      <c r="AL27" s="288" t="n"/>
      <c r="AM27" s="288" t="n"/>
      <c r="AN27" s="290">
        <f>SUM(I27:AM27)</f>
        <v/>
      </c>
      <c r="AO27" s="291" t="n"/>
      <c r="AP27" s="287" t="n"/>
    </row>
    <row customFormat="1" customHeight="1" ht="31.5" r="28" s="260">
      <c r="A28" s="286" t="n">
        <v>14</v>
      </c>
      <c r="B28" s="286" t="inlineStr">
        <is>
          <t>租赁</t>
        </is>
      </c>
      <c r="C28" s="286" t="inlineStr">
        <is>
          <t>主次力店及主题餐厅</t>
        </is>
      </c>
      <c r="D28" s="286" t="inlineStr">
        <is>
          <t>3F</t>
        </is>
      </c>
      <c r="E28" s="286" t="inlineStr">
        <is>
          <t>3F</t>
        </is>
      </c>
      <c r="F28" s="287" t="inlineStr">
        <is>
          <t>3F-307,3F-308,2F-275</t>
        </is>
      </c>
      <c r="G28" s="287" t="inlineStr">
        <is>
          <t>多奇妙</t>
        </is>
      </c>
      <c r="H28" s="288" t="n">
        <v>1109</v>
      </c>
      <c r="I28" s="288" t="n">
        <v>25547</v>
      </c>
      <c r="J28" s="286" t="n">
        <v>4280</v>
      </c>
      <c r="K28" s="286" t="n">
        <v>2916</v>
      </c>
      <c r="L28" s="286" t="n">
        <v>2204</v>
      </c>
      <c r="M28" s="286" t="n">
        <v>1682</v>
      </c>
      <c r="N28" s="286" t="n">
        <v>5813</v>
      </c>
      <c r="O28" s="286" t="n">
        <v>31607</v>
      </c>
      <c r="P28" s="286" t="n">
        <v>27758</v>
      </c>
      <c r="Q28" s="286" t="n">
        <v>2169</v>
      </c>
      <c r="R28" s="286" t="n">
        <v>1146</v>
      </c>
      <c r="S28" s="286" t="n">
        <v>4246</v>
      </c>
      <c r="T28" s="286" t="n">
        <v>1191</v>
      </c>
      <c r="U28" s="286" t="n">
        <v>45275</v>
      </c>
      <c r="V28" s="286" t="n">
        <v>49810</v>
      </c>
      <c r="W28" s="286" t="n"/>
      <c r="X28" s="286" t="n"/>
      <c r="Y28" s="286" t="n"/>
      <c r="Z28" s="286" t="n"/>
      <c r="AA28" s="286" t="n"/>
      <c r="AB28" s="286" t="n"/>
      <c r="AC28" s="286" t="n"/>
      <c r="AD28" s="286" t="n"/>
      <c r="AE28" s="299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90">
        <f>SUM(I28:AM28)</f>
        <v/>
      </c>
      <c r="AO28" s="291" t="n"/>
      <c r="AP28" s="287" t="inlineStr">
        <is>
          <t>销采</t>
        </is>
      </c>
    </row>
    <row customFormat="1" customHeight="1" ht="33" r="29" s="260">
      <c r="A29" s="286" t="n">
        <v>15</v>
      </c>
      <c r="B29" s="286" t="inlineStr">
        <is>
          <t>租赁</t>
        </is>
      </c>
      <c r="C29" s="286" t="inlineStr">
        <is>
          <t>主次力店及主题餐厅</t>
        </is>
      </c>
      <c r="D29" s="286" t="inlineStr">
        <is>
          <t>3F</t>
        </is>
      </c>
      <c r="E29" s="286" t="inlineStr">
        <is>
          <t>3F</t>
        </is>
      </c>
      <c r="F29" s="287" t="inlineStr">
        <is>
          <t>3F-332</t>
        </is>
      </c>
      <c r="G29" s="287" t="inlineStr">
        <is>
          <t>孩子王</t>
        </is>
      </c>
      <c r="H29" s="288" t="n">
        <v>4860.46</v>
      </c>
      <c r="I29" s="288" t="n">
        <v>254945</v>
      </c>
      <c r="J29" s="288" t="n">
        <v>104302.76</v>
      </c>
      <c r="K29" s="288" t="n">
        <v>93590.14999999999</v>
      </c>
      <c r="L29" s="288" t="n">
        <v>72868.98</v>
      </c>
      <c r="M29" s="288" t="n">
        <v>64312</v>
      </c>
      <c r="N29" s="288" t="n">
        <v>448642.5</v>
      </c>
      <c r="O29" s="288" t="n">
        <v>547973</v>
      </c>
      <c r="P29" s="288" t="n">
        <v>666285</v>
      </c>
      <c r="Q29" s="288" t="n">
        <v>276069.4324</v>
      </c>
      <c r="R29" s="288" t="n">
        <v>94787.60000000001</v>
      </c>
      <c r="S29" s="288" t="n">
        <v>72694</v>
      </c>
      <c r="T29" s="288" t="n">
        <v>112764.6556</v>
      </c>
      <c r="U29" s="288" t="n">
        <v>273852.2664</v>
      </c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9" t="n"/>
      <c r="AF29" s="288" t="n"/>
      <c r="AG29" s="288" t="n"/>
      <c r="AH29" s="288" t="n"/>
      <c r="AI29" s="288" t="n"/>
      <c r="AJ29" s="288" t="n"/>
      <c r="AK29" s="288" t="n"/>
      <c r="AL29" s="288" t="n"/>
      <c r="AM29" s="288" t="n"/>
      <c r="AN29" s="290">
        <f>SUM(I29:AM29)</f>
        <v/>
      </c>
      <c r="AO29" s="291" t="n"/>
      <c r="AP29" s="287" t="n"/>
    </row>
    <row customFormat="1" customHeight="1" ht="31.5" r="30" s="303">
      <c r="A30" s="304" t="inlineStr">
        <is>
          <t>主次主力店及主题餐厅小计</t>
        </is>
      </c>
      <c r="B30" s="305" t="n"/>
      <c r="C30" s="305" t="n"/>
      <c r="D30" s="306" t="n"/>
      <c r="E30" s="306" t="n"/>
      <c r="F30" s="307" t="n"/>
      <c r="G30" s="308" t="n"/>
      <c r="H30" s="309">
        <f>SUM(H6:H29)-H7-H8-H9-H12-H13-H17-H18-H21-H22-H23</f>
        <v/>
      </c>
      <c r="I30" s="310">
        <f>SUM(I6:I29)-I7-I8-I9-I12-I13-I17-I18-I21-I22-I23</f>
        <v/>
      </c>
      <c r="J30" s="310">
        <f>SUM(J6:J29)-J7-J8-J9-J12-J13-J17-J18-J21-J22-J23</f>
        <v/>
      </c>
      <c r="K30" s="310">
        <f>SUM(K6:K29)-K7-K8-K9-K12-K13-K17-K18-K21-K22-K23</f>
        <v/>
      </c>
      <c r="L30" s="310">
        <f>SUM(L6:L29)-L7-L8-L9-L12-L13-L17-L18-L21-L22-L23</f>
        <v/>
      </c>
      <c r="M30" s="310">
        <f>SUM(M6:M29)-M7-M8-M9-M12-M13-M17-M18-M21-M22-M23</f>
        <v/>
      </c>
      <c r="N30" s="310">
        <f>SUM(N6:N29)-N7-N8-N9-N12-N13-N17-N18-N21-N22-N23</f>
        <v/>
      </c>
      <c r="O30" s="310">
        <f>SUM(O6:O29)-O7-O8-O9-O12-O13-O17-O18-O21-O22-O23</f>
        <v/>
      </c>
      <c r="P30" s="310">
        <f>SUM(P6:P29)-P7-P8-P9-P12-P13-P17-P18-P21-P22-P23</f>
        <v/>
      </c>
      <c r="Q30" s="310">
        <f>SUM(Q6:Q29)-Q7-Q8-Q9-Q12-Q13-Q17-Q18-Q21-Q22-Q23</f>
        <v/>
      </c>
      <c r="R30" s="310">
        <f>SUM(R6:R29)-R7-R8-R9-R12-R13-R17-R18-R21-R22-R23</f>
        <v/>
      </c>
      <c r="S30" s="310">
        <f>SUM(S6:S29)-S7-S8-S9-S12-S13-S17-S18-S21-S22-S23</f>
        <v/>
      </c>
      <c r="T30" s="310">
        <f>SUM(T6:T29)-T7-T8-T9-T12-T13-T17-T18-T21-T22-T23</f>
        <v/>
      </c>
      <c r="U30" s="310">
        <f>SUM(U6:U29)-U7-U8-U9-U12-U13-U17-U18-U21-U22-U23</f>
        <v/>
      </c>
      <c r="V30" s="310">
        <f>SUM(V6:V29)-V7-V8-V9-V12-V13-V17-V18-V21-V22-V23</f>
        <v/>
      </c>
      <c r="W30" s="310">
        <f>SUM(W6:W29)-W7-W8-W9-W12-W13-W17-W18-W21-W22-W23</f>
        <v/>
      </c>
      <c r="X30" s="310">
        <f>SUM(X6:X29)-X7-X8-X9-X12-X13-X17-X18-X21-X22-X23</f>
        <v/>
      </c>
      <c r="Y30" s="310">
        <f>SUM(Y6:Y29)-Y7-Y8-Y9-Y12-Y13-Y17-Y18-Y21-Y22-Y23</f>
        <v/>
      </c>
      <c r="Z30" s="310">
        <f>SUM(Z6:Z29)-Z7-Z8-Z9-Z12-Z13-Z17-Z18-Z21-Z22-Z23</f>
        <v/>
      </c>
      <c r="AA30" s="310">
        <f>SUM(AA6:AA29)-AA7-AA8-AA9-AA12-AA13-AA17-AA18-AA21-AA22-AA23</f>
        <v/>
      </c>
      <c r="AB30" s="310">
        <f>SUM(AB6:AB29)-AB7-AB8-AB9-AB12-AB13-AB17-AB18-AB21-AB22-AB23</f>
        <v/>
      </c>
      <c r="AC30" s="310">
        <f>SUM(AC6:AC29)-AC7-AC8-AC9-AC12-AC13-AC17-AC18-AC21-AC22-AC23</f>
        <v/>
      </c>
      <c r="AD30" s="310">
        <f>SUM(AD6:AD29)-AD7-AD8-AD9-AD12-AD13-AD17-AD18-AD21-AD22-AD23</f>
        <v/>
      </c>
      <c r="AE30" s="310">
        <f>SUM(AE6:AE29)-AE7-AE8-AE9-AE12-AE13-AE17-AE18-AE21-AE22-AE23</f>
        <v/>
      </c>
      <c r="AF30" s="310">
        <f>SUM(AF6:AF29)-AF7-AF8-AF9-AF12-AF13-AF17-AF18-AF21-AF22-AF23</f>
        <v/>
      </c>
      <c r="AG30" s="310">
        <f>SUM(AG6:AG29)-AG7-AG8-AG9-AG12-AG13-AG17-AG18-AG21-AG22-AG23</f>
        <v/>
      </c>
      <c r="AH30" s="310">
        <f>SUM(AH6:AH29)-AH7-AH8-AH9-AH12-AH13-AH17-AH18-AH21-AH22-AH23</f>
        <v/>
      </c>
      <c r="AI30" s="310">
        <f>SUM(AI6:AI29)-AI7-AI8-AI9-AI12-AI13-AI17-AI18-AI21-AI22-AI23</f>
        <v/>
      </c>
      <c r="AJ30" s="310">
        <f>SUM(AJ6:AJ29)-AJ7-AJ8-AJ9-AJ12-AJ13-AJ17-AJ18-AJ21-AJ22-AJ23</f>
        <v/>
      </c>
      <c r="AK30" s="310">
        <f>SUM(AK6:AK29)-AK7-AK8-AK9-AK12-AK13-AK17-AK18-AK21-AK22-AK23</f>
        <v/>
      </c>
      <c r="AL30" s="310">
        <f>SUM(AL6:AL29)-AL7-AL8-AL9-AL12-AL13-AL17-AL18-AL21-AL22-AL23</f>
        <v/>
      </c>
      <c r="AM30" s="310">
        <f>SUM(AM6:AM29)-AM7-AM8-AM9-AM12-AM13-AM17-AM18-AM21-AM22-AM23</f>
        <v/>
      </c>
      <c r="AN30" s="279">
        <f>SUM(I30:AM30)</f>
        <v/>
      </c>
      <c r="AO30" s="311" t="n"/>
      <c r="AP30" s="311" t="n"/>
    </row>
    <row customFormat="1" customHeight="1" ht="31.5" r="31" s="260">
      <c r="A31" s="298" t="n">
        <v>1</v>
      </c>
      <c r="B31" s="298" t="inlineStr">
        <is>
          <t>租赁</t>
        </is>
      </c>
      <c r="C31" s="298" t="inlineStr">
        <is>
          <t>餐饮</t>
        </is>
      </c>
      <c r="D31" s="286" t="inlineStr">
        <is>
          <t>1F</t>
        </is>
      </c>
      <c r="E31" s="286" t="inlineStr">
        <is>
          <t>1F</t>
        </is>
      </c>
      <c r="F31" s="287" t="inlineStr">
        <is>
          <t>1F-105,1F-106-1</t>
        </is>
      </c>
      <c r="G31" s="287" t="inlineStr">
        <is>
          <t>zoo coffee</t>
        </is>
      </c>
      <c r="H31" s="301" t="n">
        <v>108</v>
      </c>
      <c r="I31" s="288" t="n">
        <v>1700</v>
      </c>
      <c r="J31" s="288" t="n">
        <v>1500</v>
      </c>
      <c r="K31" s="288" t="n">
        <v>1000</v>
      </c>
      <c r="L31" s="288" t="n">
        <v>1500</v>
      </c>
      <c r="M31" s="288" t="n">
        <v>1500</v>
      </c>
      <c r="N31" s="288" t="n">
        <v>1500</v>
      </c>
      <c r="O31" s="288" t="n">
        <v>2000</v>
      </c>
      <c r="P31" s="288" t="n">
        <v>2000</v>
      </c>
      <c r="Q31" s="288" t="n">
        <v>1500</v>
      </c>
      <c r="R31" s="288" t="n">
        <v>1500</v>
      </c>
      <c r="S31" s="288" t="n">
        <v>1500</v>
      </c>
      <c r="T31" s="288" t="n">
        <v>2000</v>
      </c>
      <c r="U31" s="288" t="n">
        <v>1500</v>
      </c>
      <c r="V31" s="286" t="n">
        <v>1500</v>
      </c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9" t="n"/>
      <c r="AF31" s="288" t="n"/>
      <c r="AG31" s="288" t="n"/>
      <c r="AH31" s="288" t="n"/>
      <c r="AI31" s="288" t="n"/>
      <c r="AJ31" s="288" t="n"/>
      <c r="AK31" s="288" t="n"/>
      <c r="AL31" s="288" t="n"/>
      <c r="AM31" s="288" t="n"/>
      <c r="AN31" s="290">
        <f>SUM(I31:AM31)</f>
        <v/>
      </c>
      <c r="AO31" s="312" t="n"/>
      <c r="AP31" s="287" t="n"/>
    </row>
    <row customFormat="1" customHeight="1" ht="31.5" r="32" s="260">
      <c r="A32" s="298" t="n">
        <v>2</v>
      </c>
      <c r="B32" s="298" t="inlineStr">
        <is>
          <t>租赁</t>
        </is>
      </c>
      <c r="C32" s="298" t="inlineStr">
        <is>
          <t>餐饮</t>
        </is>
      </c>
      <c r="D32" s="286" t="inlineStr">
        <is>
          <t>1F</t>
        </is>
      </c>
      <c r="E32" s="286" t="inlineStr">
        <is>
          <t>1F</t>
        </is>
      </c>
      <c r="F32" s="287" t="inlineStr">
        <is>
          <t>1F-106-2</t>
        </is>
      </c>
      <c r="G32" s="287" t="inlineStr">
        <is>
          <t>厝内小眷村</t>
        </is>
      </c>
      <c r="H32" s="301" t="n">
        <v>34</v>
      </c>
      <c r="I32" s="288" t="n">
        <v>4439.99</v>
      </c>
      <c r="J32" s="286" t="n">
        <v>2208</v>
      </c>
      <c r="K32" s="286" t="n">
        <v>2936</v>
      </c>
      <c r="L32" s="286" t="n">
        <v>2657</v>
      </c>
      <c r="M32" s="286" t="n">
        <v>2732.01</v>
      </c>
      <c r="N32" s="286" t="n">
        <v>3363.99</v>
      </c>
      <c r="O32" s="286" t="n">
        <v>4417</v>
      </c>
      <c r="P32" s="286" t="n">
        <v>3762.99</v>
      </c>
      <c r="Q32" s="286" t="n">
        <v>1958.99</v>
      </c>
      <c r="R32" s="286" t="n">
        <v>1719</v>
      </c>
      <c r="S32" s="286" t="n">
        <v>3084</v>
      </c>
      <c r="T32" s="286" t="n">
        <v>3258.99</v>
      </c>
      <c r="U32" s="286" t="n">
        <v>4447</v>
      </c>
      <c r="V32" s="286" t="n">
        <v>4447</v>
      </c>
      <c r="W32" s="286" t="n"/>
      <c r="X32" s="286" t="n"/>
      <c r="Y32" s="286" t="n"/>
      <c r="Z32" s="286" t="n"/>
      <c r="AA32" s="286" t="n"/>
      <c r="AB32" s="286" t="n"/>
      <c r="AC32" s="286" t="n"/>
      <c r="AD32" s="286" t="n"/>
      <c r="AE32" s="299" t="n"/>
      <c r="AF32" s="286" t="n"/>
      <c r="AG32" s="286" t="n"/>
      <c r="AH32" s="286" t="n"/>
      <c r="AI32" s="286" t="n"/>
      <c r="AJ32" s="286" t="n"/>
      <c r="AK32" s="286" t="n"/>
      <c r="AL32" s="286" t="n"/>
      <c r="AM32" s="286" t="n"/>
      <c r="AN32" s="290">
        <f>SUM(I32:AM32)</f>
        <v/>
      </c>
      <c r="AO32" s="291" t="n"/>
      <c r="AP32" s="287" t="inlineStr">
        <is>
          <t>销采</t>
        </is>
      </c>
    </row>
    <row customFormat="1" customHeight="1" ht="31.5" r="33" s="260">
      <c r="A33" s="298" t="n">
        <v>3</v>
      </c>
      <c r="B33" s="298" t="inlineStr">
        <is>
          <t>租赁</t>
        </is>
      </c>
      <c r="C33" s="298" t="inlineStr">
        <is>
          <t>餐饮</t>
        </is>
      </c>
      <c r="D33" s="286" t="inlineStr">
        <is>
          <t>1F</t>
        </is>
      </c>
      <c r="E33" s="286" t="inlineStr">
        <is>
          <t>1F</t>
        </is>
      </c>
      <c r="F33" s="287" t="inlineStr">
        <is>
          <t>1F-106-3</t>
        </is>
      </c>
      <c r="G33" s="287" t="inlineStr">
        <is>
          <t>十足</t>
        </is>
      </c>
      <c r="H33" s="301" t="n">
        <v>103</v>
      </c>
      <c r="I33" s="288" t="n">
        <v>4859.1</v>
      </c>
      <c r="J33" s="288" t="n">
        <v>4860.1</v>
      </c>
      <c r="K33" s="288" t="n">
        <v>5173.06</v>
      </c>
      <c r="L33" s="288" t="n">
        <v>4938.6</v>
      </c>
      <c r="M33" s="288" t="n">
        <v>4709.1</v>
      </c>
      <c r="N33" s="288" t="n">
        <v>4873.2</v>
      </c>
      <c r="O33" s="288" t="n">
        <v>4953.1</v>
      </c>
      <c r="P33" s="288" t="n">
        <v>4873.6</v>
      </c>
      <c r="Q33" s="288" t="n">
        <v>4871.9</v>
      </c>
      <c r="R33" s="288" t="n">
        <v>4873.6</v>
      </c>
      <c r="S33" s="288" t="n">
        <v>4973.1</v>
      </c>
      <c r="T33" s="288" t="n">
        <v>4873.83</v>
      </c>
      <c r="U33" s="288" t="n">
        <v>5188.1</v>
      </c>
      <c r="V33" s="288" t="n">
        <v>5188.1</v>
      </c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9" t="n"/>
      <c r="AF33" s="288" t="n"/>
      <c r="AG33" s="288" t="n"/>
      <c r="AH33" s="288" t="n"/>
      <c r="AI33" s="288" t="n"/>
      <c r="AJ33" s="288" t="n"/>
      <c r="AK33" s="288" t="n"/>
      <c r="AL33" s="288" t="n"/>
      <c r="AM33" s="288" t="n"/>
      <c r="AN33" s="290">
        <f>SUM(I33:AM33)</f>
        <v/>
      </c>
      <c r="AO33" s="291" t="n"/>
      <c r="AP33" s="287" t="n"/>
    </row>
    <row customFormat="1" customHeight="1" ht="31.5" r="34" s="260">
      <c r="A34" s="298" t="n">
        <v>4</v>
      </c>
      <c r="B34" s="298" t="inlineStr">
        <is>
          <t>租赁</t>
        </is>
      </c>
      <c r="C34" s="298" t="inlineStr">
        <is>
          <t>餐饮</t>
        </is>
      </c>
      <c r="D34" s="286" t="inlineStr">
        <is>
          <t>1F</t>
        </is>
      </c>
      <c r="E34" s="286" t="inlineStr">
        <is>
          <t>1F</t>
        </is>
      </c>
      <c r="F34" s="287" t="inlineStr">
        <is>
          <t>1F-112</t>
        </is>
      </c>
      <c r="G34" s="287" t="inlineStr">
        <is>
          <t>满记甜品</t>
        </is>
      </c>
      <c r="H34" s="301" t="n">
        <v>97</v>
      </c>
      <c r="I34" s="288" t="n">
        <v>7000</v>
      </c>
      <c r="J34" s="288" t="n">
        <v>3500</v>
      </c>
      <c r="K34" s="288" t="n">
        <v>3000</v>
      </c>
      <c r="L34" s="288" t="n">
        <v>5000</v>
      </c>
      <c r="M34" s="288" t="n">
        <v>2000</v>
      </c>
      <c r="N34" s="288" t="n">
        <v>3500</v>
      </c>
      <c r="O34" s="288" t="n">
        <v>8000</v>
      </c>
      <c r="P34" s="288" t="n">
        <v>8000</v>
      </c>
      <c r="Q34" s="288" t="n">
        <v>3000</v>
      </c>
      <c r="R34" s="288" t="n">
        <v>3000</v>
      </c>
      <c r="S34" s="288" t="n">
        <v>3500</v>
      </c>
      <c r="T34" s="288" t="n">
        <v>3500</v>
      </c>
      <c r="U34" s="288" t="n">
        <v>9000</v>
      </c>
      <c r="V34" s="288" t="n">
        <v>9000</v>
      </c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9" t="n"/>
      <c r="AF34" s="288" t="n"/>
      <c r="AG34" s="288" t="n"/>
      <c r="AH34" s="288" t="n"/>
      <c r="AI34" s="288" t="n"/>
      <c r="AJ34" s="288" t="n"/>
      <c r="AK34" s="288" t="n"/>
      <c r="AL34" s="288" t="n"/>
      <c r="AM34" s="288" t="n"/>
      <c r="AN34" s="290">
        <f>SUM(I34:AM34)</f>
        <v/>
      </c>
      <c r="AO34" s="291" t="n"/>
      <c r="AP34" s="287" t="n"/>
    </row>
    <row customFormat="1" customHeight="1" ht="31.5" r="35" s="260">
      <c r="A35" s="298" t="n">
        <v>5</v>
      </c>
      <c r="B35" s="298" t="inlineStr">
        <is>
          <t>租赁</t>
        </is>
      </c>
      <c r="C35" s="298" t="inlineStr">
        <is>
          <t>餐饮</t>
        </is>
      </c>
      <c r="D35" s="286" t="inlineStr">
        <is>
          <t>1F</t>
        </is>
      </c>
      <c r="E35" s="286" t="inlineStr">
        <is>
          <t>1F</t>
        </is>
      </c>
      <c r="F35" s="287" t="inlineStr">
        <is>
          <t>1F-120</t>
        </is>
      </c>
      <c r="G35" s="287" t="inlineStr">
        <is>
          <t>星巴克</t>
        </is>
      </c>
      <c r="H35" s="301" t="n">
        <v>194.27</v>
      </c>
      <c r="I35" s="288" t="n">
        <v>20010</v>
      </c>
      <c r="J35" s="288" t="n">
        <v>9800</v>
      </c>
      <c r="K35" s="288" t="n">
        <v>20000</v>
      </c>
      <c r="L35" s="288" t="n">
        <v>18557</v>
      </c>
      <c r="M35" s="288" t="n">
        <v>14500</v>
      </c>
      <c r="N35" s="288" t="n">
        <v>17000</v>
      </c>
      <c r="O35" s="288" t="n">
        <v>24000</v>
      </c>
      <c r="P35" s="288" t="n">
        <v>20000</v>
      </c>
      <c r="Q35" s="288" t="n">
        <v>20000</v>
      </c>
      <c r="R35" s="288" t="n">
        <v>18700</v>
      </c>
      <c r="S35" s="288" t="n">
        <v>14000</v>
      </c>
      <c r="T35" s="288" t="n">
        <v>16508</v>
      </c>
      <c r="U35" s="288" t="n">
        <v>30000</v>
      </c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9" t="n"/>
      <c r="AF35" s="288" t="n"/>
      <c r="AG35" s="288" t="n"/>
      <c r="AH35" s="288" t="n"/>
      <c r="AI35" s="288" t="n"/>
      <c r="AJ35" s="288" t="n"/>
      <c r="AK35" s="288" t="n"/>
      <c r="AL35" s="288" t="n"/>
      <c r="AM35" s="288" t="n"/>
      <c r="AN35" s="290">
        <f>SUM(I35:AM35)</f>
        <v/>
      </c>
      <c r="AO35" s="291" t="n"/>
      <c r="AP35" s="287" t="n"/>
    </row>
    <row customFormat="1" customHeight="1" ht="31.5" r="36" s="260">
      <c r="A36" s="298" t="n">
        <v>6</v>
      </c>
      <c r="B36" s="298" t="inlineStr">
        <is>
          <t>租赁</t>
        </is>
      </c>
      <c r="C36" s="298" t="inlineStr">
        <is>
          <t>餐饮</t>
        </is>
      </c>
      <c r="D36" s="286" t="inlineStr">
        <is>
          <t>1F/2F</t>
        </is>
      </c>
      <c r="E36" s="286" t="inlineStr">
        <is>
          <t>1F</t>
        </is>
      </c>
      <c r="F36" s="287" t="inlineStr">
        <is>
          <t>1F-126,2F-242</t>
        </is>
      </c>
      <c r="G36" s="287" t="inlineStr">
        <is>
          <t>必胜客</t>
        </is>
      </c>
      <c r="H36" s="301" t="n">
        <v>461.78</v>
      </c>
      <c r="I36" s="288" t="n">
        <v>19000</v>
      </c>
      <c r="J36" s="288" t="n">
        <v>4100</v>
      </c>
      <c r="K36" s="288" t="n">
        <v>6000</v>
      </c>
      <c r="L36" s="288" t="n">
        <v>5000</v>
      </c>
      <c r="M36" s="288" t="n">
        <v>5900</v>
      </c>
      <c r="N36" s="288" t="n">
        <v>8000</v>
      </c>
      <c r="O36" s="288" t="n">
        <v>16000</v>
      </c>
      <c r="P36" s="288" t="n">
        <v>17000</v>
      </c>
      <c r="Q36" s="288" t="n">
        <v>3100</v>
      </c>
      <c r="R36" s="288" t="n">
        <v>4200</v>
      </c>
      <c r="S36" s="288" t="n">
        <v>3000</v>
      </c>
      <c r="T36" s="288" t="n">
        <v>6000</v>
      </c>
      <c r="U36" s="288" t="n">
        <v>17300</v>
      </c>
      <c r="V36" s="286" t="n">
        <v>17300</v>
      </c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9" t="n"/>
      <c r="AF36" s="288" t="n"/>
      <c r="AG36" s="288" t="n"/>
      <c r="AH36" s="288" t="n"/>
      <c r="AI36" s="288" t="n"/>
      <c r="AJ36" s="288" t="n"/>
      <c r="AK36" s="288" t="n"/>
      <c r="AL36" s="288" t="n"/>
      <c r="AM36" s="288" t="n"/>
      <c r="AN36" s="290">
        <f>SUM(I36:AM36)</f>
        <v/>
      </c>
      <c r="AO36" s="291" t="n"/>
      <c r="AP36" s="287" t="n"/>
    </row>
    <row customFormat="1" customHeight="1" ht="31.5" outlineLevel="1" r="37" s="296">
      <c r="A37" s="313" t="n"/>
      <c r="B37" s="295" t="inlineStr">
        <is>
          <t>租赁</t>
        </is>
      </c>
      <c r="C37" s="295" t="n"/>
      <c r="D37" s="295" t="inlineStr">
        <is>
          <t>1F</t>
        </is>
      </c>
      <c r="E37" s="295" t="n"/>
      <c r="F37" s="292" t="inlineStr">
        <is>
          <t>1F-126</t>
        </is>
      </c>
      <c r="G37" s="293" t="inlineStr">
        <is>
          <t>必胜客</t>
        </is>
      </c>
      <c r="H37" s="294" t="n">
        <v>203.56</v>
      </c>
      <c r="I37" s="295">
        <f>I36/461.78*203.56</f>
        <v/>
      </c>
      <c r="J37" s="295">
        <f>J36/461.78*203.56</f>
        <v/>
      </c>
      <c r="K37" s="295">
        <f>K36/461.78*203.56</f>
        <v/>
      </c>
      <c r="L37" s="295">
        <f>L36/461.78*203.56</f>
        <v/>
      </c>
      <c r="M37" s="295">
        <f>M36/461.78*203.56</f>
        <v/>
      </c>
      <c r="N37" s="295">
        <f>N36/461.78*203.56</f>
        <v/>
      </c>
      <c r="O37" s="295">
        <f>O36/461.78*203.56</f>
        <v/>
      </c>
      <c r="P37" s="295">
        <f>P36/461.78*203.56</f>
        <v/>
      </c>
      <c r="Q37" s="295">
        <f>Q36/461.78*203.56</f>
        <v/>
      </c>
      <c r="R37" s="295">
        <f>R36/461.78*203.56</f>
        <v/>
      </c>
      <c r="S37" s="295">
        <f>S36/461.78*203.56</f>
        <v/>
      </c>
      <c r="T37" s="295">
        <f>T36/461.78*203.56</f>
        <v/>
      </c>
      <c r="U37" s="295">
        <f>U36/461.78*203.56</f>
        <v/>
      </c>
      <c r="V37" s="295">
        <f>V36/461.78*203.56</f>
        <v/>
      </c>
      <c r="W37" s="295">
        <f>W36/461.78*203.56</f>
        <v/>
      </c>
      <c r="X37" s="295">
        <f>X36/461.78*203.56</f>
        <v/>
      </c>
      <c r="Y37" s="295">
        <f>Y36/461.78*203.56</f>
        <v/>
      </c>
      <c r="Z37" s="295">
        <f>Z36/461.78*203.56</f>
        <v/>
      </c>
      <c r="AA37" s="295">
        <f>AA36/461.78*203.56</f>
        <v/>
      </c>
      <c r="AB37" s="295">
        <f>AB36/461.78*203.56</f>
        <v/>
      </c>
      <c r="AC37" s="295">
        <f>AC36/461.78*203.56</f>
        <v/>
      </c>
      <c r="AD37" s="295">
        <f>AD36/461.78*203.56</f>
        <v/>
      </c>
      <c r="AE37" s="295">
        <f>AE36/461.78*203.56</f>
        <v/>
      </c>
      <c r="AF37" s="295">
        <f>AF36/461.78*203.56</f>
        <v/>
      </c>
      <c r="AG37" s="295">
        <f>AG36/461.78*203.56</f>
        <v/>
      </c>
      <c r="AH37" s="295">
        <f>AH36/461.78*203.56</f>
        <v/>
      </c>
      <c r="AI37" s="295">
        <f>AI36/461.78*203.56</f>
        <v/>
      </c>
      <c r="AJ37" s="295">
        <f>AJ36/461.78*203.56</f>
        <v/>
      </c>
      <c r="AK37" s="295">
        <f>AK36/461.78*203.56</f>
        <v/>
      </c>
      <c r="AL37" s="295">
        <f>AL36/461.78*203.56</f>
        <v/>
      </c>
      <c r="AM37" s="295">
        <f>AM36/461.78*203.56</f>
        <v/>
      </c>
      <c r="AN37" s="290">
        <f>SUM(I37:AM37)</f>
        <v/>
      </c>
      <c r="AO37" s="314" t="n"/>
      <c r="AP37" s="292" t="n"/>
    </row>
    <row customFormat="1" customHeight="1" ht="31.5" outlineLevel="1" r="38" s="296">
      <c r="A38" s="313" t="n"/>
      <c r="B38" s="295" t="inlineStr">
        <is>
          <t>租赁</t>
        </is>
      </c>
      <c r="C38" s="295" t="n"/>
      <c r="D38" s="295" t="inlineStr">
        <is>
          <t>2F</t>
        </is>
      </c>
      <c r="E38" s="295" t="n"/>
      <c r="F38" s="292" t="inlineStr">
        <is>
          <t>2F-242</t>
        </is>
      </c>
      <c r="G38" s="293" t="inlineStr">
        <is>
          <t>必胜客</t>
        </is>
      </c>
      <c r="H38" s="294" t="n">
        <v>258.22</v>
      </c>
      <c r="I38" s="295">
        <f>I36/461.78*258.22</f>
        <v/>
      </c>
      <c r="J38" s="295">
        <f>J36/461.78*258.22</f>
        <v/>
      </c>
      <c r="K38" s="295">
        <f>K36/461.78*258.22</f>
        <v/>
      </c>
      <c r="L38" s="295">
        <f>L36/461.78*258.22</f>
        <v/>
      </c>
      <c r="M38" s="295">
        <f>M36/461.78*258.22</f>
        <v/>
      </c>
      <c r="N38" s="295">
        <f>N36/461.78*258.22</f>
        <v/>
      </c>
      <c r="O38" s="295">
        <f>O36/461.78*258.22</f>
        <v/>
      </c>
      <c r="P38" s="295">
        <f>P36/461.78*258.22</f>
        <v/>
      </c>
      <c r="Q38" s="295">
        <f>Q36/461.78*258.22</f>
        <v/>
      </c>
      <c r="R38" s="295">
        <f>R36/461.78*258.22</f>
        <v/>
      </c>
      <c r="S38" s="295">
        <f>S36/461.78*258.22</f>
        <v/>
      </c>
      <c r="T38" s="295">
        <f>T36/461.78*258.22</f>
        <v/>
      </c>
      <c r="U38" s="295">
        <f>U36/461.78*258.22</f>
        <v/>
      </c>
      <c r="V38" s="295">
        <f>V36/461.78*258.22</f>
        <v/>
      </c>
      <c r="W38" s="295">
        <f>W36/461.78*258.22</f>
        <v/>
      </c>
      <c r="X38" s="295">
        <f>X36/461.78*258.22</f>
        <v/>
      </c>
      <c r="Y38" s="295">
        <f>Y36/461.78*258.22</f>
        <v/>
      </c>
      <c r="Z38" s="295">
        <f>Z36/461.78*258.22</f>
        <v/>
      </c>
      <c r="AA38" s="295">
        <f>AA36/461.78*258.22</f>
        <v/>
      </c>
      <c r="AB38" s="295">
        <f>AB36/461.78*258.22</f>
        <v/>
      </c>
      <c r="AC38" s="295">
        <f>AC36/461.78*258.22</f>
        <v/>
      </c>
      <c r="AD38" s="295">
        <f>AD36/461.78*258.22</f>
        <v/>
      </c>
      <c r="AE38" s="295">
        <f>AE36/461.78*258.22</f>
        <v/>
      </c>
      <c r="AF38" s="295">
        <f>AF36/461.78*258.22</f>
        <v/>
      </c>
      <c r="AG38" s="295">
        <f>AG36/461.78*258.22</f>
        <v/>
      </c>
      <c r="AH38" s="295">
        <f>AH36/461.78*258.22</f>
        <v/>
      </c>
      <c r="AI38" s="295">
        <f>AI36/461.78*258.22</f>
        <v/>
      </c>
      <c r="AJ38" s="295">
        <f>AJ36/461.78*258.22</f>
        <v/>
      </c>
      <c r="AK38" s="295">
        <f>AK36/461.78*258.22</f>
        <v/>
      </c>
      <c r="AL38" s="295">
        <f>AL36/461.78*258.22</f>
        <v/>
      </c>
      <c r="AM38" s="295">
        <f>AM36/461.78*258.22</f>
        <v/>
      </c>
      <c r="AN38" s="290">
        <f>SUM(I38:AM38)</f>
        <v/>
      </c>
      <c r="AO38" s="314" t="n"/>
      <c r="AP38" s="292" t="n"/>
    </row>
    <row customFormat="1" customHeight="1" ht="31.5" outlineLevel="1" r="39" s="260">
      <c r="A39" s="298" t="n">
        <v>7</v>
      </c>
      <c r="B39" s="286" t="inlineStr">
        <is>
          <t>租赁</t>
        </is>
      </c>
      <c r="C39" s="298" t="inlineStr">
        <is>
          <t>餐饮</t>
        </is>
      </c>
      <c r="D39" s="286" t="inlineStr">
        <is>
          <t>2F</t>
        </is>
      </c>
      <c r="E39" s="286" t="inlineStr">
        <is>
          <t>2F</t>
        </is>
      </c>
      <c r="F39" s="287" t="inlineStr">
        <is>
          <t>2F-245-1</t>
        </is>
      </c>
      <c r="G39" s="287" t="inlineStr">
        <is>
          <t>悸动</t>
        </is>
      </c>
      <c r="H39" s="301" t="n">
        <v>31</v>
      </c>
      <c r="I39" s="288" t="n">
        <v>2891</v>
      </c>
      <c r="J39" s="286" t="n">
        <v>790</v>
      </c>
      <c r="K39" s="286" t="n">
        <v>979</v>
      </c>
      <c r="L39" s="286" t="n">
        <v>917</v>
      </c>
      <c r="M39" s="286" t="n">
        <v>950</v>
      </c>
      <c r="N39" s="286" t="n">
        <v>1479</v>
      </c>
      <c r="O39" s="286" t="n">
        <v>2686</v>
      </c>
      <c r="P39" s="286" t="n">
        <v>2565</v>
      </c>
      <c r="Q39" s="286" t="n">
        <v>834</v>
      </c>
      <c r="R39" s="286" t="n">
        <v>590</v>
      </c>
      <c r="S39" s="286" t="n">
        <v>882</v>
      </c>
      <c r="T39" s="286" t="n">
        <v>1473</v>
      </c>
      <c r="U39" s="286" t="n">
        <v>4714</v>
      </c>
      <c r="V39" s="286" t="n">
        <v>5100</v>
      </c>
      <c r="W39" s="286" t="n"/>
      <c r="X39" s="286" t="n"/>
      <c r="Y39" s="286" t="n"/>
      <c r="Z39" s="286" t="n"/>
      <c r="AA39" s="286" t="n"/>
      <c r="AB39" s="286" t="n"/>
      <c r="AC39" s="286" t="n"/>
      <c r="AD39" s="286" t="n"/>
      <c r="AE39" s="299" t="n"/>
      <c r="AF39" s="286" t="n"/>
      <c r="AG39" s="286" t="n"/>
      <c r="AH39" s="286" t="n"/>
      <c r="AI39" s="286" t="n"/>
      <c r="AJ39" s="286" t="n"/>
      <c r="AK39" s="286" t="n"/>
      <c r="AL39" s="286" t="n"/>
      <c r="AM39" s="286" t="n"/>
      <c r="AN39" s="290">
        <f>SUM(I39:AM39)</f>
        <v/>
      </c>
      <c r="AO39" s="291" t="n"/>
      <c r="AP39" s="287" t="inlineStr">
        <is>
          <t>销采</t>
        </is>
      </c>
    </row>
    <row customFormat="1" customHeight="1" ht="31.5" r="40" s="260">
      <c r="A40" s="298" t="n">
        <v>8</v>
      </c>
      <c r="B40" s="298" t="inlineStr">
        <is>
          <t>租赁</t>
        </is>
      </c>
      <c r="C40" s="298" t="inlineStr">
        <is>
          <t>餐饮</t>
        </is>
      </c>
      <c r="D40" s="286" t="inlineStr">
        <is>
          <t>1F</t>
        </is>
      </c>
      <c r="E40" s="286" t="inlineStr">
        <is>
          <t>1F</t>
        </is>
      </c>
      <c r="F40" s="287" t="inlineStr">
        <is>
          <t>1F-133</t>
        </is>
      </c>
      <c r="G40" s="287" t="inlineStr">
        <is>
          <t>肯德基</t>
        </is>
      </c>
      <c r="H40" s="301" t="n">
        <v>351</v>
      </c>
      <c r="I40" s="288" t="n">
        <v>39000</v>
      </c>
      <c r="J40" s="288" t="n">
        <v>21000</v>
      </c>
      <c r="K40" s="288" t="n">
        <v>22000</v>
      </c>
      <c r="L40" s="288" t="n">
        <v>21000</v>
      </c>
      <c r="M40" s="288" t="n">
        <v>23000</v>
      </c>
      <c r="N40" s="288" t="n">
        <v>28000</v>
      </c>
      <c r="O40" s="288" t="n">
        <v>42000</v>
      </c>
      <c r="P40" s="288" t="n">
        <v>47000</v>
      </c>
      <c r="Q40" s="288" t="n">
        <v>22000</v>
      </c>
      <c r="R40" s="288" t="n">
        <v>21000</v>
      </c>
      <c r="S40" s="288" t="n">
        <v>21000</v>
      </c>
      <c r="T40" s="288" t="n">
        <v>30000</v>
      </c>
      <c r="U40" s="288" t="n">
        <v>48000</v>
      </c>
      <c r="V40" s="286" t="n">
        <v>48000</v>
      </c>
      <c r="W40" s="288" t="n"/>
      <c r="X40" s="288" t="n"/>
      <c r="Y40" s="288" t="n"/>
      <c r="Z40" s="288" t="n"/>
      <c r="AA40" s="288" t="n"/>
      <c r="AB40" s="288" t="n"/>
      <c r="AC40" s="288" t="n"/>
      <c r="AD40" s="288" t="n"/>
      <c r="AE40" s="289" t="n"/>
      <c r="AF40" s="288" t="n"/>
      <c r="AG40" s="288" t="n"/>
      <c r="AH40" s="288" t="n"/>
      <c r="AI40" s="288" t="n"/>
      <c r="AJ40" s="288" t="n"/>
      <c r="AK40" s="288" t="n"/>
      <c r="AL40" s="288" t="n"/>
      <c r="AM40" s="288" t="n"/>
      <c r="AN40" s="290">
        <f>SUM(I40:AM40)</f>
        <v/>
      </c>
      <c r="AO40" s="291" t="n"/>
      <c r="AP40" s="287" t="n"/>
    </row>
    <row customFormat="1" customHeight="1" ht="31.5" r="41" s="260">
      <c r="A41" s="298" t="n">
        <v>9</v>
      </c>
      <c r="B41" s="286" t="inlineStr">
        <is>
          <t>租赁</t>
        </is>
      </c>
      <c r="C41" s="298" t="inlineStr">
        <is>
          <t>餐饮</t>
        </is>
      </c>
      <c r="D41" s="286" t="inlineStr">
        <is>
          <t>1F</t>
        </is>
      </c>
      <c r="E41" s="286" t="inlineStr">
        <is>
          <t>1F</t>
        </is>
      </c>
      <c r="F41" s="287" t="inlineStr">
        <is>
          <t>1F-136</t>
        </is>
      </c>
      <c r="G41" s="287" t="inlineStr">
        <is>
          <t>巴姐酸辣粉</t>
        </is>
      </c>
      <c r="H41" s="301" t="n">
        <v>7.59</v>
      </c>
      <c r="I41" s="288" t="n">
        <v>1600</v>
      </c>
      <c r="J41" s="288" t="n">
        <v>1200</v>
      </c>
      <c r="K41" s="288" t="n">
        <v>900</v>
      </c>
      <c r="L41" s="288" t="n">
        <v>1000</v>
      </c>
      <c r="M41" s="288" t="n">
        <v>1000</v>
      </c>
      <c r="N41" s="288" t="n">
        <v>1000</v>
      </c>
      <c r="O41" s="288" t="n">
        <v>1500</v>
      </c>
      <c r="P41" s="288" t="n">
        <v>1500</v>
      </c>
      <c r="Q41" s="288" t="n">
        <v>1000</v>
      </c>
      <c r="R41" s="288" t="n">
        <v>1000</v>
      </c>
      <c r="S41" s="288" t="n">
        <v>1200</v>
      </c>
      <c r="T41" s="288" t="n">
        <v>1100</v>
      </c>
      <c r="U41" s="288" t="n">
        <v>1500</v>
      </c>
      <c r="V41" s="288" t="n">
        <v>1500</v>
      </c>
      <c r="W41" s="288" t="n"/>
      <c r="X41" s="288" t="n"/>
      <c r="Y41" s="288" t="n"/>
      <c r="Z41" s="288" t="n"/>
      <c r="AA41" s="288" t="n"/>
      <c r="AB41" s="288" t="n"/>
      <c r="AC41" s="288" t="n"/>
      <c r="AD41" s="288" t="n"/>
      <c r="AE41" s="289" t="n"/>
      <c r="AF41" s="288" t="n"/>
      <c r="AG41" s="288" t="n"/>
      <c r="AH41" s="288" t="n"/>
      <c r="AI41" s="288" t="n"/>
      <c r="AJ41" s="288" t="n"/>
      <c r="AK41" s="288" t="n"/>
      <c r="AL41" s="288" t="n"/>
      <c r="AM41" s="288" t="n"/>
      <c r="AN41" s="290">
        <f>SUM(I41:AM41)</f>
        <v/>
      </c>
      <c r="AO41" s="291" t="n"/>
      <c r="AP41" s="287" t="n"/>
    </row>
    <row customFormat="1" customHeight="1" ht="31.5" r="42" s="260">
      <c r="A42" s="298" t="n">
        <v>10</v>
      </c>
      <c r="B42" s="298" t="inlineStr">
        <is>
          <t>租赁</t>
        </is>
      </c>
      <c r="C42" s="298" t="inlineStr">
        <is>
          <t>餐饮</t>
        </is>
      </c>
      <c r="D42" s="286" t="inlineStr">
        <is>
          <t>2F</t>
        </is>
      </c>
      <c r="E42" s="286" t="inlineStr">
        <is>
          <t>2F</t>
        </is>
      </c>
      <c r="F42" s="292" t="inlineStr">
        <is>
          <t>2F-223</t>
        </is>
      </c>
      <c r="G42" s="287" t="inlineStr">
        <is>
          <t>50岚</t>
        </is>
      </c>
      <c r="H42" s="294" t="n">
        <v>36</v>
      </c>
      <c r="I42" s="288" t="n">
        <v>5921</v>
      </c>
      <c r="J42" s="286" t="n">
        <v>2306</v>
      </c>
      <c r="K42" s="286" t="n">
        <v>2434.56</v>
      </c>
      <c r="L42" s="286" t="n">
        <v>2891</v>
      </c>
      <c r="M42" s="286" t="n">
        <v>2908</v>
      </c>
      <c r="N42" s="286" t="n">
        <v>4032</v>
      </c>
      <c r="O42" s="286" t="n">
        <v>6815</v>
      </c>
      <c r="P42" s="286" t="n">
        <v>4969</v>
      </c>
      <c r="Q42" s="286" t="n">
        <v>2641</v>
      </c>
      <c r="R42" s="286" t="n">
        <v>1607</v>
      </c>
      <c r="S42" s="286" t="n">
        <v>2245</v>
      </c>
      <c r="T42" s="286" t="n">
        <v>4809</v>
      </c>
      <c r="U42" s="286" t="n">
        <v>8352</v>
      </c>
      <c r="V42" s="286" t="n">
        <v>8352</v>
      </c>
      <c r="W42" s="286" t="n"/>
      <c r="X42" s="286" t="n"/>
      <c r="Y42" s="286" t="n"/>
      <c r="Z42" s="286" t="n"/>
      <c r="AA42" s="286" t="n"/>
      <c r="AB42" s="286" t="n"/>
      <c r="AC42" s="286" t="n"/>
      <c r="AD42" s="286" t="n"/>
      <c r="AE42" s="299" t="n"/>
      <c r="AF42" s="286" t="n"/>
      <c r="AG42" s="286" t="n"/>
      <c r="AH42" s="286" t="n"/>
      <c r="AI42" s="286" t="n"/>
      <c r="AJ42" s="286" t="n"/>
      <c r="AK42" s="286" t="n"/>
      <c r="AL42" s="286" t="n"/>
      <c r="AM42" s="286" t="n"/>
      <c r="AN42" s="290">
        <f>SUM(I42:AM42)</f>
        <v/>
      </c>
      <c r="AO42" s="291" t="n"/>
      <c r="AP42" s="287" t="inlineStr">
        <is>
          <t>销采</t>
        </is>
      </c>
    </row>
    <row customFormat="1" customHeight="1" ht="31.5" r="43" s="260">
      <c r="A43" s="298" t="n">
        <v>11</v>
      </c>
      <c r="B43" s="298" t="inlineStr">
        <is>
          <t>租赁</t>
        </is>
      </c>
      <c r="C43" s="298" t="inlineStr">
        <is>
          <t>餐饮</t>
        </is>
      </c>
      <c r="D43" s="286" t="inlineStr">
        <is>
          <t>2F</t>
        </is>
      </c>
      <c r="E43" s="286" t="inlineStr">
        <is>
          <t>2F</t>
        </is>
      </c>
      <c r="F43" s="287" t="inlineStr">
        <is>
          <t>2F-254-2,2F-262,2F-268</t>
        </is>
      </c>
      <c r="G43" s="287" t="inlineStr">
        <is>
          <t>DQ</t>
        </is>
      </c>
      <c r="H43" s="301" t="n">
        <v>43</v>
      </c>
      <c r="I43" s="288" t="n">
        <v>3259.2</v>
      </c>
      <c r="J43" s="288" t="n">
        <v>789</v>
      </c>
      <c r="K43" s="288" t="n">
        <v>1115.2</v>
      </c>
      <c r="L43" s="288" t="n">
        <v>560</v>
      </c>
      <c r="M43" s="288" t="n">
        <v>1023</v>
      </c>
      <c r="N43" s="288" t="n">
        <v>1100</v>
      </c>
      <c r="O43" s="288" t="n">
        <v>3570</v>
      </c>
      <c r="P43" s="288" t="n">
        <v>3700</v>
      </c>
      <c r="Q43" s="288" t="n">
        <v>3200</v>
      </c>
      <c r="R43" s="288" t="n">
        <v>1100</v>
      </c>
      <c r="S43" s="288" t="n">
        <v>1000</v>
      </c>
      <c r="T43" s="288" t="n">
        <v>1800</v>
      </c>
      <c r="U43" s="288" t="n">
        <v>6500</v>
      </c>
      <c r="V43" s="286" t="n">
        <v>6500</v>
      </c>
      <c r="W43" s="288" t="n"/>
      <c r="X43" s="288" t="n"/>
      <c r="Y43" s="288" t="n"/>
      <c r="Z43" s="288" t="n"/>
      <c r="AA43" s="288" t="n"/>
      <c r="AB43" s="288" t="n"/>
      <c r="AC43" s="288" t="n"/>
      <c r="AD43" s="288" t="n"/>
      <c r="AE43" s="289" t="n"/>
      <c r="AF43" s="288" t="n"/>
      <c r="AG43" s="288" t="n"/>
      <c r="AH43" s="288" t="n"/>
      <c r="AI43" s="288" t="n"/>
      <c r="AJ43" s="288" t="n"/>
      <c r="AK43" s="288" t="n"/>
      <c r="AL43" s="288" t="n"/>
      <c r="AM43" s="288" t="n"/>
      <c r="AN43" s="290">
        <f>SUM(I43:AM43)</f>
        <v/>
      </c>
      <c r="AO43" s="291" t="n"/>
      <c r="AP43" s="287" t="n"/>
    </row>
    <row customFormat="1" customHeight="1" ht="31.5" r="44" s="260">
      <c r="A44" s="298" t="n">
        <v>12</v>
      </c>
      <c r="B44" s="298" t="inlineStr">
        <is>
          <t>租赁</t>
        </is>
      </c>
      <c r="C44" s="298" t="inlineStr">
        <is>
          <t>餐饮</t>
        </is>
      </c>
      <c r="D44" s="286" t="inlineStr">
        <is>
          <t>2F</t>
        </is>
      </c>
      <c r="E44" s="286" t="inlineStr">
        <is>
          <t>2F</t>
        </is>
      </c>
      <c r="F44" s="287" t="inlineStr">
        <is>
          <t>2F-256</t>
        </is>
      </c>
      <c r="G44" s="287" t="inlineStr">
        <is>
          <t>世界茶饮</t>
        </is>
      </c>
      <c r="H44" s="301" t="n">
        <v>32</v>
      </c>
      <c r="I44" s="288" t="n">
        <v>1067</v>
      </c>
      <c r="J44" s="288" t="n">
        <v>401</v>
      </c>
      <c r="K44" s="288" t="n">
        <v>424</v>
      </c>
      <c r="L44" s="288" t="n">
        <v>461</v>
      </c>
      <c r="M44" s="288" t="n">
        <v>550</v>
      </c>
      <c r="N44" s="288" t="n">
        <v>422</v>
      </c>
      <c r="O44" s="288" t="n">
        <v>2357</v>
      </c>
      <c r="P44" s="288" t="n">
        <v>1188</v>
      </c>
      <c r="Q44" s="288" t="n">
        <v>531</v>
      </c>
      <c r="R44" s="288" t="n">
        <v>450</v>
      </c>
      <c r="S44" s="288" t="n">
        <v>539</v>
      </c>
      <c r="T44" s="288" t="n">
        <v>771</v>
      </c>
      <c r="U44" s="288" t="n">
        <v>3258</v>
      </c>
      <c r="V44" s="286" t="n">
        <v>3258</v>
      </c>
      <c r="W44" s="288" t="n"/>
      <c r="X44" s="288" t="n"/>
      <c r="Y44" s="288" t="n"/>
      <c r="Z44" s="288" t="n"/>
      <c r="AA44" s="288" t="n"/>
      <c r="AB44" s="288" t="n"/>
      <c r="AC44" s="288" t="n"/>
      <c r="AD44" s="288" t="n"/>
      <c r="AE44" s="289" t="n"/>
      <c r="AF44" s="288" t="n"/>
      <c r="AG44" s="288" t="n"/>
      <c r="AH44" s="288" t="n"/>
      <c r="AI44" s="288" t="n"/>
      <c r="AJ44" s="288" t="n"/>
      <c r="AK44" s="288" t="n"/>
      <c r="AL44" s="288" t="n"/>
      <c r="AM44" s="288" t="n"/>
      <c r="AN44" s="290">
        <f>SUM(I44:AM44)</f>
        <v/>
      </c>
      <c r="AO44" s="291" t="n"/>
      <c r="AP44" s="287" t="n"/>
    </row>
    <row customFormat="1" customHeight="1" ht="31.5" r="45" s="260">
      <c r="A45" s="298" t="n">
        <v>13</v>
      </c>
      <c r="B45" s="298" t="inlineStr">
        <is>
          <t>租赁</t>
        </is>
      </c>
      <c r="C45" s="298" t="inlineStr">
        <is>
          <t>餐饮</t>
        </is>
      </c>
      <c r="D45" s="286" t="inlineStr">
        <is>
          <t>4F</t>
        </is>
      </c>
      <c r="E45" s="286" t="inlineStr">
        <is>
          <t>4F</t>
        </is>
      </c>
      <c r="F45" s="292" t="inlineStr">
        <is>
          <t>4F-402,4F-403-1</t>
        </is>
      </c>
      <c r="G45" s="287" t="inlineStr">
        <is>
          <t>小菜园</t>
        </is>
      </c>
      <c r="H45" s="294" t="n">
        <v>351.37</v>
      </c>
      <c r="I45" s="288" t="n">
        <v>42622</v>
      </c>
      <c r="J45" s="286" t="n">
        <v>27032</v>
      </c>
      <c r="K45" s="286" t="n">
        <v>29226</v>
      </c>
      <c r="L45" s="286" t="n">
        <v>26890</v>
      </c>
      <c r="M45" s="286" t="n">
        <v>27199</v>
      </c>
      <c r="N45" s="286" t="n">
        <v>30179</v>
      </c>
      <c r="O45" s="286" t="n">
        <v>40336</v>
      </c>
      <c r="P45" s="286" t="n">
        <v>39087</v>
      </c>
      <c r="Q45" s="286" t="n">
        <v>26624</v>
      </c>
      <c r="R45" s="286" t="n">
        <v>10067</v>
      </c>
      <c r="S45" s="286" t="n">
        <v>24408</v>
      </c>
      <c r="T45" s="286" t="n">
        <v>32878</v>
      </c>
      <c r="U45" s="286" t="n">
        <v>51767</v>
      </c>
      <c r="V45" s="286" t="n">
        <v>51767</v>
      </c>
      <c r="W45" s="286" t="n"/>
      <c r="X45" s="286" t="n"/>
      <c r="Y45" s="286" t="n"/>
      <c r="Z45" s="286" t="n"/>
      <c r="AA45" s="286" t="n"/>
      <c r="AB45" s="286" t="n"/>
      <c r="AC45" s="286" t="n"/>
      <c r="AD45" s="286" t="n"/>
      <c r="AE45" s="299" t="n"/>
      <c r="AF45" s="286" t="n"/>
      <c r="AG45" s="286" t="n"/>
      <c r="AH45" s="286" t="n"/>
      <c r="AI45" s="286" t="n"/>
      <c r="AJ45" s="286" t="n"/>
      <c r="AK45" s="286" t="n"/>
      <c r="AL45" s="286" t="n"/>
      <c r="AM45" s="286" t="n"/>
      <c r="AN45" s="290">
        <f>SUM(I45:AM45)</f>
        <v/>
      </c>
      <c r="AO45" s="291" t="n"/>
      <c r="AP45" s="287" t="inlineStr">
        <is>
          <t>销采</t>
        </is>
      </c>
    </row>
    <row customFormat="1" customHeight="1" ht="31.5" r="46" s="260">
      <c r="A46" s="298" t="n">
        <v>14</v>
      </c>
      <c r="B46" s="298" t="inlineStr">
        <is>
          <t>租赁</t>
        </is>
      </c>
      <c r="C46" s="298" t="inlineStr">
        <is>
          <t>餐饮</t>
        </is>
      </c>
      <c r="D46" s="286" t="inlineStr">
        <is>
          <t>4F</t>
        </is>
      </c>
      <c r="E46" s="315" t="inlineStr">
        <is>
          <t>4F</t>
        </is>
      </c>
      <c r="F46" s="287" t="inlineStr">
        <is>
          <t>4F-404</t>
        </is>
      </c>
      <c r="G46" s="287" t="inlineStr">
        <is>
          <t>韩玉庭院</t>
        </is>
      </c>
      <c r="H46" s="301" t="n">
        <v>796</v>
      </c>
      <c r="I46" s="288" t="n">
        <v>32106</v>
      </c>
      <c r="J46" s="286" t="n">
        <v>8646</v>
      </c>
      <c r="K46" s="286" t="n">
        <v>10766</v>
      </c>
      <c r="L46" s="286" t="n">
        <v>5635</v>
      </c>
      <c r="M46" s="286" t="n">
        <v>6827.82</v>
      </c>
      <c r="N46" s="286" t="n">
        <v>8195</v>
      </c>
      <c r="O46" s="286" t="n">
        <v>18298.28</v>
      </c>
      <c r="P46" s="286" t="n">
        <v>19814</v>
      </c>
      <c r="Q46" s="286" t="n">
        <v>7814</v>
      </c>
      <c r="R46" s="286" t="n">
        <v>1884</v>
      </c>
      <c r="S46" s="286" t="n">
        <v>7016</v>
      </c>
      <c r="T46" s="286" t="n">
        <v>12194</v>
      </c>
      <c r="U46" s="286" t="n">
        <v>49974</v>
      </c>
      <c r="V46" s="286" t="n">
        <v>49974</v>
      </c>
      <c r="W46" s="286" t="n"/>
      <c r="X46" s="286" t="n"/>
      <c r="Y46" s="286" t="n"/>
      <c r="Z46" s="286" t="n"/>
      <c r="AA46" s="286" t="n"/>
      <c r="AB46" s="286" t="n"/>
      <c r="AC46" s="286" t="n"/>
      <c r="AD46" s="286" t="n"/>
      <c r="AE46" s="299" t="n"/>
      <c r="AF46" s="286" t="n"/>
      <c r="AG46" s="286" t="n"/>
      <c r="AH46" s="286" t="n"/>
      <c r="AI46" s="286" t="n"/>
      <c r="AJ46" s="286" t="n"/>
      <c r="AK46" s="286" t="n"/>
      <c r="AL46" s="286" t="n"/>
      <c r="AM46" s="286" t="n"/>
      <c r="AN46" s="290">
        <f>SUM(I46:AM46)</f>
        <v/>
      </c>
      <c r="AO46" s="291" t="n"/>
      <c r="AP46" s="287" t="inlineStr">
        <is>
          <t>销采</t>
        </is>
      </c>
    </row>
    <row customFormat="1" customHeight="1" ht="31.5" r="47" s="260">
      <c r="A47" s="298" t="n">
        <v>15</v>
      </c>
      <c r="B47" s="298" t="inlineStr">
        <is>
          <t>租赁</t>
        </is>
      </c>
      <c r="C47" s="298" t="inlineStr">
        <is>
          <t>餐饮</t>
        </is>
      </c>
      <c r="D47" s="286" t="inlineStr">
        <is>
          <t>4F</t>
        </is>
      </c>
      <c r="E47" s="315" t="inlineStr">
        <is>
          <t>4F</t>
        </is>
      </c>
      <c r="F47" s="287" t="inlineStr">
        <is>
          <t>4F-405</t>
        </is>
      </c>
      <c r="G47" s="287" t="inlineStr">
        <is>
          <t>猫抓烤肉</t>
        </is>
      </c>
      <c r="H47" s="301" t="n">
        <v>418</v>
      </c>
      <c r="I47" s="288" t="n">
        <v>34350.6</v>
      </c>
      <c r="J47" s="286" t="n">
        <v>8967.83</v>
      </c>
      <c r="K47" s="286" t="n">
        <v>8885.290000000001</v>
      </c>
      <c r="L47" s="286" t="n">
        <v>8962.09</v>
      </c>
      <c r="M47" s="286" t="n">
        <v>8724.32</v>
      </c>
      <c r="N47" s="286" t="n">
        <v>13031.13</v>
      </c>
      <c r="O47" s="286" t="n">
        <v>25777.55</v>
      </c>
      <c r="P47" s="286" t="n">
        <v>27316.48</v>
      </c>
      <c r="Q47" s="286" t="n">
        <v>6511.75</v>
      </c>
      <c r="R47" s="286" t="n">
        <v>2931.66</v>
      </c>
      <c r="S47" s="286" t="n">
        <v>8928.290000000001</v>
      </c>
      <c r="T47" s="286" t="n">
        <v>15830.35</v>
      </c>
      <c r="U47" s="286" t="n">
        <v>33873.36</v>
      </c>
      <c r="V47" s="286" t="n">
        <v>33873.36</v>
      </c>
      <c r="W47" s="286" t="n"/>
      <c r="X47" s="286" t="n"/>
      <c r="Y47" s="286" t="n"/>
      <c r="Z47" s="286" t="n"/>
      <c r="AA47" s="286" t="n"/>
      <c r="AB47" s="286" t="n"/>
      <c r="AC47" s="286" t="n"/>
      <c r="AD47" s="286" t="n"/>
      <c r="AE47" s="299" t="n"/>
      <c r="AF47" s="286" t="n"/>
      <c r="AG47" s="286" t="n"/>
      <c r="AH47" s="286" t="n"/>
      <c r="AI47" s="286" t="n"/>
      <c r="AJ47" s="286" t="n"/>
      <c r="AK47" s="286" t="n"/>
      <c r="AL47" s="286" t="n"/>
      <c r="AM47" s="286" t="n"/>
      <c r="AN47" s="290">
        <f>SUM(I47:AM47)</f>
        <v/>
      </c>
      <c r="AO47" s="291" t="n"/>
      <c r="AP47" s="287" t="inlineStr">
        <is>
          <t>销采</t>
        </is>
      </c>
    </row>
    <row customFormat="1" customHeight="1" ht="31.5" r="48" s="260">
      <c r="A48" s="298" t="n">
        <v>16</v>
      </c>
      <c r="B48" s="298" t="inlineStr">
        <is>
          <t>租赁</t>
        </is>
      </c>
      <c r="C48" s="298" t="inlineStr">
        <is>
          <t>餐饮</t>
        </is>
      </c>
      <c r="D48" s="286" t="inlineStr">
        <is>
          <t>4F</t>
        </is>
      </c>
      <c r="E48" s="286" t="inlineStr">
        <is>
          <t>4F</t>
        </is>
      </c>
      <c r="F48" s="287" t="inlineStr">
        <is>
          <t>4F-409</t>
        </is>
      </c>
      <c r="G48" s="287" t="inlineStr">
        <is>
          <t>大渝川菜</t>
        </is>
      </c>
      <c r="H48" s="294" t="n">
        <v>449.42</v>
      </c>
      <c r="I48" s="288" t="n">
        <v>20067.4</v>
      </c>
      <c r="J48" s="286" t="n">
        <v>8237.57</v>
      </c>
      <c r="K48" s="286" t="n">
        <v>6723.46</v>
      </c>
      <c r="L48" s="286" t="n">
        <v>8346.809999999999</v>
      </c>
      <c r="M48" s="286" t="n">
        <v>7193.79</v>
      </c>
      <c r="N48" s="286" t="n">
        <v>7237.13</v>
      </c>
      <c r="O48" s="286" t="n">
        <v>14914.19</v>
      </c>
      <c r="P48" s="286" t="n">
        <v>11224.9</v>
      </c>
      <c r="Q48" s="286" t="n">
        <v>7744.3</v>
      </c>
      <c r="R48" s="286" t="n">
        <v>3047.83</v>
      </c>
      <c r="S48" s="286" t="n">
        <v>5566.45</v>
      </c>
      <c r="T48" s="286" t="n">
        <v>9994.57</v>
      </c>
      <c r="U48" s="286" t="n">
        <v>35507.52</v>
      </c>
      <c r="V48" s="286" t="n">
        <v>35507.52</v>
      </c>
      <c r="W48" s="286" t="n"/>
      <c r="X48" s="286" t="n"/>
      <c r="Y48" s="286" t="n"/>
      <c r="Z48" s="286" t="n"/>
      <c r="AA48" s="286" t="n"/>
      <c r="AB48" s="286" t="n"/>
      <c r="AC48" s="286" t="n"/>
      <c r="AD48" s="286" t="n"/>
      <c r="AE48" s="299" t="n"/>
      <c r="AF48" s="286" t="n"/>
      <c r="AG48" s="286" t="n"/>
      <c r="AH48" s="286" t="n"/>
      <c r="AI48" s="286" t="n"/>
      <c r="AJ48" s="286" t="n"/>
      <c r="AK48" s="286" t="n"/>
      <c r="AL48" s="286" t="n"/>
      <c r="AM48" s="286" t="n"/>
      <c r="AN48" s="290">
        <f>SUM(I48:AM48)</f>
        <v/>
      </c>
      <c r="AO48" s="291" t="n"/>
      <c r="AP48" s="287" t="inlineStr">
        <is>
          <t>销采</t>
        </is>
      </c>
    </row>
    <row customFormat="1" customHeight="1" ht="31.5" r="49" s="260">
      <c r="A49" s="298" t="n">
        <v>17</v>
      </c>
      <c r="B49" s="298" t="inlineStr">
        <is>
          <t>租赁</t>
        </is>
      </c>
      <c r="C49" s="298" t="inlineStr">
        <is>
          <t>餐饮</t>
        </is>
      </c>
      <c r="D49" s="286" t="inlineStr">
        <is>
          <t>4F</t>
        </is>
      </c>
      <c r="E49" s="315" t="inlineStr">
        <is>
          <t>4F</t>
        </is>
      </c>
      <c r="F49" s="287" t="inlineStr">
        <is>
          <t>4F-410</t>
        </is>
      </c>
      <c r="G49" s="287" t="inlineStr">
        <is>
          <t>美疆歌舞</t>
        </is>
      </c>
      <c r="H49" s="301" t="n">
        <v>353</v>
      </c>
      <c r="I49" s="288" t="n">
        <v>22594</v>
      </c>
      <c r="J49" s="286" t="n">
        <v>8028</v>
      </c>
      <c r="K49" s="286" t="n">
        <v>7639</v>
      </c>
      <c r="L49" s="286" t="n">
        <v>6908</v>
      </c>
      <c r="M49" s="286" t="n">
        <v>7005</v>
      </c>
      <c r="N49" s="286" t="n">
        <v>11087</v>
      </c>
      <c r="O49" s="286" t="n">
        <v>22658</v>
      </c>
      <c r="P49" s="286" t="n">
        <v>19991</v>
      </c>
      <c r="Q49" s="286" t="n">
        <v>7150</v>
      </c>
      <c r="R49" s="286" t="n">
        <v>2502</v>
      </c>
      <c r="S49" s="286" t="n">
        <v>6275</v>
      </c>
      <c r="T49" s="286" t="n">
        <v>11404</v>
      </c>
      <c r="U49" s="286" t="n">
        <v>34611</v>
      </c>
      <c r="V49" s="286" t="n">
        <v>34614</v>
      </c>
      <c r="W49" s="286" t="n"/>
      <c r="X49" s="286" t="n"/>
      <c r="Y49" s="286" t="n"/>
      <c r="Z49" s="286" t="n"/>
      <c r="AA49" s="286" t="n"/>
      <c r="AB49" s="286" t="n"/>
      <c r="AC49" s="286" t="n"/>
      <c r="AD49" s="286" t="n"/>
      <c r="AE49" s="299" t="n"/>
      <c r="AF49" s="286" t="n"/>
      <c r="AG49" s="286" t="n"/>
      <c r="AH49" s="286" t="n"/>
      <c r="AI49" s="286" t="n"/>
      <c r="AJ49" s="286" t="n"/>
      <c r="AK49" s="286" t="n"/>
      <c r="AL49" s="286" t="n"/>
      <c r="AM49" s="286" t="n"/>
      <c r="AN49" s="290">
        <f>SUM(I49:AM49)</f>
        <v/>
      </c>
      <c r="AO49" s="291" t="n"/>
      <c r="AP49" s="287" t="inlineStr">
        <is>
          <t>销采</t>
        </is>
      </c>
    </row>
    <row customFormat="1" customHeight="1" ht="31.5" r="50" s="260">
      <c r="A50" s="298" t="n">
        <v>18</v>
      </c>
      <c r="B50" s="298" t="inlineStr">
        <is>
          <t>租赁</t>
        </is>
      </c>
      <c r="C50" s="298" t="inlineStr">
        <is>
          <t>餐饮</t>
        </is>
      </c>
      <c r="D50" s="286" t="inlineStr">
        <is>
          <t>4F</t>
        </is>
      </c>
      <c r="E50" s="315" t="inlineStr">
        <is>
          <t>4F</t>
        </is>
      </c>
      <c r="F50" s="287" t="inlineStr">
        <is>
          <t>4F-411</t>
        </is>
      </c>
      <c r="G50" s="287" t="inlineStr">
        <is>
          <t>筷乐</t>
        </is>
      </c>
      <c r="H50" s="301" t="n">
        <v>330</v>
      </c>
      <c r="I50" s="288" t="n">
        <v>26750</v>
      </c>
      <c r="J50" s="286" t="n">
        <v>9237</v>
      </c>
      <c r="K50" s="286" t="n">
        <v>9237</v>
      </c>
      <c r="L50" s="286" t="n">
        <v>8708</v>
      </c>
      <c r="M50" s="286" t="n">
        <v>7606</v>
      </c>
      <c r="N50" s="286" t="n">
        <v>15294</v>
      </c>
      <c r="O50" s="286" t="n">
        <v>25186</v>
      </c>
      <c r="P50" s="286" t="n">
        <v>26166</v>
      </c>
      <c r="Q50" s="286" t="n">
        <v>10236</v>
      </c>
      <c r="R50" s="286" t="n">
        <v>9071</v>
      </c>
      <c r="S50" s="286" t="n">
        <v>9507</v>
      </c>
      <c r="T50" s="286" t="n">
        <v>12514</v>
      </c>
      <c r="U50" s="286" t="n">
        <v>37120</v>
      </c>
      <c r="V50" s="286" t="n">
        <v>37120</v>
      </c>
      <c r="W50" s="286" t="n"/>
      <c r="X50" s="286" t="n"/>
      <c r="Y50" s="286" t="n"/>
      <c r="Z50" s="286" t="n"/>
      <c r="AA50" s="286" t="n"/>
      <c r="AB50" s="286" t="n"/>
      <c r="AC50" s="286" t="n"/>
      <c r="AD50" s="286" t="n"/>
      <c r="AE50" s="299" t="n"/>
      <c r="AF50" s="286" t="n"/>
      <c r="AG50" s="286" t="n"/>
      <c r="AH50" s="286" t="n"/>
      <c r="AI50" s="286" t="n"/>
      <c r="AJ50" s="286" t="n"/>
      <c r="AK50" s="286" t="n"/>
      <c r="AL50" s="286" t="n"/>
      <c r="AM50" s="286" t="n"/>
      <c r="AN50" s="290">
        <f>SUM(I50:AM50)</f>
        <v/>
      </c>
      <c r="AO50" s="291" t="n"/>
      <c r="AP50" s="287" t="inlineStr">
        <is>
          <t>销采</t>
        </is>
      </c>
    </row>
    <row customFormat="1" customHeight="1" ht="31.5" r="51" s="260">
      <c r="A51" s="298" t="n">
        <v>19</v>
      </c>
      <c r="B51" s="298" t="inlineStr">
        <is>
          <t>租赁</t>
        </is>
      </c>
      <c r="C51" s="298" t="inlineStr">
        <is>
          <t>餐饮</t>
        </is>
      </c>
      <c r="D51" s="286" t="inlineStr">
        <is>
          <t>4F</t>
        </is>
      </c>
      <c r="E51" s="315" t="inlineStr">
        <is>
          <t>4F</t>
        </is>
      </c>
      <c r="F51" s="287" t="inlineStr">
        <is>
          <t>4F-412</t>
        </is>
      </c>
      <c r="G51" s="287" t="inlineStr">
        <is>
          <t>麻辣盛艳</t>
        </is>
      </c>
      <c r="H51" s="301" t="n">
        <v>230.83</v>
      </c>
      <c r="I51" s="288" t="n">
        <v>8876.799999999999</v>
      </c>
      <c r="J51" s="286" t="n">
        <v>5982.2</v>
      </c>
      <c r="K51" s="286" t="n">
        <v>5502.9</v>
      </c>
      <c r="L51" s="286" t="n">
        <v>5519.7</v>
      </c>
      <c r="M51" s="286" t="n">
        <v>4101.2</v>
      </c>
      <c r="N51" s="286" t="n">
        <v>6209.8</v>
      </c>
      <c r="O51" s="286" t="n">
        <v>7649.5</v>
      </c>
      <c r="P51" s="286" t="n">
        <v>7817.6</v>
      </c>
      <c r="Q51" s="286" t="n">
        <v>4887.6</v>
      </c>
      <c r="R51" s="286" t="n">
        <v>2136.6</v>
      </c>
      <c r="S51" s="286" t="n">
        <v>4895.7</v>
      </c>
      <c r="T51" s="286" t="n">
        <v>5544.16</v>
      </c>
      <c r="U51" s="286" t="n">
        <v>8228.9</v>
      </c>
      <c r="V51" s="286" t="n">
        <v>23457</v>
      </c>
      <c r="W51" s="286" t="n"/>
      <c r="X51" s="286" t="n"/>
      <c r="Y51" s="286" t="n"/>
      <c r="Z51" s="286" t="n"/>
      <c r="AA51" s="286" t="n"/>
      <c r="AB51" s="286" t="n"/>
      <c r="AC51" s="286" t="n"/>
      <c r="AD51" s="286" t="n"/>
      <c r="AE51" s="299" t="n"/>
      <c r="AF51" s="286" t="n"/>
      <c r="AG51" s="286" t="n"/>
      <c r="AH51" s="286" t="n"/>
      <c r="AI51" s="286" t="n"/>
      <c r="AJ51" s="286" t="n"/>
      <c r="AK51" s="286" t="n"/>
      <c r="AL51" s="286" t="n"/>
      <c r="AM51" s="286" t="n"/>
      <c r="AN51" s="290">
        <f>SUM(I51:AM51)</f>
        <v/>
      </c>
      <c r="AO51" s="291" t="n"/>
      <c r="AP51" s="287" t="inlineStr">
        <is>
          <t>销采</t>
        </is>
      </c>
    </row>
    <row customFormat="1" customHeight="1" ht="31.5" r="52" s="260">
      <c r="A52" s="298" t="n">
        <v>20</v>
      </c>
      <c r="B52" s="298" t="inlineStr">
        <is>
          <t>租赁</t>
        </is>
      </c>
      <c r="C52" s="298" t="inlineStr">
        <is>
          <t>餐饮</t>
        </is>
      </c>
      <c r="D52" s="286" t="inlineStr">
        <is>
          <t>4F</t>
        </is>
      </c>
      <c r="E52" s="315" t="inlineStr">
        <is>
          <t>4F</t>
        </is>
      </c>
      <c r="F52" s="287" t="inlineStr">
        <is>
          <t>4F-420</t>
        </is>
      </c>
      <c r="G52" s="287" t="inlineStr">
        <is>
          <t>欧若拉</t>
        </is>
      </c>
      <c r="H52" s="301" t="n">
        <v>286</v>
      </c>
      <c r="I52" s="288" t="n">
        <v>22258.9</v>
      </c>
      <c r="J52" s="286" t="n">
        <v>8840</v>
      </c>
      <c r="K52" s="286" t="n">
        <v>9904.299999999999</v>
      </c>
      <c r="L52" s="286" t="n">
        <v>6309</v>
      </c>
      <c r="M52" s="286" t="n">
        <v>4648</v>
      </c>
      <c r="N52" s="286" t="n">
        <v>9312.4</v>
      </c>
      <c r="O52" s="286" t="n">
        <v>15778.6</v>
      </c>
      <c r="P52" s="286" t="n">
        <v>22608.8</v>
      </c>
      <c r="Q52" s="286" t="n">
        <v>7266.9</v>
      </c>
      <c r="R52" s="286" t="n">
        <v>4379.4</v>
      </c>
      <c r="S52" s="286" t="n">
        <v>3986</v>
      </c>
      <c r="T52" s="286" t="n">
        <v>10440.8</v>
      </c>
      <c r="U52" s="286" t="n">
        <v>35079.6</v>
      </c>
      <c r="V52" s="286" t="n">
        <v>36310</v>
      </c>
      <c r="W52" s="286" t="n"/>
      <c r="X52" s="286" t="n"/>
      <c r="Y52" s="286" t="n"/>
      <c r="Z52" s="286" t="n"/>
      <c r="AA52" s="286" t="n"/>
      <c r="AB52" s="286" t="n"/>
      <c r="AC52" s="286" t="n"/>
      <c r="AD52" s="286" t="n"/>
      <c r="AE52" s="299" t="n"/>
      <c r="AF52" s="286" t="n"/>
      <c r="AG52" s="286" t="n"/>
      <c r="AH52" s="286" t="n"/>
      <c r="AI52" s="286" t="n"/>
      <c r="AJ52" s="286" t="n"/>
      <c r="AK52" s="286" t="n"/>
      <c r="AL52" s="286" t="n"/>
      <c r="AM52" s="286" t="n"/>
      <c r="AN52" s="290">
        <f>SUM(I52:AM52)</f>
        <v/>
      </c>
      <c r="AO52" s="291" t="n"/>
      <c r="AP52" s="287" t="inlineStr">
        <is>
          <t>销采</t>
        </is>
      </c>
    </row>
    <row customFormat="1" customHeight="1" ht="31.5" r="53" s="260">
      <c r="A53" s="298" t="n">
        <v>21</v>
      </c>
      <c r="B53" s="298" t="inlineStr">
        <is>
          <t>租赁</t>
        </is>
      </c>
      <c r="C53" s="298" t="inlineStr">
        <is>
          <t>餐饮</t>
        </is>
      </c>
      <c r="D53" s="286" t="inlineStr">
        <is>
          <t>4F</t>
        </is>
      </c>
      <c r="E53" s="315" t="inlineStr">
        <is>
          <t>4F</t>
        </is>
      </c>
      <c r="F53" s="287" t="inlineStr">
        <is>
          <t>4F-421-1,4F-421-2</t>
        </is>
      </c>
      <c r="G53" s="287" t="inlineStr">
        <is>
          <t>和庭日式烧烤</t>
        </is>
      </c>
      <c r="H53" s="301" t="n">
        <v>198</v>
      </c>
      <c r="I53" s="288" t="n">
        <v>18103</v>
      </c>
      <c r="J53" s="286" t="n">
        <v>5918</v>
      </c>
      <c r="K53" s="286" t="n">
        <v>4656</v>
      </c>
      <c r="L53" s="286" t="n">
        <v>4733</v>
      </c>
      <c r="M53" s="286" t="n">
        <v>9644</v>
      </c>
      <c r="N53" s="286" t="n">
        <v>16303</v>
      </c>
      <c r="O53" s="286" t="n">
        <v>21044</v>
      </c>
      <c r="P53" s="286" t="n">
        <v>14875</v>
      </c>
      <c r="Q53" s="286" t="n">
        <v>4946</v>
      </c>
      <c r="R53" s="286" t="n">
        <v>8200</v>
      </c>
      <c r="S53" s="286" t="n">
        <v>4215</v>
      </c>
      <c r="T53" s="286" t="n">
        <v>7479</v>
      </c>
      <c r="U53" s="286" t="n">
        <v>19490</v>
      </c>
      <c r="V53" s="286" t="n">
        <v>19700</v>
      </c>
      <c r="W53" s="286" t="n"/>
      <c r="X53" s="286" t="n"/>
      <c r="Y53" s="286" t="n"/>
      <c r="Z53" s="286" t="n"/>
      <c r="AA53" s="286" t="n"/>
      <c r="AB53" s="286" t="n"/>
      <c r="AC53" s="286" t="n"/>
      <c r="AD53" s="286" t="n"/>
      <c r="AE53" s="299" t="n"/>
      <c r="AF53" s="286" t="n"/>
      <c r="AG53" s="286" t="n"/>
      <c r="AH53" s="286" t="n"/>
      <c r="AI53" s="286" t="n"/>
      <c r="AJ53" s="286" t="n"/>
      <c r="AK53" s="286" t="n"/>
      <c r="AL53" s="286" t="n"/>
      <c r="AM53" s="286" t="n"/>
      <c r="AN53" s="290">
        <f>SUM(I53:AM53)</f>
        <v/>
      </c>
      <c r="AO53" s="291" t="n"/>
      <c r="AP53" s="287" t="inlineStr">
        <is>
          <t>销采</t>
        </is>
      </c>
    </row>
    <row customFormat="1" customHeight="1" ht="31.5" r="54" s="260">
      <c r="A54" s="298" t="n">
        <v>22</v>
      </c>
      <c r="B54" s="298" t="inlineStr">
        <is>
          <t>租赁</t>
        </is>
      </c>
      <c r="C54" s="298" t="inlineStr">
        <is>
          <t>餐饮</t>
        </is>
      </c>
      <c r="D54" s="286" t="inlineStr">
        <is>
          <t>4F</t>
        </is>
      </c>
      <c r="E54" s="315" t="inlineStr">
        <is>
          <t>4F</t>
        </is>
      </c>
      <c r="F54" s="287" t="inlineStr">
        <is>
          <t>4F-421-3</t>
        </is>
      </c>
      <c r="G54" s="287" t="inlineStr">
        <is>
          <t>炙膳道</t>
        </is>
      </c>
      <c r="H54" s="301" t="n">
        <v>315</v>
      </c>
      <c r="I54" s="288" t="n">
        <v>21988</v>
      </c>
      <c r="J54" s="286" t="n">
        <v>7043</v>
      </c>
      <c r="K54" s="286" t="n">
        <v>6429</v>
      </c>
      <c r="L54" s="286" t="n">
        <v>11565</v>
      </c>
      <c r="M54" s="286" t="n">
        <v>10155</v>
      </c>
      <c r="N54" s="286" t="n">
        <v>8255</v>
      </c>
      <c r="O54" s="286" t="n">
        <v>24152</v>
      </c>
      <c r="P54" s="286" t="n">
        <v>21374</v>
      </c>
      <c r="Q54" s="286" t="n">
        <v>7605</v>
      </c>
      <c r="R54" s="286" t="n">
        <v>9788</v>
      </c>
      <c r="S54" s="286" t="n">
        <v>7733</v>
      </c>
      <c r="T54" s="286" t="n">
        <v>14288</v>
      </c>
      <c r="U54" s="286" t="n">
        <v>22498</v>
      </c>
      <c r="V54" s="286" t="n">
        <v>23000</v>
      </c>
      <c r="W54" s="286" t="n"/>
      <c r="X54" s="286" t="n"/>
      <c r="Y54" s="286" t="n"/>
      <c r="Z54" s="286" t="n"/>
      <c r="AA54" s="286" t="n"/>
      <c r="AB54" s="286" t="n"/>
      <c r="AC54" s="286" t="n"/>
      <c r="AD54" s="286" t="n"/>
      <c r="AE54" s="299" t="n"/>
      <c r="AF54" s="286" t="n"/>
      <c r="AG54" s="286" t="n"/>
      <c r="AH54" s="286" t="n"/>
      <c r="AI54" s="286" t="n"/>
      <c r="AJ54" s="286" t="n"/>
      <c r="AK54" s="286" t="n"/>
      <c r="AL54" s="286" t="n"/>
      <c r="AM54" s="286" t="n"/>
      <c r="AN54" s="290">
        <f>SUM(I54:AM54)</f>
        <v/>
      </c>
      <c r="AO54" s="291" t="n"/>
      <c r="AP54" s="287" t="inlineStr">
        <is>
          <t>销采</t>
        </is>
      </c>
    </row>
    <row customFormat="1" customHeight="1" ht="31.5" r="55" s="260">
      <c r="A55" s="298" t="n">
        <v>23</v>
      </c>
      <c r="B55" s="298" t="inlineStr">
        <is>
          <t>租赁</t>
        </is>
      </c>
      <c r="C55" s="298" t="inlineStr">
        <is>
          <t>餐饮</t>
        </is>
      </c>
      <c r="D55" s="286" t="inlineStr">
        <is>
          <t>4F</t>
        </is>
      </c>
      <c r="E55" s="286" t="inlineStr">
        <is>
          <t>4F</t>
        </is>
      </c>
      <c r="F55" s="287" t="inlineStr">
        <is>
          <t>4F-422</t>
        </is>
      </c>
      <c r="G55" s="287" t="inlineStr">
        <is>
          <t>西部牛扒城</t>
        </is>
      </c>
      <c r="H55" s="301" t="n">
        <v>344</v>
      </c>
      <c r="I55" s="288" t="n">
        <v>29782</v>
      </c>
      <c r="J55" s="286" t="n">
        <v>8285</v>
      </c>
      <c r="K55" s="286" t="n">
        <v>5693</v>
      </c>
      <c r="L55" s="286" t="n">
        <v>9448</v>
      </c>
      <c r="M55" s="286" t="n">
        <v>9984</v>
      </c>
      <c r="N55" s="286" t="n">
        <v>16923</v>
      </c>
      <c r="O55" s="286" t="n">
        <v>31352</v>
      </c>
      <c r="P55" s="286" t="n">
        <v>28049</v>
      </c>
      <c r="Q55" s="286" t="n">
        <v>8174</v>
      </c>
      <c r="R55" s="286" t="n">
        <v>3109</v>
      </c>
      <c r="S55" s="286" t="n">
        <v>9698</v>
      </c>
      <c r="T55" s="286" t="n">
        <v>14090</v>
      </c>
      <c r="U55" s="286" t="n">
        <v>40844</v>
      </c>
      <c r="V55" s="286" t="n">
        <v>40844</v>
      </c>
      <c r="W55" s="286" t="n"/>
      <c r="X55" s="286" t="n"/>
      <c r="Y55" s="286" t="n"/>
      <c r="Z55" s="286" t="n"/>
      <c r="AA55" s="286" t="n"/>
      <c r="AB55" s="286" t="n"/>
      <c r="AC55" s="286" t="n"/>
      <c r="AD55" s="286" t="n"/>
      <c r="AE55" s="299" t="n"/>
      <c r="AF55" s="286" t="n"/>
      <c r="AG55" s="286" t="n"/>
      <c r="AH55" s="286" t="n"/>
      <c r="AI55" s="286" t="n"/>
      <c r="AJ55" s="286" t="n"/>
      <c r="AK55" s="286" t="n"/>
      <c r="AL55" s="286" t="n"/>
      <c r="AM55" s="286" t="n"/>
      <c r="AN55" s="290">
        <f>SUM(I55:AM55)</f>
        <v/>
      </c>
      <c r="AO55" s="291" t="n"/>
      <c r="AP55" s="287" t="inlineStr">
        <is>
          <t>销采</t>
        </is>
      </c>
    </row>
    <row customFormat="1" customHeight="1" ht="31.5" r="56" s="260">
      <c r="A56" s="298" t="n">
        <v>24</v>
      </c>
      <c r="B56" s="298" t="inlineStr">
        <is>
          <t>租赁</t>
        </is>
      </c>
      <c r="C56" s="298" t="inlineStr">
        <is>
          <t>餐饮</t>
        </is>
      </c>
      <c r="D56" s="286" t="inlineStr">
        <is>
          <t>5F</t>
        </is>
      </c>
      <c r="E56" s="286" t="inlineStr">
        <is>
          <t>5F</t>
        </is>
      </c>
      <c r="F56" s="287" t="inlineStr">
        <is>
          <t>5F-502-1</t>
        </is>
      </c>
      <c r="G56" s="287" t="inlineStr">
        <is>
          <t>外婆家</t>
        </is>
      </c>
      <c r="H56" s="301" t="n">
        <v>630</v>
      </c>
      <c r="I56" s="288" t="n">
        <v>44631</v>
      </c>
      <c r="J56" s="288" t="n">
        <v>19654</v>
      </c>
      <c r="K56" s="288" t="n">
        <v>19654</v>
      </c>
      <c r="L56" s="288" t="n">
        <v>19654</v>
      </c>
      <c r="M56" s="288" t="n">
        <v>15760</v>
      </c>
      <c r="N56" s="288" t="n">
        <v>29865</v>
      </c>
      <c r="O56" s="288" t="n">
        <v>42355</v>
      </c>
      <c r="P56" s="288" t="n">
        <v>43864</v>
      </c>
      <c r="Q56" s="288" t="n">
        <v>20195</v>
      </c>
      <c r="R56" s="288" t="n">
        <v>20836</v>
      </c>
      <c r="S56" s="288" t="n">
        <v>19032</v>
      </c>
      <c r="T56" s="288" t="n">
        <v>22898</v>
      </c>
      <c r="U56" s="288" t="n">
        <v>68300</v>
      </c>
      <c r="V56" s="286" t="n">
        <v>68300</v>
      </c>
      <c r="W56" s="288" t="n"/>
      <c r="X56" s="288" t="n"/>
      <c r="Y56" s="288" t="n"/>
      <c r="Z56" s="288" t="n"/>
      <c r="AA56" s="288" t="n"/>
      <c r="AB56" s="288" t="n"/>
      <c r="AC56" s="288" t="n"/>
      <c r="AD56" s="288" t="n"/>
      <c r="AE56" s="289" t="n"/>
      <c r="AF56" s="288" t="n"/>
      <c r="AG56" s="288" t="n"/>
      <c r="AH56" s="288" t="n"/>
      <c r="AI56" s="288" t="n"/>
      <c r="AJ56" s="288" t="n"/>
      <c r="AK56" s="288" t="n"/>
      <c r="AL56" s="288" t="n"/>
      <c r="AM56" s="288" t="n"/>
      <c r="AN56" s="290">
        <f>SUM(I56:AM56)</f>
        <v/>
      </c>
      <c r="AO56" s="291" t="n"/>
      <c r="AP56" s="287" t="n"/>
    </row>
    <row customFormat="1" customHeight="1" ht="31.5" r="57" s="260">
      <c r="A57" s="298" t="n">
        <v>25</v>
      </c>
      <c r="B57" s="298" t="inlineStr">
        <is>
          <t>租赁</t>
        </is>
      </c>
      <c r="C57" s="298" t="inlineStr">
        <is>
          <t>餐饮</t>
        </is>
      </c>
      <c r="D57" s="286" t="inlineStr">
        <is>
          <t>5F</t>
        </is>
      </c>
      <c r="E57" s="286" t="inlineStr">
        <is>
          <t>5F</t>
        </is>
      </c>
      <c r="F57" s="287" t="inlineStr">
        <is>
          <t>5F-502-2</t>
        </is>
      </c>
      <c r="G57" s="287" t="inlineStr">
        <is>
          <t>百年之客</t>
        </is>
      </c>
      <c r="H57" s="301" t="n">
        <v>280</v>
      </c>
      <c r="I57" s="288" t="n">
        <v>27036</v>
      </c>
      <c r="J57" s="286" t="n">
        <v>6523</v>
      </c>
      <c r="K57" s="286" t="n">
        <v>9452</v>
      </c>
      <c r="L57" s="286" t="n">
        <v>4651</v>
      </c>
      <c r="M57" s="286" t="n">
        <v>10888</v>
      </c>
      <c r="N57" s="286" t="n">
        <v>14800</v>
      </c>
      <c r="O57" s="286" t="n">
        <v>26068</v>
      </c>
      <c r="P57" s="286" t="n">
        <v>24073</v>
      </c>
      <c r="Q57" s="286" t="n">
        <v>6566</v>
      </c>
      <c r="R57" s="286" t="n">
        <v>3015</v>
      </c>
      <c r="S57" s="286" t="n">
        <v>7809</v>
      </c>
      <c r="T57" s="286" t="n">
        <v>14115</v>
      </c>
      <c r="U57" s="286" t="n">
        <v>31217</v>
      </c>
      <c r="V57" s="286" t="n">
        <v>31217</v>
      </c>
      <c r="W57" s="286" t="n"/>
      <c r="X57" s="286" t="n"/>
      <c r="Y57" s="286" t="n"/>
      <c r="Z57" s="286" t="n"/>
      <c r="AA57" s="286" t="n"/>
      <c r="AB57" s="286" t="n"/>
      <c r="AC57" s="286" t="n"/>
      <c r="AD57" s="286" t="n"/>
      <c r="AE57" s="299" t="n"/>
      <c r="AF57" s="286" t="n"/>
      <c r="AG57" s="286" t="n"/>
      <c r="AH57" s="286" t="n"/>
      <c r="AI57" s="286" t="n"/>
      <c r="AJ57" s="286" t="n"/>
      <c r="AK57" s="286" t="n"/>
      <c r="AL57" s="286" t="n"/>
      <c r="AM57" s="286" t="n"/>
      <c r="AN57" s="290">
        <f>SUM(I57:AM57)</f>
        <v/>
      </c>
      <c r="AO57" s="291" t="n"/>
      <c r="AP57" s="287" t="inlineStr">
        <is>
          <t>销采</t>
        </is>
      </c>
    </row>
    <row customFormat="1" customHeight="1" ht="31.5" r="58" s="260">
      <c r="A58" s="298" t="n">
        <v>27</v>
      </c>
      <c r="B58" s="298" t="inlineStr">
        <is>
          <t>租赁</t>
        </is>
      </c>
      <c r="C58" s="298" t="inlineStr">
        <is>
          <t>餐饮</t>
        </is>
      </c>
      <c r="D58" s="286" t="inlineStr">
        <is>
          <t>5F</t>
        </is>
      </c>
      <c r="E58" s="315" t="inlineStr">
        <is>
          <t>5F</t>
        </is>
      </c>
      <c r="F58" s="287" t="inlineStr">
        <is>
          <t>5F-504-3A</t>
        </is>
      </c>
      <c r="G58" s="287" t="inlineStr">
        <is>
          <t>莲花泰</t>
        </is>
      </c>
      <c r="H58" s="301" t="n">
        <v>427</v>
      </c>
      <c r="I58" s="288" t="n">
        <v>14733</v>
      </c>
      <c r="J58" s="286" t="n">
        <v>2500</v>
      </c>
      <c r="K58" s="286" t="n">
        <v>2500</v>
      </c>
      <c r="L58" s="286" t="n">
        <v>3903</v>
      </c>
      <c r="M58" s="286" t="n">
        <v>3670</v>
      </c>
      <c r="N58" s="286" t="n">
        <v>4517</v>
      </c>
      <c r="O58" s="286" t="n">
        <v>13837</v>
      </c>
      <c r="P58" s="286" t="n">
        <v>9247</v>
      </c>
      <c r="Q58" s="286" t="n">
        <v>4578</v>
      </c>
      <c r="R58" s="286" t="n">
        <v>4155</v>
      </c>
      <c r="S58" s="286" t="n">
        <v>3692</v>
      </c>
      <c r="T58" s="286" t="n">
        <v>5907</v>
      </c>
      <c r="U58" s="286" t="n">
        <v>20014</v>
      </c>
      <c r="V58" s="286" t="n">
        <v>20014</v>
      </c>
      <c r="W58" s="286" t="n"/>
      <c r="X58" s="286" t="n"/>
      <c r="Y58" s="286" t="n"/>
      <c r="Z58" s="286" t="n"/>
      <c r="AA58" s="286" t="n"/>
      <c r="AB58" s="286" t="n"/>
      <c r="AC58" s="286" t="n"/>
      <c r="AD58" s="286" t="n"/>
      <c r="AE58" s="299" t="n"/>
      <c r="AF58" s="286" t="n"/>
      <c r="AG58" s="286" t="n"/>
      <c r="AH58" s="286" t="n"/>
      <c r="AI58" s="286" t="n"/>
      <c r="AJ58" s="286" t="n"/>
      <c r="AK58" s="286" t="n"/>
      <c r="AL58" s="286" t="n"/>
      <c r="AM58" s="286" t="n"/>
      <c r="AN58" s="290">
        <f>SUM(I58:AM58)</f>
        <v/>
      </c>
      <c r="AO58" s="291" t="n"/>
      <c r="AP58" s="287" t="inlineStr">
        <is>
          <t>销采</t>
        </is>
      </c>
    </row>
    <row customFormat="1" customHeight="1" ht="31.5" r="59" s="260">
      <c r="A59" s="298" t="n">
        <v>28</v>
      </c>
      <c r="B59" s="298" t="inlineStr">
        <is>
          <t>租赁</t>
        </is>
      </c>
      <c r="C59" s="298" t="inlineStr">
        <is>
          <t>餐饮</t>
        </is>
      </c>
      <c r="D59" s="286" t="inlineStr">
        <is>
          <t>5F</t>
        </is>
      </c>
      <c r="E59" s="286" t="inlineStr">
        <is>
          <t>5F</t>
        </is>
      </c>
      <c r="F59" s="287" t="inlineStr">
        <is>
          <t>5F-505-1</t>
        </is>
      </c>
      <c r="G59" s="287" t="inlineStr">
        <is>
          <t>新石器烤肉</t>
        </is>
      </c>
      <c r="H59" s="301" t="n">
        <v>220</v>
      </c>
      <c r="I59" s="288" t="n">
        <v>20994</v>
      </c>
      <c r="J59" s="288" t="n">
        <v>8454</v>
      </c>
      <c r="K59" s="288" t="n">
        <v>8454</v>
      </c>
      <c r="L59" s="288" t="n">
        <v>7775</v>
      </c>
      <c r="M59" s="288" t="n">
        <v>3669</v>
      </c>
      <c r="N59" s="288" t="n">
        <v>9525</v>
      </c>
      <c r="O59" s="288" t="n">
        <v>18019</v>
      </c>
      <c r="P59" s="288" t="n">
        <v>11084</v>
      </c>
      <c r="Q59" s="288" t="n">
        <v>4351</v>
      </c>
      <c r="R59" s="288" t="n">
        <v>6092</v>
      </c>
      <c r="S59" s="288" t="n">
        <v>4886</v>
      </c>
      <c r="T59" s="288" t="n">
        <v>11385</v>
      </c>
      <c r="U59" s="288" t="n">
        <v>23047</v>
      </c>
      <c r="V59" s="286" t="n">
        <v>23047</v>
      </c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9" t="n"/>
      <c r="AF59" s="288" t="n"/>
      <c r="AG59" s="288" t="n"/>
      <c r="AH59" s="288" t="n"/>
      <c r="AI59" s="288" t="n"/>
      <c r="AJ59" s="288" t="n"/>
      <c r="AK59" s="288" t="n"/>
      <c r="AL59" s="288" t="n"/>
      <c r="AM59" s="288" t="n"/>
      <c r="AN59" s="290">
        <f>SUM(I59:AM59)</f>
        <v/>
      </c>
      <c r="AO59" s="291" t="n"/>
      <c r="AP59" s="287" t="n"/>
    </row>
    <row customFormat="1" customHeight="1" ht="31.5" r="60" s="260">
      <c r="A60" s="298" t="n">
        <v>29</v>
      </c>
      <c r="B60" s="298" t="inlineStr">
        <is>
          <t>租赁</t>
        </is>
      </c>
      <c r="C60" s="298" t="inlineStr">
        <is>
          <t>餐饮</t>
        </is>
      </c>
      <c r="D60" s="286" t="inlineStr">
        <is>
          <t>5F</t>
        </is>
      </c>
      <c r="E60" s="286" t="inlineStr">
        <is>
          <t>5F</t>
        </is>
      </c>
      <c r="F60" s="287" t="inlineStr">
        <is>
          <t>5F-505-2</t>
        </is>
      </c>
      <c r="G60" s="287" t="inlineStr">
        <is>
          <t>绿色吴记粥铺</t>
        </is>
      </c>
      <c r="H60" s="301" t="n">
        <v>188</v>
      </c>
      <c r="I60" s="288" t="n">
        <v>10500</v>
      </c>
      <c r="J60" s="288" t="n">
        <v>3300</v>
      </c>
      <c r="K60" s="288" t="n">
        <v>3300</v>
      </c>
      <c r="L60" s="288" t="n">
        <v>3500</v>
      </c>
      <c r="M60" s="288" t="n">
        <v>3000</v>
      </c>
      <c r="N60" s="288" t="n">
        <v>4000</v>
      </c>
      <c r="O60" s="288" t="n">
        <v>7500</v>
      </c>
      <c r="P60" s="288" t="n">
        <v>7500</v>
      </c>
      <c r="Q60" s="288" t="n">
        <v>2000</v>
      </c>
      <c r="R60" s="288" t="n">
        <v>2500</v>
      </c>
      <c r="S60" s="288" t="n">
        <v>4000</v>
      </c>
      <c r="T60" s="288" t="n">
        <v>4000</v>
      </c>
      <c r="U60" s="288" t="n">
        <v>12000</v>
      </c>
      <c r="V60" s="286" t="n">
        <v>12000</v>
      </c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9" t="n"/>
      <c r="AF60" s="288" t="n"/>
      <c r="AG60" s="288" t="n"/>
      <c r="AH60" s="288" t="n"/>
      <c r="AI60" s="288" t="n"/>
      <c r="AJ60" s="288" t="n"/>
      <c r="AK60" s="288" t="n"/>
      <c r="AL60" s="288" t="n"/>
      <c r="AM60" s="288" t="n"/>
      <c r="AN60" s="290">
        <f>SUM(I60:AM60)</f>
        <v/>
      </c>
      <c r="AO60" s="291" t="n"/>
      <c r="AP60" s="287" t="n"/>
    </row>
    <row customFormat="1" customHeight="1" ht="31.5" r="61" s="260">
      <c r="A61" s="298" t="n">
        <v>30</v>
      </c>
      <c r="B61" s="298" t="inlineStr">
        <is>
          <t>租赁</t>
        </is>
      </c>
      <c r="C61" s="298" t="inlineStr">
        <is>
          <t>餐饮</t>
        </is>
      </c>
      <c r="D61" s="286" t="inlineStr">
        <is>
          <t>5F</t>
        </is>
      </c>
      <c r="E61" s="286" t="inlineStr">
        <is>
          <t>5F</t>
        </is>
      </c>
      <c r="F61" s="287" t="inlineStr">
        <is>
          <t>5F-506</t>
        </is>
      </c>
      <c r="G61" s="287" t="inlineStr">
        <is>
          <t>炉鱼</t>
        </is>
      </c>
      <c r="H61" s="301" t="n">
        <v>359</v>
      </c>
      <c r="I61" s="288" t="n">
        <v>46152</v>
      </c>
      <c r="J61" s="288" t="n">
        <v>24142</v>
      </c>
      <c r="K61" s="288" t="n">
        <v>24142</v>
      </c>
      <c r="L61" s="288" t="n">
        <v>24132</v>
      </c>
      <c r="M61" s="288" t="n">
        <v>17001</v>
      </c>
      <c r="N61" s="288" t="n">
        <v>28519</v>
      </c>
      <c r="O61" s="288" t="n">
        <v>40003</v>
      </c>
      <c r="P61" s="288" t="n">
        <v>38340</v>
      </c>
      <c r="Q61" s="288" t="n">
        <v>25120</v>
      </c>
      <c r="R61" s="288" t="n">
        <v>24009</v>
      </c>
      <c r="S61" s="288" t="n">
        <v>25100</v>
      </c>
      <c r="T61" s="288" t="n">
        <v>25153</v>
      </c>
      <c r="U61" s="288" t="n">
        <v>59963</v>
      </c>
      <c r="V61" s="286" t="n">
        <v>599963</v>
      </c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9" t="n"/>
      <c r="AF61" s="288" t="n"/>
      <c r="AG61" s="288" t="n"/>
      <c r="AH61" s="288" t="n"/>
      <c r="AI61" s="288" t="n"/>
      <c r="AJ61" s="288" t="n"/>
      <c r="AK61" s="288" t="n"/>
      <c r="AL61" s="288" t="n"/>
      <c r="AM61" s="288" t="n"/>
      <c r="AN61" s="290">
        <f>SUM(I61:AM61)</f>
        <v/>
      </c>
      <c r="AO61" s="291" t="n"/>
      <c r="AP61" s="287" t="n"/>
    </row>
    <row customFormat="1" customHeight="1" ht="31.5" r="62" s="260">
      <c r="A62" s="298" t="n">
        <v>31</v>
      </c>
      <c r="B62" s="298" t="inlineStr">
        <is>
          <t>租赁</t>
        </is>
      </c>
      <c r="C62" s="298" t="inlineStr">
        <is>
          <t>餐饮</t>
        </is>
      </c>
      <c r="D62" s="286" t="inlineStr">
        <is>
          <t>5F</t>
        </is>
      </c>
      <c r="E62" s="286" t="inlineStr">
        <is>
          <t>5F</t>
        </is>
      </c>
      <c r="F62" s="287" t="inlineStr">
        <is>
          <t>5F-509</t>
        </is>
      </c>
      <c r="G62" s="287" t="inlineStr">
        <is>
          <t>豆捞坊（常州）</t>
        </is>
      </c>
      <c r="H62" s="301" t="n">
        <v>438</v>
      </c>
      <c r="I62" s="288" t="n">
        <v>34564</v>
      </c>
      <c r="J62" s="288" t="n">
        <v>9630</v>
      </c>
      <c r="K62" s="288" t="n">
        <v>9630</v>
      </c>
      <c r="L62" s="288" t="n">
        <v>5484</v>
      </c>
      <c r="M62" s="288" t="n">
        <v>6539</v>
      </c>
      <c r="N62" s="288" t="n">
        <v>16356</v>
      </c>
      <c r="O62" s="288" t="n">
        <v>24956</v>
      </c>
      <c r="P62" s="288" t="n">
        <v>25122</v>
      </c>
      <c r="Q62" s="288" t="n">
        <v>5513</v>
      </c>
      <c r="R62" s="288" t="n">
        <v>11010</v>
      </c>
      <c r="S62" s="288" t="n">
        <v>6980</v>
      </c>
      <c r="T62" s="288" t="n">
        <v>17520</v>
      </c>
      <c r="U62" s="288" t="n">
        <v>39523</v>
      </c>
      <c r="V62" s="286" t="n">
        <v>39523</v>
      </c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9" t="n"/>
      <c r="AF62" s="288" t="n"/>
      <c r="AG62" s="288" t="n"/>
      <c r="AH62" s="288" t="n"/>
      <c r="AI62" s="288" t="n"/>
      <c r="AJ62" s="288" t="n"/>
      <c r="AK62" s="288" t="n"/>
      <c r="AL62" s="288" t="n"/>
      <c r="AM62" s="288" t="n"/>
      <c r="AN62" s="290">
        <f>SUM(I62:AM62)</f>
        <v/>
      </c>
      <c r="AO62" s="291" t="n"/>
      <c r="AP62" s="287" t="n"/>
    </row>
    <row customFormat="1" customHeight="1" ht="31.5" r="63" s="260">
      <c r="A63" s="298" t="n">
        <v>32</v>
      </c>
      <c r="B63" s="298" t="inlineStr">
        <is>
          <t>租赁</t>
        </is>
      </c>
      <c r="C63" s="298" t="inlineStr">
        <is>
          <t>餐饮</t>
        </is>
      </c>
      <c r="D63" s="286" t="inlineStr">
        <is>
          <t>5F</t>
        </is>
      </c>
      <c r="E63" s="286" t="inlineStr">
        <is>
          <t>5F</t>
        </is>
      </c>
      <c r="F63" s="287" t="inlineStr">
        <is>
          <t>5F-510-2</t>
        </is>
      </c>
      <c r="G63" s="287" t="inlineStr">
        <is>
          <t>避风塘</t>
        </is>
      </c>
      <c r="H63" s="301" t="n">
        <v>474</v>
      </c>
      <c r="I63" s="288" t="n">
        <v>34977.7</v>
      </c>
      <c r="J63" s="288" t="n">
        <v>9093</v>
      </c>
      <c r="K63" s="288" t="n">
        <v>9093</v>
      </c>
      <c r="L63" s="288" t="n">
        <v>12527.7</v>
      </c>
      <c r="M63" s="288" t="n">
        <v>11618.3</v>
      </c>
      <c r="N63" s="288" t="n">
        <v>10604.7</v>
      </c>
      <c r="O63" s="288" t="n">
        <v>27141.4</v>
      </c>
      <c r="P63" s="288" t="n">
        <v>24959.3</v>
      </c>
      <c r="Q63" s="288" t="n">
        <v>12133.5</v>
      </c>
      <c r="R63" s="288" t="n">
        <v>12959.9</v>
      </c>
      <c r="S63" s="288" t="n">
        <v>9320</v>
      </c>
      <c r="T63" s="288" t="n">
        <v>13996.9</v>
      </c>
      <c r="U63" s="288" t="n">
        <v>43602</v>
      </c>
      <c r="V63" s="286" t="n">
        <v>43602</v>
      </c>
      <c r="W63" s="288" t="n"/>
      <c r="X63" s="288" t="n"/>
      <c r="Y63" s="288" t="n"/>
      <c r="Z63" s="288" t="n"/>
      <c r="AA63" s="288" t="n"/>
      <c r="AB63" s="288" t="n"/>
      <c r="AC63" s="288" t="n"/>
      <c r="AD63" s="288" t="n"/>
      <c r="AE63" s="289" t="n"/>
      <c r="AF63" s="288" t="n"/>
      <c r="AG63" s="288" t="n"/>
      <c r="AH63" s="288" t="n"/>
      <c r="AI63" s="288" t="n"/>
      <c r="AJ63" s="288" t="n"/>
      <c r="AK63" s="288" t="n"/>
      <c r="AL63" s="288" t="n"/>
      <c r="AM63" s="288" t="n"/>
      <c r="AN63" s="290">
        <f>SUM(I63:AM63)</f>
        <v/>
      </c>
      <c r="AO63" s="291" t="n"/>
      <c r="AP63" s="287" t="n"/>
    </row>
    <row customFormat="1" customHeight="1" ht="31.5" r="64" s="260">
      <c r="A64" s="298" t="n">
        <v>33</v>
      </c>
      <c r="B64" s="298" t="inlineStr">
        <is>
          <t>租赁</t>
        </is>
      </c>
      <c r="C64" s="298" t="inlineStr">
        <is>
          <t>餐饮</t>
        </is>
      </c>
      <c r="D64" s="286" t="inlineStr">
        <is>
          <t>5F</t>
        </is>
      </c>
      <c r="E64" s="286" t="inlineStr">
        <is>
          <t>5F</t>
        </is>
      </c>
      <c r="F64" s="287" t="inlineStr">
        <is>
          <t>5F-513</t>
        </is>
      </c>
      <c r="G64" s="287" t="inlineStr">
        <is>
          <t>咕叽咕叽</t>
        </is>
      </c>
      <c r="H64" s="301" t="n">
        <v>200</v>
      </c>
      <c r="I64" s="288" t="n">
        <v>12023</v>
      </c>
      <c r="J64" s="286" t="n">
        <v>5208</v>
      </c>
      <c r="K64" s="286" t="n">
        <v>4973</v>
      </c>
      <c r="L64" s="286" t="n">
        <v>5543</v>
      </c>
      <c r="M64" s="286" t="n">
        <v>4667</v>
      </c>
      <c r="N64" s="286" t="n">
        <v>5012</v>
      </c>
      <c r="O64" s="286" t="n">
        <v>10685</v>
      </c>
      <c r="P64" s="286" t="n">
        <v>9773</v>
      </c>
      <c r="Q64" s="286" t="n">
        <v>4167</v>
      </c>
      <c r="R64" s="286" t="n">
        <v>2597</v>
      </c>
      <c r="S64" s="286" t="n">
        <v>3160</v>
      </c>
      <c r="T64" s="286" t="n">
        <v>6417</v>
      </c>
      <c r="U64" s="286" t="n">
        <v>16555</v>
      </c>
      <c r="V64" s="286" t="n">
        <v>16555</v>
      </c>
      <c r="W64" s="286" t="n"/>
      <c r="X64" s="286" t="n"/>
      <c r="Y64" s="286" t="n"/>
      <c r="Z64" s="286" t="n"/>
      <c r="AA64" s="286" t="n"/>
      <c r="AB64" s="286" t="n"/>
      <c r="AC64" s="286" t="n"/>
      <c r="AD64" s="286" t="n"/>
      <c r="AE64" s="299" t="n"/>
      <c r="AF64" s="286" t="n"/>
      <c r="AG64" s="286" t="n"/>
      <c r="AH64" s="286" t="n"/>
      <c r="AI64" s="286" t="n"/>
      <c r="AJ64" s="286" t="n"/>
      <c r="AK64" s="286" t="n"/>
      <c r="AL64" s="286" t="n"/>
      <c r="AM64" s="286" t="n"/>
      <c r="AN64" s="290">
        <f>SUM(I64:AM64)</f>
        <v/>
      </c>
      <c r="AO64" s="291" t="n"/>
      <c r="AP64" s="287" t="inlineStr">
        <is>
          <t>销采</t>
        </is>
      </c>
    </row>
    <row customFormat="1" customHeight="1" ht="31.5" r="65" s="260">
      <c r="A65" s="298" t="n">
        <v>34</v>
      </c>
      <c r="B65" s="298" t="inlineStr">
        <is>
          <t>租赁</t>
        </is>
      </c>
      <c r="C65" s="298" t="inlineStr">
        <is>
          <t>餐饮</t>
        </is>
      </c>
      <c r="D65" s="286" t="inlineStr">
        <is>
          <t>1F</t>
        </is>
      </c>
      <c r="E65" s="286" t="inlineStr">
        <is>
          <t>1F</t>
        </is>
      </c>
      <c r="F65" s="287" t="inlineStr">
        <is>
          <t>C101-1</t>
        </is>
      </c>
      <c r="G65" s="287" t="inlineStr">
        <is>
          <t>味千拉面</t>
        </is>
      </c>
      <c r="H65" s="301" t="n">
        <v>161.23</v>
      </c>
      <c r="I65" s="288" t="n">
        <v>14770.5</v>
      </c>
      <c r="J65" s="288" t="n">
        <v>6800</v>
      </c>
      <c r="K65" s="288" t="n">
        <v>7673</v>
      </c>
      <c r="L65" s="288" t="n">
        <v>6937</v>
      </c>
      <c r="M65" s="288" t="n">
        <v>8525</v>
      </c>
      <c r="N65" s="288" t="n">
        <v>9224</v>
      </c>
      <c r="O65" s="288" t="n">
        <v>14782</v>
      </c>
      <c r="P65" s="288" t="n">
        <v>11717</v>
      </c>
      <c r="Q65" s="288" t="n">
        <v>8500</v>
      </c>
      <c r="R65" s="288" t="n">
        <v>6700</v>
      </c>
      <c r="S65" s="288" t="n">
        <v>7852</v>
      </c>
      <c r="T65" s="288" t="n">
        <v>10048</v>
      </c>
      <c r="U65" s="288" t="n">
        <v>11433.5</v>
      </c>
      <c r="V65" s="286" t="n">
        <v>11433.5</v>
      </c>
      <c r="W65" s="288" t="n"/>
      <c r="X65" s="288" t="n"/>
      <c r="Y65" s="288" t="n"/>
      <c r="Z65" s="288" t="n"/>
      <c r="AA65" s="288" t="n"/>
      <c r="AB65" s="288" t="n"/>
      <c r="AC65" s="288" t="n"/>
      <c r="AD65" s="288" t="n"/>
      <c r="AE65" s="289" t="n"/>
      <c r="AF65" s="288" t="n"/>
      <c r="AG65" s="288" t="n"/>
      <c r="AH65" s="288" t="n"/>
      <c r="AI65" s="288" t="n"/>
      <c r="AJ65" s="288" t="n"/>
      <c r="AK65" s="288" t="n"/>
      <c r="AL65" s="288" t="n"/>
      <c r="AM65" s="288" t="n"/>
      <c r="AN65" s="290">
        <f>SUM(I65:AM65)</f>
        <v/>
      </c>
      <c r="AO65" s="291" t="n"/>
      <c r="AP65" s="287" t="n"/>
    </row>
    <row customFormat="1" customHeight="1" ht="31.5" r="66" s="260">
      <c r="A66" s="298" t="n">
        <v>35</v>
      </c>
      <c r="B66" s="298" t="inlineStr">
        <is>
          <t>租赁</t>
        </is>
      </c>
      <c r="C66" s="298" t="inlineStr">
        <is>
          <t>餐饮</t>
        </is>
      </c>
      <c r="D66" s="286" t="inlineStr">
        <is>
          <t>1F/2F</t>
        </is>
      </c>
      <c r="E66" s="286" t="inlineStr">
        <is>
          <t>1F</t>
        </is>
      </c>
      <c r="F66" s="287" t="inlineStr">
        <is>
          <t>C101-2,2F-208-2</t>
        </is>
      </c>
      <c r="G66" s="287" t="inlineStr">
        <is>
          <t>永和大王</t>
        </is>
      </c>
      <c r="H66" s="301" t="n">
        <v>263</v>
      </c>
      <c r="I66" s="288" t="n">
        <v>10000</v>
      </c>
      <c r="J66" s="288" t="n">
        <v>10000</v>
      </c>
      <c r="K66" s="288" t="n">
        <v>8600</v>
      </c>
      <c r="L66" s="288" t="n">
        <v>9600</v>
      </c>
      <c r="M66" s="288" t="n">
        <v>8900</v>
      </c>
      <c r="N66" s="288" t="n">
        <v>10000</v>
      </c>
      <c r="O66" s="288" t="n">
        <v>13500</v>
      </c>
      <c r="P66" s="288" t="n">
        <v>13000</v>
      </c>
      <c r="Q66" s="288" t="n">
        <v>8700</v>
      </c>
      <c r="R66" s="288" t="n">
        <v>8000</v>
      </c>
      <c r="S66" s="288" t="n">
        <v>8800</v>
      </c>
      <c r="T66" s="288" t="n">
        <v>9000</v>
      </c>
      <c r="U66" s="288" t="n">
        <v>12000</v>
      </c>
      <c r="V66" s="286" t="n">
        <v>12000</v>
      </c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9" t="n"/>
      <c r="AF66" s="288" t="n"/>
      <c r="AG66" s="288" t="n"/>
      <c r="AH66" s="288" t="n"/>
      <c r="AI66" s="288" t="n"/>
      <c r="AJ66" s="288" t="n"/>
      <c r="AK66" s="288" t="n"/>
      <c r="AL66" s="288" t="n"/>
      <c r="AM66" s="288" t="n"/>
      <c r="AN66" s="290">
        <f>SUM(I66:AM66)</f>
        <v/>
      </c>
      <c r="AO66" s="291" t="n"/>
      <c r="AP66" s="287" t="n"/>
    </row>
    <row customFormat="1" customHeight="1" ht="31.5" outlineLevel="1" r="67" s="296">
      <c r="A67" s="298" t="n"/>
      <c r="B67" s="295" t="inlineStr">
        <is>
          <t>租赁</t>
        </is>
      </c>
      <c r="C67" s="295" t="n"/>
      <c r="D67" s="295" t="inlineStr">
        <is>
          <t>1F</t>
        </is>
      </c>
      <c r="E67" s="295" t="n"/>
      <c r="F67" s="292" t="inlineStr">
        <is>
          <t>C101-2</t>
        </is>
      </c>
      <c r="G67" s="293" t="inlineStr">
        <is>
          <t>永和大王</t>
        </is>
      </c>
      <c r="H67" s="294" t="n">
        <v>153</v>
      </c>
      <c r="I67" s="300">
        <f>I66/263*153</f>
        <v/>
      </c>
      <c r="J67" s="300">
        <f>J66/263*153</f>
        <v/>
      </c>
      <c r="K67" s="300">
        <f>K66/263*153</f>
        <v/>
      </c>
      <c r="L67" s="300">
        <f>L66/263*153</f>
        <v/>
      </c>
      <c r="M67" s="300">
        <f>M66/263*153</f>
        <v/>
      </c>
      <c r="N67" s="300">
        <f>N66/263*153</f>
        <v/>
      </c>
      <c r="O67" s="300">
        <f>O66/263*153</f>
        <v/>
      </c>
      <c r="P67" s="300">
        <f>P66/263*153</f>
        <v/>
      </c>
      <c r="Q67" s="300">
        <f>Q66/263*153</f>
        <v/>
      </c>
      <c r="R67" s="300">
        <f>R66/263*153</f>
        <v/>
      </c>
      <c r="S67" s="300">
        <f>S66/263*153</f>
        <v/>
      </c>
      <c r="T67" s="300">
        <f>T66/263*153</f>
        <v/>
      </c>
      <c r="U67" s="300">
        <f>U66/263*153</f>
        <v/>
      </c>
      <c r="V67" s="300">
        <f>V66/263*153</f>
        <v/>
      </c>
      <c r="W67" s="300">
        <f>W66/263*153</f>
        <v/>
      </c>
      <c r="X67" s="300">
        <f>X66/263*153</f>
        <v/>
      </c>
      <c r="Y67" s="300">
        <f>Y66/263*153</f>
        <v/>
      </c>
      <c r="Z67" s="300">
        <f>Z66/263*153</f>
        <v/>
      </c>
      <c r="AA67" s="300">
        <f>AA66/263*153</f>
        <v/>
      </c>
      <c r="AB67" s="300">
        <f>AB66/263*153</f>
        <v/>
      </c>
      <c r="AC67" s="300">
        <f>AC66/263*153</f>
        <v/>
      </c>
      <c r="AD67" s="300">
        <f>AD66/263*153</f>
        <v/>
      </c>
      <c r="AE67" s="300">
        <f>AE66/263*153</f>
        <v/>
      </c>
      <c r="AF67" s="300">
        <f>AF66/263*153</f>
        <v/>
      </c>
      <c r="AG67" s="300">
        <f>AG66/263*153</f>
        <v/>
      </c>
      <c r="AH67" s="300">
        <f>AH66/263*153</f>
        <v/>
      </c>
      <c r="AI67" s="300">
        <f>AI66/263*153</f>
        <v/>
      </c>
      <c r="AJ67" s="300">
        <f>AJ66/263*153</f>
        <v/>
      </c>
      <c r="AK67" s="300">
        <f>AK66/263*153</f>
        <v/>
      </c>
      <c r="AL67" s="300">
        <f>AL66/263*153</f>
        <v/>
      </c>
      <c r="AM67" s="300">
        <f>AM66/263*153</f>
        <v/>
      </c>
      <c r="AN67" s="290">
        <f>SUM(I67:AM67)</f>
        <v/>
      </c>
      <c r="AO67" s="314" t="n"/>
      <c r="AP67" s="292" t="n"/>
    </row>
    <row customFormat="1" customHeight="1" ht="31.5" outlineLevel="1" r="68" s="296">
      <c r="A68" s="298" t="n"/>
      <c r="B68" s="295" t="inlineStr">
        <is>
          <t>租赁</t>
        </is>
      </c>
      <c r="C68" s="295" t="n"/>
      <c r="D68" s="295" t="inlineStr">
        <is>
          <t>2F</t>
        </is>
      </c>
      <c r="E68" s="295" t="n"/>
      <c r="F68" s="292" t="inlineStr">
        <is>
          <t>2F-208</t>
        </is>
      </c>
      <c r="G68" s="293" t="inlineStr">
        <is>
          <t>永和大王</t>
        </is>
      </c>
      <c r="H68" s="294" t="n">
        <v>110</v>
      </c>
      <c r="I68" s="300">
        <f>I66/263*110</f>
        <v/>
      </c>
      <c r="J68" s="300">
        <f>J66/263*110</f>
        <v/>
      </c>
      <c r="K68" s="300">
        <f>K66/263*110</f>
        <v/>
      </c>
      <c r="L68" s="300">
        <f>L66/263*110</f>
        <v/>
      </c>
      <c r="M68" s="300">
        <f>M66/263*110</f>
        <v/>
      </c>
      <c r="N68" s="300">
        <f>N66/263*110</f>
        <v/>
      </c>
      <c r="O68" s="300">
        <f>O66/263*110</f>
        <v/>
      </c>
      <c r="P68" s="300">
        <f>P66/263*110</f>
        <v/>
      </c>
      <c r="Q68" s="300">
        <f>Q66/263*110</f>
        <v/>
      </c>
      <c r="R68" s="300">
        <f>R66/263*110</f>
        <v/>
      </c>
      <c r="S68" s="300">
        <f>S66/263*110</f>
        <v/>
      </c>
      <c r="T68" s="300">
        <f>T66/263*110</f>
        <v/>
      </c>
      <c r="U68" s="300">
        <f>U66/263*110</f>
        <v/>
      </c>
      <c r="V68" s="300">
        <f>V66/263*110</f>
        <v/>
      </c>
      <c r="W68" s="300">
        <f>W66/263*110</f>
        <v/>
      </c>
      <c r="X68" s="300">
        <f>X66/263*110</f>
        <v/>
      </c>
      <c r="Y68" s="300">
        <f>Y66/263*110</f>
        <v/>
      </c>
      <c r="Z68" s="300">
        <f>Z66/263*110</f>
        <v/>
      </c>
      <c r="AA68" s="300">
        <f>AA66/263*110</f>
        <v/>
      </c>
      <c r="AB68" s="300">
        <f>AB66/263*110</f>
        <v/>
      </c>
      <c r="AC68" s="300">
        <f>AC66/263*110</f>
        <v/>
      </c>
      <c r="AD68" s="300">
        <f>AD66/263*110</f>
        <v/>
      </c>
      <c r="AE68" s="300">
        <f>AE66/263*110</f>
        <v/>
      </c>
      <c r="AF68" s="300">
        <f>AF66/263*110</f>
        <v/>
      </c>
      <c r="AG68" s="300">
        <f>AG66/263*110</f>
        <v/>
      </c>
      <c r="AH68" s="300">
        <f>AH66/263*110</f>
        <v/>
      </c>
      <c r="AI68" s="300">
        <f>AI66/263*110</f>
        <v/>
      </c>
      <c r="AJ68" s="300">
        <f>AJ66/263*110</f>
        <v/>
      </c>
      <c r="AK68" s="300">
        <f>AK66/263*110</f>
        <v/>
      </c>
      <c r="AL68" s="300">
        <f>AL66/263*110</f>
        <v/>
      </c>
      <c r="AM68" s="300">
        <f>AM66/263*110</f>
        <v/>
      </c>
      <c r="AN68" s="290">
        <f>SUM(I68:AM68)</f>
        <v/>
      </c>
      <c r="AO68" s="314" t="n"/>
      <c r="AP68" s="292" t="n"/>
    </row>
    <row customFormat="1" customHeight="1" ht="31.5" r="69" s="260">
      <c r="A69" s="298" t="n">
        <v>36</v>
      </c>
      <c r="B69" s="298" t="inlineStr">
        <is>
          <t>租赁</t>
        </is>
      </c>
      <c r="C69" s="298" t="inlineStr">
        <is>
          <t>餐饮</t>
        </is>
      </c>
      <c r="D69" s="286" t="inlineStr">
        <is>
          <t>1F</t>
        </is>
      </c>
      <c r="E69" s="286" t="inlineStr">
        <is>
          <t>1F</t>
        </is>
      </c>
      <c r="F69" s="287" t="inlineStr">
        <is>
          <t>C102</t>
        </is>
      </c>
      <c r="G69" s="287" t="inlineStr">
        <is>
          <t>巡茶</t>
        </is>
      </c>
      <c r="H69" s="301" t="n">
        <v>19.55</v>
      </c>
      <c r="I69" s="288" t="n">
        <v>2778.5</v>
      </c>
      <c r="J69" s="286" t="n">
        <v>1939.5</v>
      </c>
      <c r="K69" s="286" t="n">
        <v>2266.5</v>
      </c>
      <c r="L69" s="286" t="n">
        <v>1543</v>
      </c>
      <c r="M69" s="286" t="n">
        <v>2330.2</v>
      </c>
      <c r="N69" s="286" t="n">
        <v>2703.5</v>
      </c>
      <c r="O69" s="286" t="n">
        <v>3730.2</v>
      </c>
      <c r="P69" s="286" t="n">
        <v>3623</v>
      </c>
      <c r="Q69" s="286" t="n">
        <v>2443</v>
      </c>
      <c r="R69" s="286" t="n">
        <v>1347</v>
      </c>
      <c r="S69" s="286" t="n">
        <v>2348.5</v>
      </c>
      <c r="T69" s="286" t="n">
        <v>3473.8</v>
      </c>
      <c r="U69" s="286" t="n">
        <v>5362.5</v>
      </c>
      <c r="V69" s="286" t="n">
        <v>5362.5</v>
      </c>
      <c r="W69" s="286" t="n"/>
      <c r="X69" s="286" t="n"/>
      <c r="Y69" s="286" t="n"/>
      <c r="Z69" s="286" t="n"/>
      <c r="AA69" s="286" t="n"/>
      <c r="AB69" s="286" t="n"/>
      <c r="AC69" s="286" t="n"/>
      <c r="AD69" s="286" t="n"/>
      <c r="AE69" s="299" t="n"/>
      <c r="AF69" s="286" t="n"/>
      <c r="AG69" s="286" t="n"/>
      <c r="AH69" s="286" t="n"/>
      <c r="AI69" s="286" t="n"/>
      <c r="AJ69" s="286" t="n"/>
      <c r="AK69" s="286" t="n"/>
      <c r="AL69" s="286" t="n"/>
      <c r="AM69" s="286" t="n"/>
      <c r="AN69" s="290">
        <f>SUM(I69:AM69)</f>
        <v/>
      </c>
      <c r="AO69" s="291" t="n"/>
      <c r="AP69" s="287" t="inlineStr">
        <is>
          <t>销采</t>
        </is>
      </c>
    </row>
    <row customFormat="1" customHeight="1" ht="31.5" r="70" s="260">
      <c r="A70" s="298" t="n">
        <v>37</v>
      </c>
      <c r="B70" s="286" t="inlineStr">
        <is>
          <t>租赁</t>
        </is>
      </c>
      <c r="C70" s="286" t="inlineStr">
        <is>
          <t>餐饮</t>
        </is>
      </c>
      <c r="D70" s="286" t="inlineStr">
        <is>
          <t>1F</t>
        </is>
      </c>
      <c r="E70" s="286" t="inlineStr">
        <is>
          <t>1F</t>
        </is>
      </c>
      <c r="F70" s="287" t="inlineStr">
        <is>
          <t>C120-2</t>
        </is>
      </c>
      <c r="G70" s="287" t="inlineStr">
        <is>
          <t>周黑鸭</t>
        </is>
      </c>
      <c r="H70" s="301" t="n">
        <v>19</v>
      </c>
      <c r="I70" s="288" t="n">
        <v>4126.9</v>
      </c>
      <c r="J70" s="286" t="n">
        <v>1832.7</v>
      </c>
      <c r="K70" s="286" t="n">
        <v>1853.3</v>
      </c>
      <c r="L70" s="286" t="n">
        <v>2111</v>
      </c>
      <c r="M70" s="286" t="n">
        <v>1563.7</v>
      </c>
      <c r="N70" s="286" t="n">
        <v>2679.7</v>
      </c>
      <c r="O70" s="286" t="n">
        <v>3444.3</v>
      </c>
      <c r="P70" s="286" t="n">
        <v>3530.2</v>
      </c>
      <c r="Q70" s="286" t="n">
        <v>1410.4</v>
      </c>
      <c r="R70" s="286" t="n">
        <v>744.8</v>
      </c>
      <c r="S70" s="286" t="n">
        <v>1417.9</v>
      </c>
      <c r="T70" s="286" t="n">
        <v>3661.7</v>
      </c>
      <c r="U70" s="286" t="n">
        <v>5040.5</v>
      </c>
      <c r="V70" s="286" t="n">
        <v>5040.5</v>
      </c>
      <c r="W70" s="286" t="n"/>
      <c r="X70" s="286" t="n"/>
      <c r="Y70" s="286" t="n"/>
      <c r="Z70" s="286" t="n"/>
      <c r="AA70" s="286" t="n"/>
      <c r="AB70" s="286" t="n"/>
      <c r="AC70" s="286" t="n"/>
      <c r="AD70" s="286" t="n"/>
      <c r="AE70" s="299" t="n"/>
      <c r="AF70" s="286" t="n"/>
      <c r="AG70" s="286" t="n"/>
      <c r="AH70" s="286" t="n"/>
      <c r="AI70" s="286" t="n"/>
      <c r="AJ70" s="286" t="n"/>
      <c r="AK70" s="286" t="n"/>
      <c r="AL70" s="286" t="n"/>
      <c r="AM70" s="286" t="n"/>
      <c r="AN70" s="290">
        <f>SUM(I70:AM70)</f>
        <v/>
      </c>
      <c r="AO70" s="291" t="n"/>
      <c r="AP70" s="287" t="inlineStr">
        <is>
          <t>销采</t>
        </is>
      </c>
    </row>
    <row customFormat="1" customHeight="1" ht="31.5" r="71" s="260">
      <c r="A71" s="298" t="n">
        <v>38</v>
      </c>
      <c r="B71" s="298" t="inlineStr">
        <is>
          <t>租赁</t>
        </is>
      </c>
      <c r="C71" s="298" t="inlineStr">
        <is>
          <t>餐饮</t>
        </is>
      </c>
      <c r="D71" s="286" t="inlineStr">
        <is>
          <t>1F</t>
        </is>
      </c>
      <c r="E71" s="286" t="inlineStr">
        <is>
          <t>1F</t>
        </is>
      </c>
      <c r="F71" s="287" t="inlineStr">
        <is>
          <t>C126</t>
        </is>
      </c>
      <c r="G71" s="287" t="inlineStr">
        <is>
          <t>小张哥</t>
        </is>
      </c>
      <c r="H71" s="301" t="n">
        <v>82.04000000000001</v>
      </c>
      <c r="I71" s="288" t="n">
        <v>6874</v>
      </c>
      <c r="J71" s="288" t="n">
        <v>6217</v>
      </c>
      <c r="K71" s="288" t="n">
        <v>5078</v>
      </c>
      <c r="L71" s="288" t="n">
        <v>5388</v>
      </c>
      <c r="M71" s="288" t="n">
        <v>5153</v>
      </c>
      <c r="N71" s="288" t="n">
        <v>5683</v>
      </c>
      <c r="O71" s="288" t="n">
        <v>6013</v>
      </c>
      <c r="P71" s="288" t="n">
        <v>5916</v>
      </c>
      <c r="Q71" s="288" t="n">
        <v>4639</v>
      </c>
      <c r="R71" s="288" t="n">
        <v>4566</v>
      </c>
      <c r="S71" s="288" t="n">
        <v>4276</v>
      </c>
      <c r="T71" s="288" t="n">
        <v>5048</v>
      </c>
      <c r="U71" s="288" t="n">
        <v>6751</v>
      </c>
      <c r="V71" s="288" t="n">
        <v>6751</v>
      </c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9" t="n"/>
      <c r="AF71" s="288" t="n"/>
      <c r="AG71" s="288" t="n"/>
      <c r="AH71" s="288" t="n"/>
      <c r="AI71" s="288" t="n"/>
      <c r="AJ71" s="288" t="n"/>
      <c r="AK71" s="288" t="n"/>
      <c r="AL71" s="288" t="n"/>
      <c r="AM71" s="288" t="n"/>
      <c r="AN71" s="290">
        <f>SUM(I71:AM71)</f>
        <v/>
      </c>
      <c r="AO71" s="291" t="n"/>
      <c r="AP71" s="287" t="n"/>
    </row>
    <row customFormat="1" customHeight="1" ht="31.5" r="72" s="260">
      <c r="A72" s="298" t="n">
        <v>39</v>
      </c>
      <c r="B72" s="298" t="inlineStr">
        <is>
          <t>租赁</t>
        </is>
      </c>
      <c r="C72" s="298" t="inlineStr">
        <is>
          <t>餐饮</t>
        </is>
      </c>
      <c r="D72" s="286" t="inlineStr">
        <is>
          <t>1F</t>
        </is>
      </c>
      <c r="E72" s="286" t="inlineStr">
        <is>
          <t>1F</t>
        </is>
      </c>
      <c r="F72" s="292" t="inlineStr">
        <is>
          <t>C130</t>
        </is>
      </c>
      <c r="G72" s="287" t="inlineStr">
        <is>
          <t>壹柒柒</t>
        </is>
      </c>
      <c r="H72" s="294" t="n">
        <v>234</v>
      </c>
      <c r="I72" s="288" t="n">
        <v>10842</v>
      </c>
      <c r="J72" s="286" t="n">
        <v>7856</v>
      </c>
      <c r="K72" s="286" t="n">
        <v>7400</v>
      </c>
      <c r="L72" s="286" t="n">
        <v>7739</v>
      </c>
      <c r="M72" s="286" t="n">
        <v>8011</v>
      </c>
      <c r="N72" s="286" t="n">
        <v>8386</v>
      </c>
      <c r="O72" s="286" t="n">
        <v>10095</v>
      </c>
      <c r="P72" s="286" t="n">
        <v>9110</v>
      </c>
      <c r="Q72" s="286" t="n">
        <v>7700</v>
      </c>
      <c r="R72" s="286" t="n">
        <v>7398</v>
      </c>
      <c r="S72" s="286" t="n">
        <v>8067</v>
      </c>
      <c r="T72" s="286" t="n">
        <v>8403</v>
      </c>
      <c r="U72" s="286" t="n">
        <v>10861</v>
      </c>
      <c r="V72" s="286" t="n">
        <v>10861</v>
      </c>
      <c r="W72" s="286" t="n"/>
      <c r="X72" s="286" t="n"/>
      <c r="Y72" s="286" t="n"/>
      <c r="Z72" s="286" t="n"/>
      <c r="AA72" s="286" t="n"/>
      <c r="AB72" s="286" t="n"/>
      <c r="AC72" s="286" t="n"/>
      <c r="AD72" s="286" t="n"/>
      <c r="AE72" s="299" t="n"/>
      <c r="AF72" s="286" t="n"/>
      <c r="AG72" s="286" t="n"/>
      <c r="AH72" s="286" t="n"/>
      <c r="AI72" s="286" t="n"/>
      <c r="AJ72" s="286" t="n"/>
      <c r="AK72" s="286" t="n"/>
      <c r="AL72" s="286" t="n"/>
      <c r="AM72" s="286" t="n"/>
      <c r="AN72" s="290">
        <f>SUM(I72:AM72)</f>
        <v/>
      </c>
      <c r="AO72" s="291" t="n"/>
      <c r="AP72" s="287" t="inlineStr">
        <is>
          <t>销采</t>
        </is>
      </c>
    </row>
    <row customFormat="1" customHeight="1" ht="31.5" r="73" s="260">
      <c r="A73" s="298" t="n">
        <v>41</v>
      </c>
      <c r="B73" s="298" t="inlineStr">
        <is>
          <t>租赁</t>
        </is>
      </c>
      <c r="C73" s="298" t="inlineStr">
        <is>
          <t>餐饮</t>
        </is>
      </c>
      <c r="D73" s="286" t="inlineStr">
        <is>
          <t>1F</t>
        </is>
      </c>
      <c r="E73" s="286" t="inlineStr">
        <is>
          <t>1F</t>
        </is>
      </c>
      <c r="F73" s="287" t="inlineStr">
        <is>
          <t>C132</t>
        </is>
      </c>
      <c r="G73" s="287" t="inlineStr">
        <is>
          <t>澳品尚</t>
        </is>
      </c>
      <c r="H73" s="301" t="n">
        <v>110</v>
      </c>
      <c r="I73" s="288" t="n">
        <v>6933</v>
      </c>
      <c r="J73" s="288" t="n">
        <v>5025</v>
      </c>
      <c r="K73" s="288" t="n">
        <v>5061</v>
      </c>
      <c r="L73" s="288" t="n">
        <v>5116</v>
      </c>
      <c r="M73" s="288" t="n">
        <v>4886</v>
      </c>
      <c r="N73" s="288" t="n">
        <v>5572</v>
      </c>
      <c r="O73" s="288" t="n">
        <v>6613</v>
      </c>
      <c r="P73" s="288" t="n">
        <v>6520</v>
      </c>
      <c r="Q73" s="288" t="n">
        <v>4829</v>
      </c>
      <c r="R73" s="288" t="n">
        <v>5066</v>
      </c>
      <c r="S73" s="288" t="n">
        <v>5150</v>
      </c>
      <c r="T73" s="288" t="n">
        <v>5415</v>
      </c>
      <c r="U73" s="288" t="n">
        <v>5808</v>
      </c>
      <c r="V73" s="286" t="n">
        <v>5808</v>
      </c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9" t="n"/>
      <c r="AF73" s="288" t="n"/>
      <c r="AG73" s="288" t="n"/>
      <c r="AH73" s="288" t="n"/>
      <c r="AI73" s="288" t="n"/>
      <c r="AJ73" s="288" t="n"/>
      <c r="AK73" s="288" t="n"/>
      <c r="AL73" s="288" t="n"/>
      <c r="AM73" s="288" t="n"/>
      <c r="AN73" s="290">
        <f>SUM(I73:AM73)</f>
        <v/>
      </c>
      <c r="AO73" s="291" t="n"/>
      <c r="AP73" s="287" t="n"/>
    </row>
    <row customFormat="1" customHeight="1" ht="31.5" r="74" s="260">
      <c r="A74" s="298" t="n">
        <v>42</v>
      </c>
      <c r="B74" s="298" t="inlineStr">
        <is>
          <t>租赁</t>
        </is>
      </c>
      <c r="C74" s="298" t="inlineStr">
        <is>
          <t>餐饮</t>
        </is>
      </c>
      <c r="D74" s="286" t="inlineStr">
        <is>
          <t>1F</t>
        </is>
      </c>
      <c r="E74" s="286" t="inlineStr">
        <is>
          <t>1F</t>
        </is>
      </c>
      <c r="F74" s="287" t="inlineStr">
        <is>
          <t>C125</t>
        </is>
      </c>
      <c r="G74" s="287" t="inlineStr">
        <is>
          <t>鸭得堡</t>
        </is>
      </c>
      <c r="H74" s="301" t="n">
        <v>78</v>
      </c>
      <c r="I74" s="288" t="n">
        <v>4380</v>
      </c>
      <c r="J74" s="288" t="n">
        <v>3200</v>
      </c>
      <c r="K74" s="288" t="n">
        <v>3268</v>
      </c>
      <c r="L74" s="288" t="n">
        <v>3200</v>
      </c>
      <c r="M74" s="288" t="n">
        <v>3350</v>
      </c>
      <c r="N74" s="288" t="n">
        <v>3389</v>
      </c>
      <c r="O74" s="288" t="n">
        <v>3898</v>
      </c>
      <c r="P74" s="288" t="n">
        <v>4251</v>
      </c>
      <c r="Q74" s="288" t="n">
        <v>3000</v>
      </c>
      <c r="R74" s="288" t="n">
        <v>3000</v>
      </c>
      <c r="S74" s="288" t="n">
        <v>3000</v>
      </c>
      <c r="T74" s="288" t="n">
        <v>3580</v>
      </c>
      <c r="U74" s="288" t="n">
        <v>3890</v>
      </c>
      <c r="V74" s="286" t="n">
        <v>3890</v>
      </c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9" t="n"/>
      <c r="AF74" s="288" t="n"/>
      <c r="AG74" s="288" t="n"/>
      <c r="AH74" s="288" t="n"/>
      <c r="AI74" s="288" t="n"/>
      <c r="AJ74" s="288" t="n"/>
      <c r="AK74" s="288" t="n"/>
      <c r="AL74" s="288" t="n"/>
      <c r="AM74" s="288" t="n"/>
      <c r="AN74" s="290">
        <f>SUM(I74:AM74)</f>
        <v/>
      </c>
      <c r="AO74" s="291" t="n"/>
      <c r="AP74" s="287" t="n"/>
    </row>
    <row customFormat="1" customHeight="1" ht="31.5" r="75" s="316">
      <c r="A75" s="298" t="n">
        <v>43</v>
      </c>
      <c r="B75" s="298" t="inlineStr">
        <is>
          <t>租赁</t>
        </is>
      </c>
      <c r="C75" s="298" t="inlineStr">
        <is>
          <t>餐饮</t>
        </is>
      </c>
      <c r="D75" s="286" t="inlineStr">
        <is>
          <t>1F</t>
        </is>
      </c>
      <c r="E75" s="286" t="inlineStr">
        <is>
          <t>1F</t>
        </is>
      </c>
      <c r="F75" s="287" t="inlineStr">
        <is>
          <t>1F-177</t>
        </is>
      </c>
      <c r="G75" s="317" t="inlineStr">
        <is>
          <t>桂林米粉</t>
        </is>
      </c>
      <c r="H75" s="301" t="n">
        <v>6.5</v>
      </c>
      <c r="I75" s="288" t="n">
        <v>1200</v>
      </c>
      <c r="J75" s="288" t="n">
        <v>860</v>
      </c>
      <c r="K75" s="288" t="n">
        <v>810</v>
      </c>
      <c r="L75" s="288" t="n">
        <v>820</v>
      </c>
      <c r="M75" s="288" t="n">
        <v>800</v>
      </c>
      <c r="N75" s="288" t="n">
        <v>960</v>
      </c>
      <c r="O75" s="288" t="n">
        <v>1200</v>
      </c>
      <c r="P75" s="288" t="n">
        <v>1100</v>
      </c>
      <c r="Q75" s="288" t="n">
        <v>1000</v>
      </c>
      <c r="R75" s="288" t="n">
        <v>800</v>
      </c>
      <c r="S75" s="288" t="n">
        <v>886</v>
      </c>
      <c r="T75" s="288" t="n">
        <v>950</v>
      </c>
      <c r="U75" s="288" t="n">
        <v>1180</v>
      </c>
      <c r="V75" s="318" t="n">
        <v>1180</v>
      </c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9" t="n"/>
      <c r="AF75" s="288" t="n"/>
      <c r="AG75" s="288" t="n"/>
      <c r="AH75" s="288" t="n"/>
      <c r="AI75" s="288" t="n"/>
      <c r="AJ75" s="288" t="n"/>
      <c r="AK75" s="288" t="n"/>
      <c r="AL75" s="288" t="n"/>
      <c r="AM75" s="288" t="n"/>
      <c r="AN75" s="290">
        <f>SUM(I75:AM75)</f>
        <v/>
      </c>
      <c r="AO75" s="291" t="n"/>
      <c r="AP75" s="287" t="n"/>
      <c r="AQ75" s="260" t="n"/>
    </row>
    <row customFormat="1" customHeight="1" ht="31.5" r="76" s="260">
      <c r="A76" s="298" t="n">
        <v>44</v>
      </c>
      <c r="B76" s="298" t="inlineStr">
        <is>
          <t>租赁</t>
        </is>
      </c>
      <c r="C76" s="298" t="inlineStr">
        <is>
          <t>餐饮</t>
        </is>
      </c>
      <c r="D76" s="286" t="inlineStr">
        <is>
          <t>3F</t>
        </is>
      </c>
      <c r="E76" s="286" t="inlineStr">
        <is>
          <t>3F</t>
        </is>
      </c>
      <c r="F76" s="287" t="inlineStr">
        <is>
          <t>3F-341</t>
        </is>
      </c>
      <c r="G76" s="287" t="inlineStr">
        <is>
          <t>爱缤果</t>
        </is>
      </c>
      <c r="H76" s="301" t="n">
        <v>15</v>
      </c>
      <c r="I76" s="288" t="n">
        <v>1786</v>
      </c>
      <c r="J76" s="288" t="n">
        <v>458</v>
      </c>
      <c r="K76" s="288" t="n">
        <v>518</v>
      </c>
      <c r="L76" s="288" t="n">
        <v>180</v>
      </c>
      <c r="M76" s="288" t="n">
        <v>625</v>
      </c>
      <c r="N76" s="288" t="n">
        <v>832</v>
      </c>
      <c r="O76" s="288" t="n">
        <v>1993</v>
      </c>
      <c r="P76" s="288" t="n">
        <v>2381</v>
      </c>
      <c r="Q76" s="288" t="n">
        <v>486</v>
      </c>
      <c r="R76" s="288" t="n">
        <v>500</v>
      </c>
      <c r="S76" s="288" t="n">
        <v>400</v>
      </c>
      <c r="T76" s="288" t="n">
        <v>800</v>
      </c>
      <c r="U76" s="288" t="n">
        <v>3898</v>
      </c>
      <c r="V76" s="286" t="n">
        <v>3898</v>
      </c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9" t="n"/>
      <c r="AF76" s="288" t="n"/>
      <c r="AG76" s="288" t="n"/>
      <c r="AH76" s="288" t="n"/>
      <c r="AI76" s="288" t="n"/>
      <c r="AJ76" s="288" t="n"/>
      <c r="AK76" s="288" t="n"/>
      <c r="AL76" s="288" t="n"/>
      <c r="AM76" s="288" t="n"/>
      <c r="AN76" s="290">
        <f>SUM(I76:AM76)</f>
        <v/>
      </c>
      <c r="AO76" s="291" t="n"/>
      <c r="AP76" s="287" t="n"/>
    </row>
    <row customFormat="1" customHeight="1" ht="31.5" r="77" s="260">
      <c r="A77" s="298" t="n">
        <v>45</v>
      </c>
      <c r="B77" s="298" t="inlineStr">
        <is>
          <t>租赁</t>
        </is>
      </c>
      <c r="C77" s="298" t="inlineStr">
        <is>
          <t>餐饮</t>
        </is>
      </c>
      <c r="D77" s="286" t="inlineStr">
        <is>
          <t>3F</t>
        </is>
      </c>
      <c r="E77" s="286" t="inlineStr">
        <is>
          <t>3F</t>
        </is>
      </c>
      <c r="F77" s="287" t="inlineStr">
        <is>
          <t>3F-342</t>
        </is>
      </c>
      <c r="G77" s="287" t="inlineStr">
        <is>
          <t>棉朵朵</t>
        </is>
      </c>
      <c r="H77" s="301" t="n">
        <v>7</v>
      </c>
      <c r="I77" s="288" t="n">
        <v>1685</v>
      </c>
      <c r="J77" s="288" t="n">
        <v>86</v>
      </c>
      <c r="K77" s="288" t="n">
        <v>65</v>
      </c>
      <c r="L77" s="288" t="n">
        <v>54</v>
      </c>
      <c r="M77" s="288" t="n">
        <v>53</v>
      </c>
      <c r="N77" s="288" t="n">
        <v>172</v>
      </c>
      <c r="O77" s="288" t="n">
        <v>782</v>
      </c>
      <c r="P77" s="288" t="n">
        <v>342</v>
      </c>
      <c r="Q77" s="288" t="n">
        <v>86</v>
      </c>
      <c r="R77" s="288" t="n">
        <v>165</v>
      </c>
      <c r="S77" s="288" t="n">
        <v>135</v>
      </c>
      <c r="T77" s="288" t="n">
        <v>45</v>
      </c>
      <c r="U77" s="288" t="n">
        <v>1568</v>
      </c>
      <c r="V77" s="286" t="n">
        <v>1568</v>
      </c>
      <c r="W77" s="288" t="n"/>
      <c r="X77" s="288" t="n"/>
      <c r="Y77" s="288" t="n"/>
      <c r="Z77" s="288" t="n"/>
      <c r="AA77" s="288" t="n"/>
      <c r="AB77" s="288" t="n"/>
      <c r="AC77" s="288" t="n"/>
      <c r="AD77" s="288" t="n"/>
      <c r="AE77" s="289" t="n"/>
      <c r="AF77" s="288" t="n"/>
      <c r="AG77" s="288" t="n"/>
      <c r="AH77" s="288" t="n"/>
      <c r="AI77" s="288" t="n"/>
      <c r="AJ77" s="288" t="n"/>
      <c r="AK77" s="288" t="n"/>
      <c r="AL77" s="288" t="n"/>
      <c r="AM77" s="288" t="n"/>
      <c r="AN77" s="290">
        <f>SUM(I77:AM77)</f>
        <v/>
      </c>
      <c r="AO77" s="291" t="n"/>
      <c r="AP77" s="287" t="n"/>
    </row>
    <row customFormat="1" customHeight="1" ht="31.5" r="78" s="260">
      <c r="A78" s="298" t="n">
        <v>46</v>
      </c>
      <c r="B78" s="298" t="inlineStr">
        <is>
          <t>租赁</t>
        </is>
      </c>
      <c r="C78" s="298" t="inlineStr">
        <is>
          <t>餐饮</t>
        </is>
      </c>
      <c r="D78" s="286" t="inlineStr">
        <is>
          <t>4F</t>
        </is>
      </c>
      <c r="E78" s="286" t="inlineStr">
        <is>
          <t>4F</t>
        </is>
      </c>
      <c r="F78" s="287" t="inlineStr">
        <is>
          <t>4F-427</t>
        </is>
      </c>
      <c r="G78" s="287" t="inlineStr">
        <is>
          <t>米芝莲</t>
        </is>
      </c>
      <c r="H78" s="301" t="n">
        <v>25</v>
      </c>
      <c r="I78" s="288" t="n">
        <v>5054</v>
      </c>
      <c r="J78" s="288" t="n">
        <v>1611</v>
      </c>
      <c r="K78" s="288" t="n">
        <v>1611</v>
      </c>
      <c r="L78" s="288" t="n">
        <v>1905</v>
      </c>
      <c r="M78" s="288" t="n">
        <v>1548</v>
      </c>
      <c r="N78" s="288" t="n">
        <v>2413</v>
      </c>
      <c r="O78" s="288" t="n">
        <v>3930</v>
      </c>
      <c r="P78" s="288" t="n">
        <v>4110</v>
      </c>
      <c r="Q78" s="288" t="n">
        <v>1774</v>
      </c>
      <c r="R78" s="288" t="n">
        <v>1635</v>
      </c>
      <c r="S78" s="288" t="n">
        <v>1544.5</v>
      </c>
      <c r="T78" s="288" t="n">
        <v>2447</v>
      </c>
      <c r="U78" s="288" t="n">
        <v>6519</v>
      </c>
      <c r="V78" s="286" t="n">
        <v>6519</v>
      </c>
      <c r="W78" s="288" t="n"/>
      <c r="X78" s="288" t="n"/>
      <c r="Y78" s="288" t="n"/>
      <c r="Z78" s="288" t="n"/>
      <c r="AA78" s="288" t="n"/>
      <c r="AB78" s="288" t="n"/>
      <c r="AC78" s="288" t="n"/>
      <c r="AD78" s="288" t="n"/>
      <c r="AE78" s="289" t="n"/>
      <c r="AF78" s="288" t="n"/>
      <c r="AG78" s="288" t="n"/>
      <c r="AH78" s="288" t="n"/>
      <c r="AI78" s="288" t="n"/>
      <c r="AJ78" s="288" t="n"/>
      <c r="AK78" s="288" t="n"/>
      <c r="AL78" s="288" t="n"/>
      <c r="AM78" s="288" t="n"/>
      <c r="AN78" s="290">
        <f>SUM(I78:AM78)</f>
        <v/>
      </c>
      <c r="AO78" s="291" t="n"/>
      <c r="AP78" s="287" t="n"/>
    </row>
    <row customFormat="1" customHeight="1" ht="33" r="79" s="260">
      <c r="A79" s="298" t="n">
        <v>47</v>
      </c>
      <c r="B79" s="298" t="inlineStr">
        <is>
          <t>租赁</t>
        </is>
      </c>
      <c r="C79" s="298" t="inlineStr">
        <is>
          <t>餐饮</t>
        </is>
      </c>
      <c r="D79" s="286" t="inlineStr">
        <is>
          <t>4F</t>
        </is>
      </c>
      <c r="E79" s="286" t="inlineStr">
        <is>
          <t>主题街</t>
        </is>
      </c>
      <c r="F79" s="287" t="inlineStr">
        <is>
          <t>4F-418-19</t>
        </is>
      </c>
      <c r="G79" s="287" t="inlineStr">
        <is>
          <t>和府捞面</t>
        </is>
      </c>
      <c r="H79" s="288" t="n">
        <v>160</v>
      </c>
      <c r="I79" s="288" t="n">
        <v>15000</v>
      </c>
      <c r="J79" s="288" t="n">
        <v>5655</v>
      </c>
      <c r="K79" s="288" t="n">
        <v>5655</v>
      </c>
      <c r="L79" s="288" t="n">
        <v>6755</v>
      </c>
      <c r="M79" s="288" t="n">
        <v>6300</v>
      </c>
      <c r="N79" s="288" t="n">
        <v>7000</v>
      </c>
      <c r="O79" s="288" t="n">
        <v>10000</v>
      </c>
      <c r="P79" s="288" t="n">
        <v>13000</v>
      </c>
      <c r="Q79" s="288" t="n">
        <v>4886</v>
      </c>
      <c r="R79" s="288" t="n">
        <v>5100</v>
      </c>
      <c r="S79" s="288" t="n">
        <v>6200</v>
      </c>
      <c r="T79" s="288" t="n">
        <v>8000</v>
      </c>
      <c r="U79" s="288" t="n">
        <v>15000</v>
      </c>
      <c r="V79" s="286" t="n">
        <v>15000</v>
      </c>
      <c r="W79" s="288" t="n"/>
      <c r="X79" s="288" t="n"/>
      <c r="Y79" s="288" t="n"/>
      <c r="Z79" s="288" t="n"/>
      <c r="AA79" s="288" t="n"/>
      <c r="AB79" s="288" t="n"/>
      <c r="AC79" s="288" t="n"/>
      <c r="AD79" s="288" t="n"/>
      <c r="AE79" s="289" t="n"/>
      <c r="AF79" s="288" t="n"/>
      <c r="AG79" s="288" t="n"/>
      <c r="AH79" s="288" t="n"/>
      <c r="AI79" s="288" t="n"/>
      <c r="AJ79" s="288" t="n"/>
      <c r="AK79" s="288" t="n"/>
      <c r="AL79" s="288" t="n"/>
      <c r="AM79" s="288" t="n"/>
      <c r="AN79" s="290">
        <f>SUM(I79:AM79)</f>
        <v/>
      </c>
      <c r="AO79" s="291" t="n"/>
      <c r="AP79" s="287" t="n"/>
    </row>
    <row customFormat="1" customHeight="1" ht="31.5" r="80" s="260">
      <c r="A80" s="298" t="n">
        <v>48</v>
      </c>
      <c r="B80" s="298" t="inlineStr">
        <is>
          <t>租赁</t>
        </is>
      </c>
      <c r="C80" s="298" t="inlineStr">
        <is>
          <t>餐饮</t>
        </is>
      </c>
      <c r="D80" s="286" t="inlineStr">
        <is>
          <t>4F</t>
        </is>
      </c>
      <c r="E80" s="315" t="inlineStr">
        <is>
          <t>主题街</t>
        </is>
      </c>
      <c r="F80" s="287" t="inlineStr">
        <is>
          <t>4F-418-2</t>
        </is>
      </c>
      <c r="G80" s="287" t="inlineStr">
        <is>
          <t>黑色经典</t>
        </is>
      </c>
      <c r="H80" s="301" t="n">
        <v>32</v>
      </c>
      <c r="I80" s="288" t="n">
        <v>1433</v>
      </c>
      <c r="J80" s="286" t="n">
        <v>396</v>
      </c>
      <c r="K80" s="286" t="n">
        <v>375</v>
      </c>
      <c r="L80" s="286" t="n">
        <v>475</v>
      </c>
      <c r="M80" s="286" t="n">
        <v>508</v>
      </c>
      <c r="N80" s="286" t="n">
        <v>500</v>
      </c>
      <c r="O80" s="286" t="n">
        <v>1123</v>
      </c>
      <c r="P80" s="286" t="n">
        <v>1377</v>
      </c>
      <c r="Q80" s="286" t="n">
        <v>435</v>
      </c>
      <c r="R80" s="286" t="n">
        <v>226</v>
      </c>
      <c r="S80" s="286" t="n">
        <v>364</v>
      </c>
      <c r="T80" s="286" t="n">
        <v>559</v>
      </c>
      <c r="U80" s="286" t="n">
        <v>2011</v>
      </c>
      <c r="V80" s="286" t="n">
        <v>2011</v>
      </c>
      <c r="W80" s="286" t="n"/>
      <c r="X80" s="286" t="n"/>
      <c r="Y80" s="286" t="n"/>
      <c r="Z80" s="286" t="n"/>
      <c r="AA80" s="286" t="n"/>
      <c r="AB80" s="286" t="n"/>
      <c r="AC80" s="286" t="n"/>
      <c r="AD80" s="286" t="n"/>
      <c r="AE80" s="299" t="n"/>
      <c r="AF80" s="286" t="n"/>
      <c r="AG80" s="286" t="n"/>
      <c r="AH80" s="286" t="n"/>
      <c r="AI80" s="286" t="n"/>
      <c r="AJ80" s="286" t="n"/>
      <c r="AK80" s="286" t="n"/>
      <c r="AL80" s="286" t="n"/>
      <c r="AM80" s="286" t="n"/>
      <c r="AN80" s="290">
        <f>SUM(I80:AM80)</f>
        <v/>
      </c>
      <c r="AO80" s="291" t="n"/>
      <c r="AP80" s="287" t="inlineStr">
        <is>
          <t>销采</t>
        </is>
      </c>
    </row>
    <row customFormat="1" customHeight="1" ht="31.5" r="81" s="260">
      <c r="A81" s="298" t="n">
        <v>49</v>
      </c>
      <c r="B81" s="298" t="inlineStr">
        <is>
          <t>租赁</t>
        </is>
      </c>
      <c r="C81" s="298" t="inlineStr">
        <is>
          <t>餐饮</t>
        </is>
      </c>
      <c r="D81" s="286" t="inlineStr">
        <is>
          <t>4F</t>
        </is>
      </c>
      <c r="E81" s="315" t="inlineStr">
        <is>
          <t>主题街</t>
        </is>
      </c>
      <c r="F81" s="287" t="inlineStr">
        <is>
          <t>4F-418-21</t>
        </is>
      </c>
      <c r="G81" s="287" t="inlineStr">
        <is>
          <t>OVEN LAB</t>
        </is>
      </c>
      <c r="H81" s="301" t="n">
        <v>106</v>
      </c>
      <c r="I81" s="288" t="n">
        <v>12508.8</v>
      </c>
      <c r="J81" s="286" t="n">
        <v>5194.1</v>
      </c>
      <c r="K81" s="286" t="n">
        <v>5342.3</v>
      </c>
      <c r="L81" s="286" t="n">
        <v>6209.2</v>
      </c>
      <c r="M81" s="286" t="n">
        <v>6068.9</v>
      </c>
      <c r="N81" s="286" t="n">
        <v>6536.9</v>
      </c>
      <c r="O81" s="286" t="n">
        <v>10467.5</v>
      </c>
      <c r="P81" s="286" t="n">
        <v>10038</v>
      </c>
      <c r="Q81" s="286" t="n">
        <v>4571.7</v>
      </c>
      <c r="R81" s="286" t="n">
        <v>2913.4</v>
      </c>
      <c r="S81" s="286" t="n">
        <v>6331.5</v>
      </c>
      <c r="T81" s="286" t="n">
        <v>7823.2</v>
      </c>
      <c r="U81" s="286" t="n">
        <v>11801.7</v>
      </c>
      <c r="V81" s="286" t="n">
        <v>13400</v>
      </c>
      <c r="W81" s="286" t="n"/>
      <c r="X81" s="286" t="n"/>
      <c r="Y81" s="286" t="n"/>
      <c r="Z81" s="286" t="n"/>
      <c r="AA81" s="286" t="n"/>
      <c r="AB81" s="286" t="n"/>
      <c r="AC81" s="286" t="n"/>
      <c r="AD81" s="286" t="n"/>
      <c r="AE81" s="299" t="n"/>
      <c r="AF81" s="286" t="n"/>
      <c r="AG81" s="286" t="n"/>
      <c r="AH81" s="286" t="n"/>
      <c r="AI81" s="286" t="n"/>
      <c r="AJ81" s="286" t="n"/>
      <c r="AK81" s="286" t="n"/>
      <c r="AL81" s="286" t="n"/>
      <c r="AM81" s="286" t="n"/>
      <c r="AN81" s="290">
        <f>SUM(I81:AM81)</f>
        <v/>
      </c>
      <c r="AO81" s="291" t="n"/>
      <c r="AP81" s="287" t="inlineStr">
        <is>
          <t>销采</t>
        </is>
      </c>
    </row>
    <row customFormat="1" customHeight="1" ht="31.5" r="82" s="260">
      <c r="A82" s="298" t="n">
        <v>51</v>
      </c>
      <c r="B82" s="298" t="inlineStr">
        <is>
          <t>租赁</t>
        </is>
      </c>
      <c r="C82" s="298" t="inlineStr">
        <is>
          <t>餐饮</t>
        </is>
      </c>
      <c r="D82" s="286" t="inlineStr">
        <is>
          <t>4F</t>
        </is>
      </c>
      <c r="E82" s="286" t="inlineStr">
        <is>
          <t>主题街</t>
        </is>
      </c>
      <c r="F82" s="287" t="inlineStr">
        <is>
          <t>4F-418-3</t>
        </is>
      </c>
      <c r="G82" s="287" t="inlineStr">
        <is>
          <t>愿茶</t>
        </is>
      </c>
      <c r="H82" s="288" t="n">
        <v>26</v>
      </c>
      <c r="I82" s="288" t="n">
        <v>2400</v>
      </c>
      <c r="J82" s="288" t="n">
        <v>1500</v>
      </c>
      <c r="K82" s="288" t="n">
        <v>1500</v>
      </c>
      <c r="L82" s="288" t="n">
        <v>1200</v>
      </c>
      <c r="M82" s="288" t="n">
        <v>1900</v>
      </c>
      <c r="N82" s="288" t="n">
        <v>1200</v>
      </c>
      <c r="O82" s="288" t="n">
        <v>3200</v>
      </c>
      <c r="P82" s="288" t="n">
        <v>3000</v>
      </c>
      <c r="Q82" s="288" t="n">
        <v>1100</v>
      </c>
      <c r="R82" s="288" t="n">
        <v>1200</v>
      </c>
      <c r="S82" s="288" t="n">
        <v>1700</v>
      </c>
      <c r="T82" s="288" t="n">
        <v>1900</v>
      </c>
      <c r="U82" s="288" t="n">
        <v>4500</v>
      </c>
      <c r="V82" s="286" t="n">
        <v>4500</v>
      </c>
      <c r="W82" s="288" t="n"/>
      <c r="X82" s="288" t="n"/>
      <c r="Y82" s="288" t="n"/>
      <c r="Z82" s="288" t="n"/>
      <c r="AA82" s="288" t="n"/>
      <c r="AB82" s="288" t="n"/>
      <c r="AC82" s="288" t="n"/>
      <c r="AD82" s="288" t="n"/>
      <c r="AE82" s="289" t="n"/>
      <c r="AF82" s="288" t="n"/>
      <c r="AG82" s="288" t="n"/>
      <c r="AH82" s="288" t="n"/>
      <c r="AI82" s="288" t="n"/>
      <c r="AJ82" s="288" t="n"/>
      <c r="AK82" s="288" t="n"/>
      <c r="AL82" s="288" t="n"/>
      <c r="AM82" s="288" t="n"/>
      <c r="AN82" s="290">
        <f>SUM(I82:AM82)</f>
        <v/>
      </c>
      <c r="AO82" s="291" t="n"/>
      <c r="AP82" s="287" t="n"/>
    </row>
    <row customFormat="1" customHeight="1" ht="31.5" r="83" s="260">
      <c r="A83" s="298" t="n">
        <v>52</v>
      </c>
      <c r="B83" s="298" t="inlineStr">
        <is>
          <t>租赁</t>
        </is>
      </c>
      <c r="C83" s="298" t="inlineStr">
        <is>
          <t>餐饮</t>
        </is>
      </c>
      <c r="D83" s="286" t="inlineStr">
        <is>
          <t>4F</t>
        </is>
      </c>
      <c r="E83" s="286" t="inlineStr">
        <is>
          <t>主题街</t>
        </is>
      </c>
      <c r="F83" s="287" t="inlineStr">
        <is>
          <t>4F-418-22</t>
        </is>
      </c>
      <c r="G83" s="287" t="inlineStr">
        <is>
          <t>燕说</t>
        </is>
      </c>
      <c r="H83" s="301" t="n">
        <v>111</v>
      </c>
      <c r="I83" s="288" t="n">
        <v>1260</v>
      </c>
      <c r="J83" s="288" t="n">
        <v>18</v>
      </c>
      <c r="K83" s="288" t="n">
        <v>18</v>
      </c>
      <c r="L83" s="288" t="n">
        <v>1834</v>
      </c>
      <c r="M83" s="288" t="n">
        <v>175</v>
      </c>
      <c r="N83" s="288" t="n">
        <v>345</v>
      </c>
      <c r="O83" s="288" t="n">
        <v>621</v>
      </c>
      <c r="P83" s="288" t="n">
        <v>511</v>
      </c>
      <c r="Q83" s="288" t="n">
        <v>187</v>
      </c>
      <c r="R83" s="288" t="n">
        <v>184</v>
      </c>
      <c r="S83" s="288" t="n">
        <v>505</v>
      </c>
      <c r="T83" s="288" t="n">
        <v>607</v>
      </c>
      <c r="U83" s="288" t="n">
        <v>860</v>
      </c>
      <c r="V83" s="286" t="n">
        <v>860</v>
      </c>
      <c r="W83" s="288" t="n"/>
      <c r="X83" s="288" t="n"/>
      <c r="Y83" s="288" t="n"/>
      <c r="Z83" s="288" t="n"/>
      <c r="AA83" s="288" t="n"/>
      <c r="AB83" s="288" t="n"/>
      <c r="AC83" s="288" t="n"/>
      <c r="AD83" s="288" t="n"/>
      <c r="AE83" s="289" t="n"/>
      <c r="AF83" s="288" t="n"/>
      <c r="AG83" s="288" t="n"/>
      <c r="AH83" s="288" t="n"/>
      <c r="AI83" s="288" t="n"/>
      <c r="AJ83" s="288" t="n"/>
      <c r="AK83" s="288" t="n"/>
      <c r="AL83" s="288" t="n"/>
      <c r="AM83" s="288" t="n"/>
      <c r="AN83" s="290">
        <f>SUM(I83:AM83)</f>
        <v/>
      </c>
      <c r="AO83" s="291" t="n"/>
      <c r="AP83" s="287" t="n"/>
    </row>
    <row customFormat="1" customHeight="1" ht="31.5" r="84" s="260">
      <c r="A84" s="298" t="n">
        <v>54</v>
      </c>
      <c r="B84" s="298" t="inlineStr">
        <is>
          <t>租赁</t>
        </is>
      </c>
      <c r="C84" s="298" t="inlineStr">
        <is>
          <t>餐饮</t>
        </is>
      </c>
      <c r="D84" s="286" t="inlineStr">
        <is>
          <t>1F</t>
        </is>
      </c>
      <c r="E84" s="286" t="inlineStr">
        <is>
          <t>1F</t>
        </is>
      </c>
      <c r="F84" s="287" t="inlineStr">
        <is>
          <t>C129-1</t>
        </is>
      </c>
      <c r="G84" s="319" t="inlineStr">
        <is>
          <t>嘟嘟红唇</t>
        </is>
      </c>
      <c r="H84" s="301" t="n">
        <v>44.65</v>
      </c>
      <c r="I84" s="288" t="inlineStr">
        <is>
          <t>装修</t>
        </is>
      </c>
      <c r="J84" s="288" t="inlineStr">
        <is>
          <t>装修</t>
        </is>
      </c>
      <c r="K84" s="288" t="inlineStr">
        <is>
          <t>装修</t>
        </is>
      </c>
      <c r="L84" s="288" t="inlineStr">
        <is>
          <t>装修</t>
        </is>
      </c>
      <c r="M84" s="288" t="inlineStr">
        <is>
          <t>装修</t>
        </is>
      </c>
      <c r="N84" s="288" t="inlineStr">
        <is>
          <t>装修</t>
        </is>
      </c>
      <c r="O84" s="288" t="inlineStr">
        <is>
          <t>装修</t>
        </is>
      </c>
      <c r="P84" s="288" t="inlineStr">
        <is>
          <t>装修</t>
        </is>
      </c>
      <c r="Q84" s="288" t="inlineStr">
        <is>
          <t>装修</t>
        </is>
      </c>
      <c r="R84" s="288" t="inlineStr">
        <is>
          <t>装修</t>
        </is>
      </c>
      <c r="S84" s="288" t="inlineStr">
        <is>
          <t>装修</t>
        </is>
      </c>
      <c r="T84" s="288" t="inlineStr">
        <is>
          <t>装修</t>
        </is>
      </c>
      <c r="U84" s="288" t="inlineStr">
        <is>
          <t>装修</t>
        </is>
      </c>
      <c r="V84" s="286" t="n"/>
      <c r="W84" s="288" t="n"/>
      <c r="X84" s="288" t="n"/>
      <c r="Y84" s="288" t="n"/>
      <c r="Z84" s="288" t="n"/>
      <c r="AA84" s="288" t="n"/>
      <c r="AB84" s="288" t="n"/>
      <c r="AC84" s="288" t="n"/>
      <c r="AD84" s="288" t="n"/>
      <c r="AE84" s="320" t="n"/>
      <c r="AF84" s="320" t="n"/>
      <c r="AG84" s="320" t="n"/>
      <c r="AH84" s="320" t="n"/>
      <c r="AI84" s="320" t="n"/>
      <c r="AJ84" s="320" t="n"/>
      <c r="AK84" s="320" t="n"/>
      <c r="AL84" s="320" t="n"/>
      <c r="AM84" s="320" t="n"/>
      <c r="AN84" s="290">
        <f>SUM(I84:AM84)</f>
        <v/>
      </c>
      <c r="AO84" s="291" t="n"/>
      <c r="AP84" s="287" t="n"/>
    </row>
    <row customFormat="1" customHeight="1" ht="31.5" r="85" s="260">
      <c r="A85" s="298" t="n">
        <v>55</v>
      </c>
      <c r="B85" s="298" t="inlineStr">
        <is>
          <t>租赁</t>
        </is>
      </c>
      <c r="C85" s="298" t="inlineStr">
        <is>
          <t>餐饮</t>
        </is>
      </c>
      <c r="D85" s="286" t="inlineStr">
        <is>
          <t>1F</t>
        </is>
      </c>
      <c r="E85" s="286" t="inlineStr">
        <is>
          <t>1F</t>
        </is>
      </c>
      <c r="F85" s="287" t="inlineStr">
        <is>
          <t>1F-167</t>
        </is>
      </c>
      <c r="G85" s="287" t="inlineStr">
        <is>
          <t>甜不甜</t>
        </is>
      </c>
      <c r="H85" s="301" t="n">
        <v>13</v>
      </c>
      <c r="I85" s="288" t="n">
        <v>1600</v>
      </c>
      <c r="J85" s="288" t="n">
        <v>800</v>
      </c>
      <c r="K85" s="288" t="n">
        <v>1000</v>
      </c>
      <c r="L85" s="288" t="n">
        <v>800</v>
      </c>
      <c r="M85" s="288" t="n">
        <v>1000</v>
      </c>
      <c r="N85" s="288" t="n">
        <v>1200</v>
      </c>
      <c r="O85" s="288" t="n">
        <v>1500</v>
      </c>
      <c r="P85" s="288" t="n">
        <v>1600</v>
      </c>
      <c r="Q85" s="288" t="n">
        <v>1000</v>
      </c>
      <c r="R85" s="288" t="n">
        <v>1100</v>
      </c>
      <c r="S85" s="288" t="n">
        <v>1000</v>
      </c>
      <c r="T85" s="288" t="n">
        <v>1500</v>
      </c>
      <c r="U85" s="288" t="n">
        <v>2200</v>
      </c>
      <c r="V85" s="286" t="n">
        <v>2200</v>
      </c>
      <c r="W85" s="288" t="n"/>
      <c r="X85" s="288" t="n"/>
      <c r="Y85" s="288" t="n"/>
      <c r="Z85" s="288" t="n"/>
      <c r="AA85" s="288" t="n"/>
      <c r="AB85" s="288" t="n"/>
      <c r="AC85" s="288" t="n"/>
      <c r="AD85" s="288" t="n"/>
      <c r="AE85" s="289" t="n"/>
      <c r="AF85" s="288" t="n"/>
      <c r="AG85" s="288" t="n"/>
      <c r="AH85" s="288" t="n"/>
      <c r="AI85" s="288" t="n"/>
      <c r="AJ85" s="288" t="n"/>
      <c r="AK85" s="288" t="n"/>
      <c r="AL85" s="288" t="n"/>
      <c r="AM85" s="288" t="n"/>
      <c r="AN85" s="290">
        <f>SUM(I85:AM85)</f>
        <v/>
      </c>
      <c r="AO85" s="291" t="n"/>
      <c r="AP85" s="287" t="n"/>
    </row>
    <row customFormat="1" customHeight="1" ht="31.5" r="86" s="260">
      <c r="A86" s="298" t="n">
        <v>56</v>
      </c>
      <c r="B86" s="298" t="inlineStr">
        <is>
          <t>租赁</t>
        </is>
      </c>
      <c r="C86" s="298" t="inlineStr">
        <is>
          <t>餐饮</t>
        </is>
      </c>
      <c r="D86" s="286" t="inlineStr">
        <is>
          <t>1F</t>
        </is>
      </c>
      <c r="E86" s="286" t="inlineStr">
        <is>
          <t>1F</t>
        </is>
      </c>
      <c r="F86" s="287" t="inlineStr">
        <is>
          <t>1F-168</t>
        </is>
      </c>
      <c r="G86" s="287" t="inlineStr">
        <is>
          <t>鹿谷制茶</t>
        </is>
      </c>
      <c r="H86" s="301" t="n">
        <v>10</v>
      </c>
      <c r="I86" s="288" t="n">
        <v>1300</v>
      </c>
      <c r="J86" s="288" t="n">
        <v>800</v>
      </c>
      <c r="K86" s="288" t="n">
        <v>800</v>
      </c>
      <c r="L86" s="288" t="n">
        <v>800</v>
      </c>
      <c r="M86" s="288" t="n">
        <v>800</v>
      </c>
      <c r="N86" s="288" t="n">
        <v>900</v>
      </c>
      <c r="O86" s="288" t="n">
        <v>1600</v>
      </c>
      <c r="P86" s="288" t="n">
        <v>1400</v>
      </c>
      <c r="Q86" s="288" t="n">
        <v>800</v>
      </c>
      <c r="R86" s="288" t="n">
        <v>800</v>
      </c>
      <c r="S86" s="288" t="n">
        <v>800</v>
      </c>
      <c r="T86" s="288" t="n">
        <v>900</v>
      </c>
      <c r="U86" s="288" t="n">
        <v>3200</v>
      </c>
      <c r="V86" s="286" t="n">
        <v>3200</v>
      </c>
      <c r="W86" s="288" t="n"/>
      <c r="X86" s="288" t="n"/>
      <c r="Y86" s="288" t="n"/>
      <c r="Z86" s="288" t="n"/>
      <c r="AA86" s="288" t="n"/>
      <c r="AB86" s="288" t="n"/>
      <c r="AC86" s="288" t="n"/>
      <c r="AD86" s="288" t="n"/>
      <c r="AE86" s="289" t="n"/>
      <c r="AF86" s="288" t="n"/>
      <c r="AG86" s="288" t="n"/>
      <c r="AH86" s="288" t="n"/>
      <c r="AI86" s="288" t="n"/>
      <c r="AJ86" s="288" t="n"/>
      <c r="AK86" s="288" t="n"/>
      <c r="AL86" s="288" t="n"/>
      <c r="AM86" s="288" t="n"/>
      <c r="AN86" s="290">
        <f>SUM(I86:AM86)</f>
        <v/>
      </c>
      <c r="AO86" s="291" t="n"/>
      <c r="AP86" s="287" t="n"/>
    </row>
    <row customFormat="1" customHeight="1" ht="31.5" r="87" s="260">
      <c r="A87" s="298" t="n">
        <v>57</v>
      </c>
      <c r="B87" s="298" t="inlineStr">
        <is>
          <t>租赁</t>
        </is>
      </c>
      <c r="C87" s="298" t="inlineStr">
        <is>
          <t>餐饮</t>
        </is>
      </c>
      <c r="D87" s="286" t="inlineStr">
        <is>
          <t>4F</t>
        </is>
      </c>
      <c r="E87" s="286" t="inlineStr">
        <is>
          <t>4F</t>
        </is>
      </c>
      <c r="F87" s="287" t="inlineStr">
        <is>
          <t>4F-429,4F-430</t>
        </is>
      </c>
      <c r="G87" s="287" t="inlineStr">
        <is>
          <t>都可</t>
        </is>
      </c>
      <c r="H87" s="301" t="n">
        <v>61</v>
      </c>
      <c r="I87" s="288" t="n">
        <v>9644</v>
      </c>
      <c r="J87" s="288" t="n">
        <v>5644</v>
      </c>
      <c r="K87" s="288" t="n">
        <v>5644</v>
      </c>
      <c r="L87" s="288" t="n">
        <v>6400</v>
      </c>
      <c r="M87" s="288" t="n">
        <v>4511</v>
      </c>
      <c r="N87" s="288" t="n">
        <v>8200</v>
      </c>
      <c r="O87" s="288" t="n">
        <v>10223</v>
      </c>
      <c r="P87" s="288" t="n">
        <v>6172</v>
      </c>
      <c r="Q87" s="288" t="n">
        <v>4511</v>
      </c>
      <c r="R87" s="288" t="n">
        <v>7750</v>
      </c>
      <c r="S87" s="288" t="n">
        <v>6131</v>
      </c>
      <c r="T87" s="288" t="n">
        <v>8563</v>
      </c>
      <c r="U87" s="288" t="n">
        <v>18224</v>
      </c>
      <c r="V87" s="288" t="n">
        <v>18224</v>
      </c>
      <c r="W87" s="288" t="n"/>
      <c r="X87" s="288" t="n"/>
      <c r="Y87" s="288" t="n"/>
      <c r="Z87" s="288" t="n"/>
      <c r="AA87" s="288" t="n"/>
      <c r="AB87" s="288" t="n"/>
      <c r="AC87" s="288" t="n"/>
      <c r="AD87" s="288" t="n"/>
      <c r="AE87" s="289" t="n"/>
      <c r="AF87" s="288" t="n"/>
      <c r="AG87" s="288" t="n"/>
      <c r="AH87" s="288" t="n"/>
      <c r="AI87" s="288" t="n"/>
      <c r="AJ87" s="288" t="n"/>
      <c r="AK87" s="288" t="n"/>
      <c r="AL87" s="288" t="n"/>
      <c r="AM87" s="288" t="n"/>
      <c r="AN87" s="290">
        <f>SUM(I87:AM87)</f>
        <v/>
      </c>
      <c r="AO87" s="291" t="n"/>
      <c r="AP87" s="287" t="n"/>
    </row>
    <row customFormat="1" customHeight="1" ht="31.5" r="88" s="260">
      <c r="A88" s="298" t="n">
        <v>58</v>
      </c>
      <c r="B88" s="286" t="inlineStr">
        <is>
          <t>租赁</t>
        </is>
      </c>
      <c r="C88" s="298" t="inlineStr">
        <is>
          <t>餐饮</t>
        </is>
      </c>
      <c r="D88" s="286" t="inlineStr">
        <is>
          <t>4F</t>
        </is>
      </c>
      <c r="E88" s="286" t="inlineStr">
        <is>
          <t>4F</t>
        </is>
      </c>
      <c r="F88" s="287" t="inlineStr">
        <is>
          <t>4F-408-1</t>
        </is>
      </c>
      <c r="G88" s="287" t="inlineStr">
        <is>
          <t>辛香汇</t>
        </is>
      </c>
      <c r="H88" s="288" t="n">
        <v>636</v>
      </c>
      <c r="I88" s="288" t="n">
        <v>31429</v>
      </c>
      <c r="J88" s="288" t="n">
        <v>11317</v>
      </c>
      <c r="K88" s="288" t="n">
        <v>11317</v>
      </c>
      <c r="L88" s="288" t="n">
        <v>11677</v>
      </c>
      <c r="M88" s="288" t="n">
        <v>9965</v>
      </c>
      <c r="N88" s="288" t="n">
        <v>16043</v>
      </c>
      <c r="O88" s="288" t="n">
        <v>30549</v>
      </c>
      <c r="P88" s="288" t="n">
        <v>24010</v>
      </c>
      <c r="Q88" s="288" t="n">
        <v>9974</v>
      </c>
      <c r="R88" s="288" t="n">
        <v>13929</v>
      </c>
      <c r="S88" s="288" t="n">
        <v>13733</v>
      </c>
      <c r="T88" s="288" t="n">
        <v>21375</v>
      </c>
      <c r="U88" s="288" t="n">
        <v>41299</v>
      </c>
      <c r="V88" s="288" t="n">
        <v>41299</v>
      </c>
      <c r="W88" s="288" t="n"/>
      <c r="X88" s="288" t="n"/>
      <c r="Y88" s="288" t="n"/>
      <c r="Z88" s="288" t="n"/>
      <c r="AA88" s="288" t="n"/>
      <c r="AB88" s="288" t="n"/>
      <c r="AC88" s="288" t="n"/>
      <c r="AD88" s="288" t="n"/>
      <c r="AE88" s="289" t="n"/>
      <c r="AF88" s="288" t="n"/>
      <c r="AG88" s="288" t="n"/>
      <c r="AH88" s="288" t="n"/>
      <c r="AI88" s="288" t="n"/>
      <c r="AJ88" s="288" t="n"/>
      <c r="AK88" s="288" t="n"/>
      <c r="AL88" s="288" t="n"/>
      <c r="AM88" s="288" t="n"/>
      <c r="AN88" s="290">
        <f>SUM(I88:AM88)</f>
        <v/>
      </c>
      <c r="AO88" s="291" t="n"/>
      <c r="AP88" s="287" t="n"/>
    </row>
    <row customFormat="1" customHeight="1" ht="31.5" r="89" s="260">
      <c r="A89" s="298" t="n">
        <v>59</v>
      </c>
      <c r="B89" s="298" t="inlineStr">
        <is>
          <t>租赁</t>
        </is>
      </c>
      <c r="C89" s="298" t="inlineStr">
        <is>
          <t>餐饮</t>
        </is>
      </c>
      <c r="D89" s="286" t="inlineStr">
        <is>
          <t>4F</t>
        </is>
      </c>
      <c r="E89" s="286" t="inlineStr">
        <is>
          <t>4F</t>
        </is>
      </c>
      <c r="F89" s="287" t="inlineStr">
        <is>
          <t>4F-401</t>
        </is>
      </c>
      <c r="G89" s="287" t="inlineStr">
        <is>
          <t>左庭右院</t>
        </is>
      </c>
      <c r="H89" s="288" t="n">
        <v>604</v>
      </c>
      <c r="I89" s="288" t="n">
        <v>62753</v>
      </c>
      <c r="J89" s="286" t="n">
        <v>17400</v>
      </c>
      <c r="K89" s="286" t="n">
        <v>20585.99</v>
      </c>
      <c r="L89" s="286" t="n">
        <v>23213.99</v>
      </c>
      <c r="M89" s="286" t="n">
        <v>20158</v>
      </c>
      <c r="N89" s="286" t="n">
        <v>25657</v>
      </c>
      <c r="O89" s="286" t="n">
        <v>53570</v>
      </c>
      <c r="P89" s="286" t="n">
        <v>47915</v>
      </c>
      <c r="Q89" s="286" t="n">
        <v>18780</v>
      </c>
      <c r="R89" s="286" t="n">
        <v>8452.99</v>
      </c>
      <c r="S89" s="286" t="n">
        <v>16131</v>
      </c>
      <c r="T89" s="286" t="n">
        <v>31026</v>
      </c>
      <c r="U89" s="286" t="n">
        <v>61183</v>
      </c>
      <c r="V89" s="286" t="n">
        <v>62048</v>
      </c>
      <c r="W89" s="286" t="n"/>
      <c r="X89" s="286" t="n"/>
      <c r="Y89" s="286" t="n"/>
      <c r="Z89" s="286" t="n"/>
      <c r="AA89" s="286" t="n"/>
      <c r="AB89" s="286" t="n"/>
      <c r="AC89" s="286" t="n"/>
      <c r="AD89" s="286" t="n"/>
      <c r="AE89" s="299" t="n"/>
      <c r="AF89" s="286" t="n"/>
      <c r="AG89" s="286" t="n"/>
      <c r="AH89" s="286" t="n"/>
      <c r="AI89" s="286" t="n"/>
      <c r="AJ89" s="286" t="n"/>
      <c r="AK89" s="286" t="n"/>
      <c r="AL89" s="286" t="n"/>
      <c r="AM89" s="286" t="n"/>
      <c r="AN89" s="290">
        <f>SUM(I89:AM89)</f>
        <v/>
      </c>
      <c r="AO89" s="291" t="n"/>
      <c r="AP89" s="287" t="inlineStr">
        <is>
          <t>销采</t>
        </is>
      </c>
    </row>
    <row customFormat="1" customHeight="1" ht="31.5" r="90" s="260">
      <c r="A90" s="298" t="n">
        <v>60</v>
      </c>
      <c r="B90" s="298" t="inlineStr">
        <is>
          <t>租赁</t>
        </is>
      </c>
      <c r="C90" s="298" t="inlineStr">
        <is>
          <t>餐饮</t>
        </is>
      </c>
      <c r="D90" s="286" t="inlineStr">
        <is>
          <t>5F</t>
        </is>
      </c>
      <c r="E90" s="286" t="inlineStr">
        <is>
          <t>5F</t>
        </is>
      </c>
      <c r="F90" s="287" t="inlineStr">
        <is>
          <t>5F-510-1</t>
        </is>
      </c>
      <c r="G90" s="287" t="inlineStr">
        <is>
          <t>老爷锅</t>
        </is>
      </c>
      <c r="H90" s="288" t="n">
        <v>104</v>
      </c>
      <c r="I90" s="288" t="n">
        <v>13502</v>
      </c>
      <c r="J90" s="286" t="n">
        <v>3872</v>
      </c>
      <c r="K90" s="286" t="n">
        <v>5220</v>
      </c>
      <c r="L90" s="286" t="n">
        <v>3053</v>
      </c>
      <c r="M90" s="286" t="n">
        <v>4496</v>
      </c>
      <c r="N90" s="286" t="n">
        <v>7905</v>
      </c>
      <c r="O90" s="286" t="n">
        <v>13850</v>
      </c>
      <c r="P90" s="286" t="n">
        <v>9970</v>
      </c>
      <c r="Q90" s="286" t="n">
        <v>3917</v>
      </c>
      <c r="R90" s="286" t="n">
        <v>1071</v>
      </c>
      <c r="S90" s="286" t="n">
        <v>3906</v>
      </c>
      <c r="T90" s="286" t="n">
        <v>7361</v>
      </c>
      <c r="U90" s="286" t="n">
        <v>16300</v>
      </c>
      <c r="V90" s="286" t="n">
        <v>16300</v>
      </c>
      <c r="W90" s="286" t="n"/>
      <c r="X90" s="286" t="n"/>
      <c r="Y90" s="286" t="n"/>
      <c r="Z90" s="286" t="n"/>
      <c r="AA90" s="286" t="n"/>
      <c r="AB90" s="286" t="n"/>
      <c r="AC90" s="286" t="n"/>
      <c r="AD90" s="286" t="n"/>
      <c r="AE90" s="299" t="n"/>
      <c r="AF90" s="286" t="n"/>
      <c r="AG90" s="286" t="n"/>
      <c r="AH90" s="286" t="n"/>
      <c r="AI90" s="286" t="n"/>
      <c r="AJ90" s="286" t="n"/>
      <c r="AK90" s="286" t="n"/>
      <c r="AL90" s="286" t="n"/>
      <c r="AM90" s="286" t="n"/>
      <c r="AN90" s="290">
        <f>SUM(I90:AM90)</f>
        <v/>
      </c>
      <c r="AO90" s="291" t="n"/>
      <c r="AP90" s="287" t="inlineStr">
        <is>
          <t>销采</t>
        </is>
      </c>
    </row>
    <row customFormat="1" customHeight="1" ht="31.5" r="91" s="260">
      <c r="A91" s="298" t="n">
        <v>61</v>
      </c>
      <c r="B91" s="298" t="inlineStr">
        <is>
          <t>租赁</t>
        </is>
      </c>
      <c r="C91" s="298" t="inlineStr">
        <is>
          <t>餐饮</t>
        </is>
      </c>
      <c r="D91" s="286" t="inlineStr">
        <is>
          <t>5F</t>
        </is>
      </c>
      <c r="E91" s="286" t="inlineStr">
        <is>
          <t>5F</t>
        </is>
      </c>
      <c r="F91" s="287" t="inlineStr">
        <is>
          <t>5F-514-1</t>
        </is>
      </c>
      <c r="G91" s="287" t="inlineStr">
        <is>
          <t>捞王</t>
        </is>
      </c>
      <c r="H91" s="301" t="n">
        <v>417.7</v>
      </c>
      <c r="I91" s="288" t="n">
        <v>57258.4</v>
      </c>
      <c r="J91" s="286" t="n">
        <v>14622.6</v>
      </c>
      <c r="K91" s="286" t="n">
        <v>22440</v>
      </c>
      <c r="L91" s="286" t="n">
        <v>21454</v>
      </c>
      <c r="M91" s="286" t="n">
        <v>13632.9</v>
      </c>
      <c r="N91" s="286" t="n">
        <v>23142</v>
      </c>
      <c r="O91" s="286" t="n">
        <v>49644.8</v>
      </c>
      <c r="P91" s="286" t="n">
        <v>44777.6</v>
      </c>
      <c r="Q91" s="286" t="n">
        <v>16930.7</v>
      </c>
      <c r="R91" s="286" t="n">
        <v>4841</v>
      </c>
      <c r="S91" s="286" t="n">
        <v>19102.1</v>
      </c>
      <c r="T91" s="286" t="n">
        <v>29419</v>
      </c>
      <c r="U91" s="286" t="n">
        <v>67082</v>
      </c>
      <c r="V91" s="286" t="n">
        <v>67082</v>
      </c>
      <c r="W91" s="286" t="n"/>
      <c r="X91" s="286" t="n"/>
      <c r="Y91" s="286" t="n"/>
      <c r="Z91" s="286" t="n"/>
      <c r="AA91" s="286" t="n"/>
      <c r="AB91" s="286" t="n"/>
      <c r="AC91" s="286" t="n"/>
      <c r="AD91" s="286" t="n"/>
      <c r="AE91" s="299" t="n"/>
      <c r="AF91" s="286" t="n"/>
      <c r="AG91" s="286" t="n"/>
      <c r="AH91" s="286" t="n"/>
      <c r="AI91" s="286" t="n"/>
      <c r="AJ91" s="286" t="n"/>
      <c r="AK91" s="286" t="n"/>
      <c r="AL91" s="286" t="n"/>
      <c r="AM91" s="286" t="n"/>
      <c r="AN91" s="290">
        <f>SUM(I91:AM91)</f>
        <v/>
      </c>
      <c r="AO91" s="291" t="n"/>
      <c r="AP91" s="287" t="inlineStr">
        <is>
          <t>销采</t>
        </is>
      </c>
    </row>
    <row customFormat="1" customHeight="1" ht="31.5" r="92" s="260">
      <c r="A92" s="298" t="n">
        <v>62</v>
      </c>
      <c r="B92" s="298" t="inlineStr">
        <is>
          <t>租赁</t>
        </is>
      </c>
      <c r="C92" s="298" t="inlineStr">
        <is>
          <t>餐饮</t>
        </is>
      </c>
      <c r="D92" s="286" t="inlineStr">
        <is>
          <t>4F</t>
        </is>
      </c>
      <c r="E92" s="315" t="inlineStr">
        <is>
          <t>主题街</t>
        </is>
      </c>
      <c r="F92" s="287" t="inlineStr">
        <is>
          <t>4F-418-30</t>
        </is>
      </c>
      <c r="G92" s="287" t="inlineStr">
        <is>
          <t>CALEUS盖乐星</t>
        </is>
      </c>
      <c r="H92" s="288" t="n">
        <v>26</v>
      </c>
      <c r="I92" s="288" t="n">
        <v>2684.8</v>
      </c>
      <c r="J92" s="286" t="n">
        <v>1290.75</v>
      </c>
      <c r="K92" s="286" t="n">
        <v>1271.14</v>
      </c>
      <c r="L92" s="286" t="n">
        <v>1001.7</v>
      </c>
      <c r="M92" s="286" t="n">
        <v>979</v>
      </c>
      <c r="N92" s="286" t="n">
        <v>1817.8</v>
      </c>
      <c r="O92" s="286" t="n">
        <v>2973.9</v>
      </c>
      <c r="P92" s="286" t="n">
        <v>2688.5</v>
      </c>
      <c r="Q92" s="286" t="n">
        <v>1025</v>
      </c>
      <c r="R92" s="286" t="n">
        <v>1330</v>
      </c>
      <c r="S92" s="286" t="n">
        <v>1406.82</v>
      </c>
      <c r="T92" s="286" t="n">
        <v>2165.2</v>
      </c>
      <c r="U92" s="286" t="n">
        <v>4980.7</v>
      </c>
      <c r="V92" s="286" t="n">
        <v>4980.7</v>
      </c>
      <c r="W92" s="286" t="n"/>
      <c r="X92" s="286" t="n"/>
      <c r="Y92" s="286" t="n"/>
      <c r="Z92" s="286" t="n"/>
      <c r="AA92" s="286" t="n"/>
      <c r="AB92" s="286" t="n"/>
      <c r="AC92" s="286" t="n"/>
      <c r="AD92" s="286" t="n"/>
      <c r="AE92" s="299" t="n"/>
      <c r="AF92" s="286" t="n"/>
      <c r="AG92" s="286" t="n"/>
      <c r="AH92" s="286" t="n"/>
      <c r="AI92" s="286" t="n"/>
      <c r="AJ92" s="286" t="n"/>
      <c r="AK92" s="286" t="n"/>
      <c r="AL92" s="286" t="n"/>
      <c r="AM92" s="286" t="n"/>
      <c r="AN92" s="290">
        <f>SUM(I92:AM92)</f>
        <v/>
      </c>
      <c r="AO92" s="291" t="n"/>
      <c r="AP92" s="287" t="inlineStr">
        <is>
          <t>销采</t>
        </is>
      </c>
    </row>
    <row customFormat="1" customHeight="1" ht="31.5" r="93" s="260">
      <c r="A93" s="298" t="n">
        <v>63</v>
      </c>
      <c r="B93" s="298" t="inlineStr">
        <is>
          <t>租赁</t>
        </is>
      </c>
      <c r="C93" s="298" t="inlineStr">
        <is>
          <t>餐饮</t>
        </is>
      </c>
      <c r="D93" s="286" t="inlineStr">
        <is>
          <t>1F</t>
        </is>
      </c>
      <c r="E93" s="286" t="inlineStr">
        <is>
          <t>1F</t>
        </is>
      </c>
      <c r="F93" s="287" t="inlineStr">
        <is>
          <t>1F-123-3</t>
        </is>
      </c>
      <c r="G93" s="321" t="inlineStr">
        <is>
          <t>初饭</t>
        </is>
      </c>
      <c r="H93" s="301" t="n">
        <v>248</v>
      </c>
      <c r="I93" s="288" t="n">
        <v>19001.82</v>
      </c>
      <c r="J93" s="286" t="n">
        <v>1450.21</v>
      </c>
      <c r="K93" s="286" t="n">
        <v>3839.72</v>
      </c>
      <c r="L93" s="286" t="n">
        <v>2855.58</v>
      </c>
      <c r="M93" s="286" t="n">
        <v>766.28</v>
      </c>
      <c r="N93" s="286" t="n">
        <v>1081.96</v>
      </c>
      <c r="O93" s="286" t="n">
        <v>1402.25</v>
      </c>
      <c r="P93" s="286" t="n">
        <v>1840.11</v>
      </c>
      <c r="Q93" s="286" t="n">
        <v>1181.42</v>
      </c>
      <c r="R93" s="286" t="n">
        <v>2137.01</v>
      </c>
      <c r="S93" s="286" t="n">
        <v>1364.22</v>
      </c>
      <c r="T93" s="286" t="n">
        <v>2067.23</v>
      </c>
      <c r="U93" s="286" t="n">
        <v>1772.52</v>
      </c>
      <c r="V93" s="286" t="n">
        <v>17500</v>
      </c>
      <c r="W93" s="286" t="n"/>
      <c r="X93" s="286" t="n"/>
      <c r="Y93" s="286" t="n"/>
      <c r="Z93" s="286" t="n"/>
      <c r="AA93" s="286" t="n"/>
      <c r="AB93" s="286" t="n"/>
      <c r="AC93" s="286" t="n"/>
      <c r="AD93" s="286" t="n"/>
      <c r="AE93" s="299" t="n"/>
      <c r="AF93" s="286" t="n"/>
      <c r="AG93" s="286" t="n"/>
      <c r="AH93" s="286" t="n"/>
      <c r="AI93" s="286" t="n"/>
      <c r="AJ93" s="286" t="n"/>
      <c r="AK93" s="286" t="n"/>
      <c r="AL93" s="286" t="n"/>
      <c r="AM93" s="286" t="n"/>
      <c r="AN93" s="290">
        <f>SUM(I93:AM93)</f>
        <v/>
      </c>
      <c r="AO93" s="291" t="n"/>
      <c r="AP93" s="287" t="inlineStr">
        <is>
          <t>销采</t>
        </is>
      </c>
    </row>
    <row customFormat="1" customHeight="1" ht="31.5" r="94" s="260">
      <c r="A94" s="298" t="n">
        <v>64</v>
      </c>
      <c r="B94" s="298" t="inlineStr">
        <is>
          <t>租赁</t>
        </is>
      </c>
      <c r="C94" s="298" t="inlineStr">
        <is>
          <t>餐饮</t>
        </is>
      </c>
      <c r="D94" s="286" t="inlineStr">
        <is>
          <t>1F</t>
        </is>
      </c>
      <c r="E94" s="286" t="inlineStr">
        <is>
          <t>1F</t>
        </is>
      </c>
      <c r="F94" s="287" t="inlineStr">
        <is>
          <t>C133</t>
        </is>
      </c>
      <c r="G94" s="287" t="inlineStr">
        <is>
          <t>小米手工粉</t>
        </is>
      </c>
      <c r="H94" s="301" t="n">
        <v>84</v>
      </c>
      <c r="I94" s="288" t="n">
        <v>8080</v>
      </c>
      <c r="J94" s="286" t="n">
        <v>3348</v>
      </c>
      <c r="K94" s="286" t="n">
        <v>3316</v>
      </c>
      <c r="L94" s="286" t="n">
        <v>3774</v>
      </c>
      <c r="M94" s="286" t="n">
        <v>3884</v>
      </c>
      <c r="N94" s="286" t="n">
        <v>4483</v>
      </c>
      <c r="O94" s="286" t="n">
        <v>7810</v>
      </c>
      <c r="P94" s="286" t="n">
        <v>5105</v>
      </c>
      <c r="Q94" s="286" t="n">
        <v>3477</v>
      </c>
      <c r="R94" s="286" t="n">
        <v>1851</v>
      </c>
      <c r="S94" s="286" t="n">
        <v>2980</v>
      </c>
      <c r="T94" s="286" t="n">
        <v>4402</v>
      </c>
      <c r="U94" s="286" t="n">
        <v>7299</v>
      </c>
      <c r="V94" s="286" t="n">
        <v>8121.5</v>
      </c>
      <c r="W94" s="286" t="n"/>
      <c r="X94" s="286" t="n"/>
      <c r="Y94" s="286" t="n"/>
      <c r="Z94" s="286" t="n"/>
      <c r="AA94" s="286" t="n"/>
      <c r="AB94" s="286" t="n"/>
      <c r="AC94" s="286" t="n"/>
      <c r="AD94" s="286" t="n"/>
      <c r="AE94" s="299" t="n"/>
      <c r="AF94" s="286" t="n"/>
      <c r="AG94" s="286" t="n"/>
      <c r="AH94" s="286" t="n"/>
      <c r="AI94" s="286" t="n"/>
      <c r="AJ94" s="286" t="n"/>
      <c r="AK94" s="286" t="n"/>
      <c r="AL94" s="286" t="n"/>
      <c r="AM94" s="286" t="n"/>
      <c r="AN94" s="290">
        <f>SUM(I94:AM94)</f>
        <v/>
      </c>
      <c r="AO94" s="291" t="n"/>
      <c r="AP94" s="287" t="inlineStr">
        <is>
          <t>销采</t>
        </is>
      </c>
    </row>
    <row customFormat="1" customHeight="1" ht="31.5" r="95" s="260">
      <c r="A95" s="298" t="n">
        <v>65</v>
      </c>
      <c r="B95" s="298" t="inlineStr">
        <is>
          <t>租赁</t>
        </is>
      </c>
      <c r="C95" s="298" t="inlineStr">
        <is>
          <t>餐饮</t>
        </is>
      </c>
      <c r="D95" s="286" t="inlineStr">
        <is>
          <t>4F</t>
        </is>
      </c>
      <c r="E95" s="286" t="inlineStr">
        <is>
          <t>主题街</t>
        </is>
      </c>
      <c r="F95" s="287" t="inlineStr">
        <is>
          <t>4F-418-31,4F-418-32,4F-418-33</t>
        </is>
      </c>
      <c r="G95" s="287" t="inlineStr">
        <is>
          <t>小句号</t>
        </is>
      </c>
      <c r="H95" s="288" t="n">
        <v>173</v>
      </c>
      <c r="I95" s="288" t="n">
        <v>19433</v>
      </c>
      <c r="J95" s="286" t="n">
        <v>1860</v>
      </c>
      <c r="K95" s="286" t="n">
        <v>11224.12</v>
      </c>
      <c r="L95" s="286" t="n">
        <v>9444.5</v>
      </c>
      <c r="M95" s="286" t="n">
        <v>7592.12</v>
      </c>
      <c r="N95" s="286" t="n">
        <v>11335.85</v>
      </c>
      <c r="O95" s="286" t="n">
        <v>20272</v>
      </c>
      <c r="P95" s="286" t="n">
        <v>21209</v>
      </c>
      <c r="Q95" s="286" t="n">
        <v>6459.5</v>
      </c>
      <c r="R95" s="286" t="n">
        <v>3228</v>
      </c>
      <c r="S95" s="286" t="n">
        <v>8702.52</v>
      </c>
      <c r="T95" s="286" t="n">
        <v>11200.98</v>
      </c>
      <c r="U95" s="286" t="n">
        <v>27892</v>
      </c>
      <c r="V95" s="286" t="n">
        <v>27892</v>
      </c>
      <c r="W95" s="286" t="n"/>
      <c r="X95" s="286" t="n"/>
      <c r="Y95" s="286" t="n"/>
      <c r="Z95" s="286" t="n"/>
      <c r="AA95" s="286" t="n"/>
      <c r="AB95" s="286" t="n"/>
      <c r="AC95" s="286" t="n"/>
      <c r="AD95" s="286" t="n"/>
      <c r="AE95" s="299" t="n"/>
      <c r="AF95" s="286" t="n"/>
      <c r="AG95" s="286" t="n"/>
      <c r="AH95" s="286" t="n"/>
      <c r="AI95" s="286" t="n"/>
      <c r="AJ95" s="286" t="n"/>
      <c r="AK95" s="286" t="n"/>
      <c r="AL95" s="286" t="n"/>
      <c r="AM95" s="286" t="n"/>
      <c r="AN95" s="290">
        <f>SUM(I95:AM95)</f>
        <v/>
      </c>
      <c r="AO95" s="291" t="n"/>
      <c r="AP95" s="287" t="inlineStr">
        <is>
          <t>销采</t>
        </is>
      </c>
    </row>
    <row customFormat="1" customHeight="1" ht="31.5" r="96" s="260">
      <c r="A96" s="298" t="n">
        <v>66</v>
      </c>
      <c r="B96" s="298" t="inlineStr">
        <is>
          <t>租赁</t>
        </is>
      </c>
      <c r="C96" s="298" t="inlineStr">
        <is>
          <t>餐饮</t>
        </is>
      </c>
      <c r="D96" s="286" t="inlineStr">
        <is>
          <t>1F</t>
        </is>
      </c>
      <c r="E96" s="286" t="inlineStr">
        <is>
          <t>1F</t>
        </is>
      </c>
      <c r="F96" s="287" t="inlineStr">
        <is>
          <t>C124</t>
        </is>
      </c>
      <c r="G96" s="287" t="inlineStr">
        <is>
          <t>筋牛座</t>
        </is>
      </c>
      <c r="H96" s="301" t="n">
        <v>75.16</v>
      </c>
      <c r="I96" s="288" t="n">
        <v>8951</v>
      </c>
      <c r="J96" s="286" t="n">
        <v>7056</v>
      </c>
      <c r="K96" s="286" t="n">
        <v>6685</v>
      </c>
      <c r="L96" s="286" t="n">
        <v>6364</v>
      </c>
      <c r="M96" s="286" t="n">
        <v>6276</v>
      </c>
      <c r="N96" s="286" t="n">
        <v>7714</v>
      </c>
      <c r="O96" s="286" t="n">
        <v>9518</v>
      </c>
      <c r="P96" s="286" t="n">
        <v>8994</v>
      </c>
      <c r="Q96" s="286" t="n">
        <v>6728</v>
      </c>
      <c r="R96" s="286" t="n">
        <v>3332</v>
      </c>
      <c r="S96" s="286" t="n">
        <v>6749</v>
      </c>
      <c r="T96" s="286" t="n">
        <v>7175</v>
      </c>
      <c r="U96" s="286" t="n">
        <v>8644</v>
      </c>
      <c r="V96" s="286" t="n">
        <v>8644</v>
      </c>
      <c r="W96" s="286" t="n"/>
      <c r="X96" s="286" t="n"/>
      <c r="Y96" s="286" t="n"/>
      <c r="Z96" s="286" t="n"/>
      <c r="AA96" s="286" t="n"/>
      <c r="AB96" s="286" t="n"/>
      <c r="AC96" s="286" t="n"/>
      <c r="AD96" s="286" t="n"/>
      <c r="AE96" s="299" t="n"/>
      <c r="AF96" s="286" t="n"/>
      <c r="AG96" s="286" t="n"/>
      <c r="AH96" s="286" t="n"/>
      <c r="AI96" s="286" t="n"/>
      <c r="AJ96" s="286" t="n"/>
      <c r="AK96" s="286" t="n"/>
      <c r="AL96" s="286" t="n"/>
      <c r="AM96" s="286" t="n"/>
      <c r="AN96" s="290">
        <f>SUM(I96:AM96)</f>
        <v/>
      </c>
      <c r="AO96" s="291" t="n"/>
      <c r="AP96" s="287" t="inlineStr">
        <is>
          <t>销采</t>
        </is>
      </c>
    </row>
    <row customFormat="1" customHeight="1" ht="31.5" r="97" s="260">
      <c r="A97" s="298" t="n">
        <v>67</v>
      </c>
      <c r="B97" s="298" t="inlineStr">
        <is>
          <t>租赁</t>
        </is>
      </c>
      <c r="C97" s="298" t="inlineStr">
        <is>
          <t>餐饮</t>
        </is>
      </c>
      <c r="D97" s="286" t="inlineStr">
        <is>
          <t>4F</t>
        </is>
      </c>
      <c r="E97" s="286" t="inlineStr">
        <is>
          <t>主题街</t>
        </is>
      </c>
      <c r="F97" s="287" t="inlineStr">
        <is>
          <t>4F-418-12</t>
        </is>
      </c>
      <c r="G97" s="287" t="inlineStr">
        <is>
          <t>三酉茶肆</t>
        </is>
      </c>
      <c r="H97" s="301" t="n">
        <v>31</v>
      </c>
      <c r="I97" s="288" t="n">
        <v>2900</v>
      </c>
      <c r="J97" s="288" t="n">
        <v>1300</v>
      </c>
      <c r="K97" s="288" t="n">
        <v>1300</v>
      </c>
      <c r="L97" s="288" t="n">
        <v>900</v>
      </c>
      <c r="M97" s="288" t="n">
        <v>800</v>
      </c>
      <c r="N97" s="288" t="n">
        <v>1000</v>
      </c>
      <c r="O97" s="288" t="n">
        <v>2600</v>
      </c>
      <c r="P97" s="288" t="n">
        <v>2300</v>
      </c>
      <c r="Q97" s="288" t="n">
        <v>1008</v>
      </c>
      <c r="R97" s="288" t="n">
        <v>720</v>
      </c>
      <c r="S97" s="288" t="n">
        <v>1200</v>
      </c>
      <c r="T97" s="288" t="n">
        <v>1400</v>
      </c>
      <c r="U97" s="288" t="n">
        <v>4200</v>
      </c>
      <c r="V97" s="288" t="n">
        <v>4200</v>
      </c>
      <c r="W97" s="288" t="n"/>
      <c r="X97" s="288" t="n"/>
      <c r="Y97" s="288" t="n"/>
      <c r="Z97" s="288" t="n"/>
      <c r="AA97" s="288" t="n"/>
      <c r="AB97" s="288" t="n"/>
      <c r="AC97" s="288" t="n"/>
      <c r="AD97" s="288" t="n"/>
      <c r="AE97" s="289" t="n"/>
      <c r="AF97" s="288" t="n"/>
      <c r="AG97" s="288" t="n"/>
      <c r="AH97" s="288" t="n"/>
      <c r="AI97" s="288" t="n"/>
      <c r="AJ97" s="288" t="n"/>
      <c r="AK97" s="288" t="n"/>
      <c r="AL97" s="288" t="n"/>
      <c r="AM97" s="288" t="n"/>
      <c r="AN97" s="290">
        <f>SUM(I97:AM97)</f>
        <v/>
      </c>
      <c r="AO97" s="291" t="n"/>
      <c r="AP97" s="287" t="n"/>
    </row>
    <row customFormat="1" customHeight="1" ht="31.5" r="98" s="260">
      <c r="A98" s="298" t="n">
        <v>68</v>
      </c>
      <c r="B98" s="298" t="inlineStr">
        <is>
          <t>租赁</t>
        </is>
      </c>
      <c r="C98" s="298" t="inlineStr">
        <is>
          <t>餐饮</t>
        </is>
      </c>
      <c r="D98" s="286" t="inlineStr">
        <is>
          <t>4F</t>
        </is>
      </c>
      <c r="E98" s="286" t="inlineStr">
        <is>
          <t>4F</t>
        </is>
      </c>
      <c r="F98" s="287" t="inlineStr">
        <is>
          <t>4F-413</t>
        </is>
      </c>
      <c r="G98" s="287" t="inlineStr">
        <is>
          <t>新潮蛙</t>
        </is>
      </c>
      <c r="H98" s="301" t="n">
        <v>149</v>
      </c>
      <c r="I98" s="288" t="n">
        <v>14787</v>
      </c>
      <c r="J98" s="286" t="n">
        <v>6261</v>
      </c>
      <c r="K98" s="286" t="n">
        <v>3025</v>
      </c>
      <c r="L98" s="286" t="n">
        <v>4563</v>
      </c>
      <c r="M98" s="286" t="n">
        <v>4988</v>
      </c>
      <c r="N98" s="286" t="n">
        <v>5086</v>
      </c>
      <c r="O98" s="286" t="n">
        <v>11286</v>
      </c>
      <c r="P98" s="286" t="n">
        <v>11195</v>
      </c>
      <c r="Q98" s="286" t="n">
        <v>4371</v>
      </c>
      <c r="R98" s="286" t="n">
        <v>3652</v>
      </c>
      <c r="S98" s="286" t="n">
        <v>3818</v>
      </c>
      <c r="T98" s="286" t="n">
        <v>9029</v>
      </c>
      <c r="U98" s="286" t="n">
        <v>18264</v>
      </c>
      <c r="V98" s="286" t="n">
        <v>18264</v>
      </c>
      <c r="W98" s="286" t="n"/>
      <c r="X98" s="286" t="n"/>
      <c r="Y98" s="286" t="n"/>
      <c r="Z98" s="286" t="n"/>
      <c r="AA98" s="286" t="n"/>
      <c r="AB98" s="286" t="n"/>
      <c r="AC98" s="286" t="n"/>
      <c r="AD98" s="286" t="n"/>
      <c r="AE98" s="299" t="n"/>
      <c r="AF98" s="286" t="n"/>
      <c r="AG98" s="286" t="n"/>
      <c r="AH98" s="286" t="n"/>
      <c r="AI98" s="286" t="n"/>
      <c r="AJ98" s="286" t="n"/>
      <c r="AK98" s="286" t="n"/>
      <c r="AL98" s="286" t="n"/>
      <c r="AM98" s="286" t="n"/>
      <c r="AN98" s="290">
        <f>SUM(I98:AM98)</f>
        <v/>
      </c>
      <c r="AO98" s="291" t="n"/>
      <c r="AP98" s="287" t="inlineStr">
        <is>
          <t>销采</t>
        </is>
      </c>
    </row>
    <row customFormat="1" customHeight="1" ht="31.5" r="99" s="260">
      <c r="A99" s="298" t="n">
        <v>69</v>
      </c>
      <c r="B99" s="298" t="inlineStr">
        <is>
          <t>租赁</t>
        </is>
      </c>
      <c r="C99" s="298" t="inlineStr">
        <is>
          <t>餐饮</t>
        </is>
      </c>
      <c r="D99" s="286" t="inlineStr">
        <is>
          <t>1F</t>
        </is>
      </c>
      <c r="E99" s="286" t="inlineStr">
        <is>
          <t>1F</t>
        </is>
      </c>
      <c r="F99" s="287" t="inlineStr">
        <is>
          <t>C123</t>
        </is>
      </c>
      <c r="G99" s="287" t="inlineStr">
        <is>
          <t>围炉三国</t>
        </is>
      </c>
      <c r="H99" s="301" t="n">
        <v>60</v>
      </c>
      <c r="I99" s="288" t="n">
        <v>5868</v>
      </c>
      <c r="J99" s="288" t="n">
        <v>3500</v>
      </c>
      <c r="K99" s="288" t="n">
        <v>2324</v>
      </c>
      <c r="L99" s="288" t="n">
        <v>2700</v>
      </c>
      <c r="M99" s="288" t="n">
        <v>2306</v>
      </c>
      <c r="N99" s="288" t="n">
        <v>3500</v>
      </c>
      <c r="O99" s="288" t="n">
        <v>4286</v>
      </c>
      <c r="P99" s="288" t="n">
        <v>5000</v>
      </c>
      <c r="Q99" s="288" t="n">
        <v>2558</v>
      </c>
      <c r="R99" s="288" t="n">
        <v>2700</v>
      </c>
      <c r="S99" s="288" t="n">
        <v>2559</v>
      </c>
      <c r="T99" s="288" t="n">
        <v>3200</v>
      </c>
      <c r="U99" s="288" t="n">
        <v>5386</v>
      </c>
      <c r="V99" s="288" t="n">
        <v>5386</v>
      </c>
      <c r="W99" s="288" t="n"/>
      <c r="X99" s="288" t="n"/>
      <c r="Y99" s="288" t="n"/>
      <c r="Z99" s="288" t="n"/>
      <c r="AA99" s="288" t="n"/>
      <c r="AB99" s="288" t="n"/>
      <c r="AC99" s="288" t="n"/>
      <c r="AD99" s="288" t="n"/>
      <c r="AE99" s="289" t="n"/>
      <c r="AF99" s="288" t="n"/>
      <c r="AG99" s="288" t="n"/>
      <c r="AH99" s="288" t="n"/>
      <c r="AI99" s="288" t="n"/>
      <c r="AJ99" s="288" t="n"/>
      <c r="AK99" s="288" t="n"/>
      <c r="AL99" s="288" t="n"/>
      <c r="AM99" s="288" t="n"/>
      <c r="AN99" s="290">
        <f>SUM(I99:AM99)</f>
        <v/>
      </c>
      <c r="AO99" s="291" t="n"/>
      <c r="AP99" s="287" t="n"/>
    </row>
    <row customFormat="1" customHeight="1" ht="31.5" r="100" s="260">
      <c r="A100" s="298" t="n">
        <v>70</v>
      </c>
      <c r="B100" s="298" t="inlineStr">
        <is>
          <t>租赁</t>
        </is>
      </c>
      <c r="C100" s="298" t="inlineStr">
        <is>
          <t>餐饮</t>
        </is>
      </c>
      <c r="D100" s="286" t="inlineStr">
        <is>
          <t>4F</t>
        </is>
      </c>
      <c r="E100" s="286" t="inlineStr">
        <is>
          <t>4F</t>
        </is>
      </c>
      <c r="F100" s="287" t="inlineStr">
        <is>
          <t>4F-408-2,4F-408-3</t>
        </is>
      </c>
      <c r="G100" s="287" t="inlineStr">
        <is>
          <t>哥老官</t>
        </is>
      </c>
      <c r="H100" s="288" t="n">
        <v>434</v>
      </c>
      <c r="I100" s="288" t="n">
        <v>79941</v>
      </c>
      <c r="J100" s="286" t="n">
        <v>71634</v>
      </c>
      <c r="K100" s="286" t="n">
        <v>65612</v>
      </c>
      <c r="L100" s="286" t="n">
        <v>57364</v>
      </c>
      <c r="M100" s="286" t="n">
        <v>55733</v>
      </c>
      <c r="N100" s="286" t="n">
        <v>66402</v>
      </c>
      <c r="O100" s="286" t="n">
        <v>87935</v>
      </c>
      <c r="P100" s="286" t="n">
        <v>78349</v>
      </c>
      <c r="Q100" s="286" t="n">
        <v>58668</v>
      </c>
      <c r="R100" s="286" t="n">
        <v>68459</v>
      </c>
      <c r="S100" s="286" t="n">
        <v>68459</v>
      </c>
      <c r="T100" s="286" t="n">
        <v>77489</v>
      </c>
      <c r="U100" s="286" t="n">
        <v>80040</v>
      </c>
      <c r="V100" s="286" t="n">
        <v>80040</v>
      </c>
      <c r="W100" s="286" t="n"/>
      <c r="X100" s="286" t="n"/>
      <c r="Y100" s="286" t="n"/>
      <c r="Z100" s="286" t="n"/>
      <c r="AA100" s="286" t="n"/>
      <c r="AB100" s="286" t="n"/>
      <c r="AC100" s="286" t="n"/>
      <c r="AD100" s="286" t="n"/>
      <c r="AE100" s="299" t="n"/>
      <c r="AF100" s="286" t="n"/>
      <c r="AG100" s="286" t="n"/>
      <c r="AH100" s="286" t="n"/>
      <c r="AI100" s="286" t="n"/>
      <c r="AJ100" s="286" t="n"/>
      <c r="AK100" s="286" t="n"/>
      <c r="AL100" s="286" t="n"/>
      <c r="AM100" s="286" t="n"/>
      <c r="AN100" s="290">
        <f>SUM(I100:AM100)</f>
        <v/>
      </c>
      <c r="AO100" s="291" t="n"/>
      <c r="AP100" s="287" t="inlineStr">
        <is>
          <t>销采</t>
        </is>
      </c>
    </row>
    <row customFormat="1" customHeight="1" ht="31.5" r="101" s="260">
      <c r="A101" s="298" t="n">
        <v>72</v>
      </c>
      <c r="B101" s="298" t="inlineStr">
        <is>
          <t>租赁</t>
        </is>
      </c>
      <c r="C101" s="298" t="inlineStr">
        <is>
          <t>餐饮</t>
        </is>
      </c>
      <c r="D101" s="286" t="inlineStr">
        <is>
          <t>4F</t>
        </is>
      </c>
      <c r="E101" s="286" t="inlineStr">
        <is>
          <t>4F</t>
        </is>
      </c>
      <c r="F101" s="287" t="inlineStr">
        <is>
          <t>4F-415</t>
        </is>
      </c>
      <c r="G101" s="287" t="inlineStr">
        <is>
          <t>芝觉</t>
        </is>
      </c>
      <c r="H101" s="288" t="n">
        <v>84</v>
      </c>
      <c r="I101" s="288" t="n">
        <v>985</v>
      </c>
      <c r="J101" s="288" t="n">
        <v>600</v>
      </c>
      <c r="K101" s="288" t="n">
        <v>600</v>
      </c>
      <c r="L101" s="288" t="n">
        <v>219</v>
      </c>
      <c r="M101" s="288" t="n">
        <v>180</v>
      </c>
      <c r="N101" s="288" t="n">
        <v>489</v>
      </c>
      <c r="O101" s="288" t="n">
        <v>549</v>
      </c>
      <c r="P101" s="288" t="n">
        <v>634</v>
      </c>
      <c r="Q101" s="288" t="n">
        <v>300</v>
      </c>
      <c r="R101" s="288" t="n">
        <v>238</v>
      </c>
      <c r="S101" s="288" t="n">
        <v>694</v>
      </c>
      <c r="T101" s="288" t="n">
        <v>672</v>
      </c>
      <c r="U101" s="288" t="n">
        <v>3082</v>
      </c>
      <c r="V101" s="286" t="n">
        <v>3082</v>
      </c>
      <c r="W101" s="286" t="n"/>
      <c r="X101" s="286" t="n"/>
      <c r="Y101" s="286" t="n"/>
      <c r="Z101" s="286" t="n"/>
      <c r="AA101" s="286" t="n"/>
      <c r="AB101" s="286" t="n"/>
      <c r="AC101" s="286" t="n"/>
      <c r="AD101" s="286" t="n"/>
      <c r="AE101" s="286" t="n"/>
      <c r="AF101" s="286" t="n"/>
      <c r="AG101" s="286" t="n"/>
      <c r="AH101" s="286" t="n"/>
      <c r="AI101" s="286" t="n"/>
      <c r="AJ101" s="286" t="n"/>
      <c r="AK101" s="286" t="n"/>
      <c r="AL101" s="286" t="n"/>
      <c r="AM101" s="288" t="n"/>
      <c r="AN101" s="290">
        <f>SUM(I101:AM101)</f>
        <v/>
      </c>
      <c r="AO101" s="291" t="n"/>
      <c r="AP101" s="287" t="n"/>
    </row>
    <row customFormat="1" customHeight="1" ht="31.5" r="102" s="260">
      <c r="A102" s="298" t="n">
        <v>73</v>
      </c>
      <c r="B102" s="298" t="inlineStr">
        <is>
          <t>租赁</t>
        </is>
      </c>
      <c r="C102" s="298" t="inlineStr">
        <is>
          <t>餐饮</t>
        </is>
      </c>
      <c r="D102" s="286" t="inlineStr">
        <is>
          <t>4F</t>
        </is>
      </c>
      <c r="E102" s="315" t="inlineStr">
        <is>
          <t>主题街</t>
        </is>
      </c>
      <c r="F102" s="287" t="inlineStr">
        <is>
          <t>4F-418-26,4F-418-27</t>
        </is>
      </c>
      <c r="G102" s="287" t="inlineStr">
        <is>
          <t>秦味晋道</t>
        </is>
      </c>
      <c r="H102" s="301" t="n">
        <v>39</v>
      </c>
      <c r="I102" s="288" t="n">
        <v>3927.4</v>
      </c>
      <c r="J102" s="286" t="n">
        <v>2024.44</v>
      </c>
      <c r="K102" s="286" t="n">
        <v>1370.28</v>
      </c>
      <c r="L102" s="286" t="n">
        <v>1867.34</v>
      </c>
      <c r="M102" s="286" t="n">
        <v>1928.14</v>
      </c>
      <c r="N102" s="286" t="n">
        <v>2120.44</v>
      </c>
      <c r="O102" s="286" t="n">
        <v>3723.12</v>
      </c>
      <c r="P102" s="286" t="n">
        <v>4054.6</v>
      </c>
      <c r="Q102" s="286" t="n">
        <v>1542.3</v>
      </c>
      <c r="R102" s="286" t="n">
        <v>947.88</v>
      </c>
      <c r="S102" s="286" t="n">
        <v>1279.74</v>
      </c>
      <c r="T102" s="286" t="n">
        <v>2140.88</v>
      </c>
      <c r="U102" s="286" t="n">
        <v>5653</v>
      </c>
      <c r="V102" s="286" t="n">
        <v>6232</v>
      </c>
      <c r="W102" s="286" t="n"/>
      <c r="X102" s="286" t="n"/>
      <c r="Y102" s="286" t="n"/>
      <c r="Z102" s="286" t="n"/>
      <c r="AA102" s="286" t="n"/>
      <c r="AB102" s="286" t="n"/>
      <c r="AC102" s="286" t="n"/>
      <c r="AD102" s="286" t="n"/>
      <c r="AE102" s="299" t="n"/>
      <c r="AF102" s="286" t="n"/>
      <c r="AG102" s="286" t="n"/>
      <c r="AH102" s="286" t="n"/>
      <c r="AI102" s="286" t="n"/>
      <c r="AJ102" s="286" t="n"/>
      <c r="AK102" s="286" t="n"/>
      <c r="AL102" s="286" t="n"/>
      <c r="AM102" s="286" t="n"/>
      <c r="AN102" s="290">
        <f>SUM(I102:AM102)</f>
        <v/>
      </c>
      <c r="AO102" s="291" t="n"/>
      <c r="AP102" s="287" t="inlineStr">
        <is>
          <t>销采</t>
        </is>
      </c>
    </row>
    <row customFormat="1" customHeight="1" ht="31.5" r="103" s="260">
      <c r="A103" s="298" t="n">
        <v>74</v>
      </c>
      <c r="B103" s="286" t="inlineStr">
        <is>
          <t>租赁</t>
        </is>
      </c>
      <c r="C103" s="286" t="inlineStr">
        <is>
          <t>餐饮</t>
        </is>
      </c>
      <c r="D103" s="286" t="inlineStr">
        <is>
          <t>1F</t>
        </is>
      </c>
      <c r="E103" s="286" t="inlineStr">
        <is>
          <t>1F</t>
        </is>
      </c>
      <c r="F103" s="287" t="inlineStr">
        <is>
          <t>C129-2</t>
        </is>
      </c>
      <c r="G103" s="287" t="inlineStr">
        <is>
          <t>桥头排骨</t>
        </is>
      </c>
      <c r="H103" s="301" t="n">
        <v>12</v>
      </c>
      <c r="I103" s="288" t="n">
        <v>2900</v>
      </c>
      <c r="J103" s="288" t="n">
        <v>2000</v>
      </c>
      <c r="K103" s="288" t="n">
        <v>1900</v>
      </c>
      <c r="L103" s="288" t="n">
        <v>1960</v>
      </c>
      <c r="M103" s="288" t="n">
        <v>1900</v>
      </c>
      <c r="N103" s="288" t="n">
        <v>2000</v>
      </c>
      <c r="O103" s="288" t="n">
        <v>2200</v>
      </c>
      <c r="P103" s="288" t="n">
        <v>2000</v>
      </c>
      <c r="Q103" s="288" t="n">
        <v>1800</v>
      </c>
      <c r="R103" s="288" t="n">
        <v>1800</v>
      </c>
      <c r="S103" s="288" t="n">
        <v>1700</v>
      </c>
      <c r="T103" s="288" t="n">
        <v>1950</v>
      </c>
      <c r="U103" s="288" t="n">
        <v>3100</v>
      </c>
      <c r="V103" s="286" t="n">
        <v>3100</v>
      </c>
      <c r="W103" s="288" t="n"/>
      <c r="X103" s="288" t="n"/>
      <c r="Y103" s="288" t="n"/>
      <c r="Z103" s="288" t="n"/>
      <c r="AA103" s="288" t="n"/>
      <c r="AB103" s="288" t="n"/>
      <c r="AC103" s="288" t="n"/>
      <c r="AD103" s="288" t="n"/>
      <c r="AE103" s="289" t="n"/>
      <c r="AF103" s="288" t="n"/>
      <c r="AG103" s="288" t="n"/>
      <c r="AH103" s="288" t="n"/>
      <c r="AI103" s="288" t="n"/>
      <c r="AJ103" s="288" t="n"/>
      <c r="AK103" s="288" t="n"/>
      <c r="AL103" s="288" t="n"/>
      <c r="AM103" s="288" t="n"/>
      <c r="AN103" s="290">
        <f>SUM(I103:AM103)</f>
        <v/>
      </c>
      <c r="AO103" s="291" t="n"/>
      <c r="AP103" s="287" t="n"/>
    </row>
    <row customFormat="1" customHeight="1" ht="31.5" r="104" s="260">
      <c r="A104" s="298" t="n">
        <v>75</v>
      </c>
      <c r="B104" s="286" t="inlineStr">
        <is>
          <t>租赁</t>
        </is>
      </c>
      <c r="C104" s="286" t="inlineStr">
        <is>
          <t>餐饮</t>
        </is>
      </c>
      <c r="D104" s="286" t="inlineStr">
        <is>
          <t>1F</t>
        </is>
      </c>
      <c r="E104" s="286" t="inlineStr">
        <is>
          <t>1F</t>
        </is>
      </c>
      <c r="F104" s="287" t="inlineStr">
        <is>
          <t>C120-3,C120-4</t>
        </is>
      </c>
      <c r="G104" s="287" t="inlineStr">
        <is>
          <t>百分茶</t>
        </is>
      </c>
      <c r="H104" s="301" t="n">
        <v>34</v>
      </c>
      <c r="I104" s="288" t="n">
        <v>18200.78</v>
      </c>
      <c r="J104" s="286" t="n">
        <v>11642.08</v>
      </c>
      <c r="K104" s="286" t="n">
        <v>12469.34</v>
      </c>
      <c r="L104" s="286" t="n">
        <v>10609.12</v>
      </c>
      <c r="M104" s="286" t="n">
        <v>11878.06</v>
      </c>
      <c r="N104" s="286" t="n">
        <v>20957.78</v>
      </c>
      <c r="O104" s="286" t="n">
        <v>21877.37</v>
      </c>
      <c r="P104" s="286" t="n">
        <v>24600.83</v>
      </c>
      <c r="Q104" s="286" t="n">
        <v>15737.86</v>
      </c>
      <c r="R104" s="286" t="n">
        <v>14832.87</v>
      </c>
      <c r="S104" s="286" t="n">
        <v>17299.22</v>
      </c>
      <c r="T104" s="286" t="n">
        <v>25832.69</v>
      </c>
      <c r="U104" s="286" t="n">
        <v>34304.62</v>
      </c>
      <c r="V104" s="286" t="n">
        <v>34304.62</v>
      </c>
      <c r="W104" s="286" t="n"/>
      <c r="X104" s="286" t="n"/>
      <c r="Y104" s="286" t="n"/>
      <c r="Z104" s="286" t="n"/>
      <c r="AA104" s="286" t="n"/>
      <c r="AB104" s="286" t="n"/>
      <c r="AC104" s="286" t="n"/>
      <c r="AD104" s="286" t="n"/>
      <c r="AE104" s="299" t="n"/>
      <c r="AF104" s="286" t="n"/>
      <c r="AG104" s="286" t="n"/>
      <c r="AH104" s="286" t="n"/>
      <c r="AI104" s="286" t="n"/>
      <c r="AJ104" s="286" t="n"/>
      <c r="AK104" s="286" t="n"/>
      <c r="AL104" s="286" t="n"/>
      <c r="AM104" s="286" t="n"/>
      <c r="AN104" s="290">
        <f>SUM(I104:AM104)</f>
        <v/>
      </c>
      <c r="AO104" s="291" t="n"/>
      <c r="AP104" s="287" t="inlineStr">
        <is>
          <t>销采</t>
        </is>
      </c>
    </row>
    <row customFormat="1" customHeight="1" ht="31.5" r="105" s="260">
      <c r="A105" s="298" t="n">
        <v>76</v>
      </c>
      <c r="B105" s="286" t="inlineStr">
        <is>
          <t>租赁</t>
        </is>
      </c>
      <c r="C105" s="286" t="inlineStr">
        <is>
          <t>餐饮</t>
        </is>
      </c>
      <c r="D105" s="286" t="inlineStr">
        <is>
          <t>1F</t>
        </is>
      </c>
      <c r="E105" s="286" t="inlineStr">
        <is>
          <t>1F</t>
        </is>
      </c>
      <c r="F105" s="287" t="inlineStr">
        <is>
          <t>1F-118,1F-119</t>
        </is>
      </c>
      <c r="G105" s="287" t="inlineStr">
        <is>
          <t>喜茶</t>
        </is>
      </c>
      <c r="H105" s="288" t="n">
        <v>182</v>
      </c>
      <c r="I105" s="288" t="n">
        <v>51752</v>
      </c>
      <c r="J105" s="288" t="n">
        <v>28758.8</v>
      </c>
      <c r="K105" s="288" t="n">
        <v>37204</v>
      </c>
      <c r="L105" s="288" t="n">
        <v>31141.9</v>
      </c>
      <c r="M105" s="288" t="n">
        <v>33449.7</v>
      </c>
      <c r="N105" s="288" t="n">
        <v>43251.2</v>
      </c>
      <c r="O105" s="288" t="n">
        <v>63981.7</v>
      </c>
      <c r="P105" s="288" t="n">
        <v>64168</v>
      </c>
      <c r="Q105" s="288" t="n">
        <v>36713</v>
      </c>
      <c r="R105" s="288" t="n">
        <v>47379</v>
      </c>
      <c r="S105" s="288" t="n">
        <v>47528</v>
      </c>
      <c r="T105" s="288" t="n">
        <v>55413.1</v>
      </c>
      <c r="U105" s="288" t="n">
        <v>75791.8</v>
      </c>
      <c r="V105" s="286" t="n"/>
      <c r="W105" s="288" t="n"/>
      <c r="X105" s="288" t="n"/>
      <c r="Y105" s="288" t="n"/>
      <c r="Z105" s="288" t="n"/>
      <c r="AA105" s="288" t="n"/>
      <c r="AB105" s="288" t="n"/>
      <c r="AC105" s="288" t="n"/>
      <c r="AD105" s="288" t="n"/>
      <c r="AE105" s="289" t="n"/>
      <c r="AF105" s="288" t="n"/>
      <c r="AG105" s="288" t="n"/>
      <c r="AH105" s="288" t="n"/>
      <c r="AI105" s="288" t="n"/>
      <c r="AJ105" s="288" t="n"/>
      <c r="AK105" s="288" t="n"/>
      <c r="AL105" s="288" t="n"/>
      <c r="AM105" s="288" t="n"/>
      <c r="AN105" s="290">
        <f>SUM(I105:AM105)</f>
        <v/>
      </c>
      <c r="AO105" s="291" t="n"/>
      <c r="AP105" s="287" t="n"/>
    </row>
    <row customFormat="1" customHeight="1" ht="31.5" r="106" s="260">
      <c r="A106" s="298" t="n">
        <v>77</v>
      </c>
      <c r="B106" s="286" t="inlineStr">
        <is>
          <t>租赁</t>
        </is>
      </c>
      <c r="C106" s="286" t="inlineStr">
        <is>
          <t>餐饮</t>
        </is>
      </c>
      <c r="D106" s="286" t="inlineStr">
        <is>
          <t>4F</t>
        </is>
      </c>
      <c r="E106" s="286" t="inlineStr">
        <is>
          <t>主题街</t>
        </is>
      </c>
      <c r="F106" s="287" t="inlineStr">
        <is>
          <t>4F-418-23</t>
        </is>
      </c>
      <c r="G106" s="287" t="inlineStr">
        <is>
          <t>富山面家</t>
        </is>
      </c>
      <c r="H106" s="301" t="n">
        <v>63</v>
      </c>
      <c r="I106" s="288" t="n">
        <v>2440</v>
      </c>
      <c r="J106" s="288" t="n">
        <v>385</v>
      </c>
      <c r="K106" s="288" t="n">
        <v>385</v>
      </c>
      <c r="L106" s="288" t="n">
        <v>912</v>
      </c>
      <c r="M106" s="288" t="n">
        <v>688</v>
      </c>
      <c r="N106" s="288" t="n">
        <v>1401</v>
      </c>
      <c r="O106" s="288" t="n">
        <v>1100</v>
      </c>
      <c r="P106" s="288" t="n">
        <v>1151</v>
      </c>
      <c r="Q106" s="288" t="n">
        <v>362</v>
      </c>
      <c r="R106" s="288" t="n">
        <v>512</v>
      </c>
      <c r="S106" s="288" t="n">
        <v>246</v>
      </c>
      <c r="T106" s="288" t="n">
        <v>1094</v>
      </c>
      <c r="U106" s="288" t="n">
        <v>2564</v>
      </c>
      <c r="V106" s="286" t="n">
        <v>2564</v>
      </c>
      <c r="W106" s="288" t="n"/>
      <c r="X106" s="288" t="n"/>
      <c r="Y106" s="288" t="n"/>
      <c r="Z106" s="288" t="n"/>
      <c r="AA106" s="288" t="n"/>
      <c r="AB106" s="288" t="n"/>
      <c r="AC106" s="288" t="n"/>
      <c r="AD106" s="288" t="n"/>
      <c r="AE106" s="289" t="n"/>
      <c r="AF106" s="288" t="n"/>
      <c r="AG106" s="288" t="n"/>
      <c r="AH106" s="288" t="n"/>
      <c r="AI106" s="288" t="n"/>
      <c r="AJ106" s="288" t="n"/>
      <c r="AK106" s="288" t="n"/>
      <c r="AL106" s="288" t="n"/>
      <c r="AM106" s="288" t="n"/>
      <c r="AN106" s="290">
        <f>SUM(I106:AM106)</f>
        <v/>
      </c>
      <c r="AO106" s="291" t="n"/>
      <c r="AP106" s="287" t="n"/>
    </row>
    <row customFormat="1" customHeight="1" ht="31.5" r="107" s="260">
      <c r="A107" s="298" t="n">
        <v>78</v>
      </c>
      <c r="B107" s="286" t="inlineStr">
        <is>
          <t>租赁</t>
        </is>
      </c>
      <c r="C107" s="286" t="inlineStr">
        <is>
          <t>餐饮</t>
        </is>
      </c>
      <c r="D107" s="286" t="inlineStr">
        <is>
          <t>1F</t>
        </is>
      </c>
      <c r="E107" s="286" t="inlineStr">
        <is>
          <t>1F</t>
        </is>
      </c>
      <c r="F107" s="287" t="inlineStr">
        <is>
          <t>C127</t>
        </is>
      </c>
      <c r="G107" s="287" t="inlineStr">
        <is>
          <t>煎子生</t>
        </is>
      </c>
      <c r="H107" s="301" t="n">
        <v>75</v>
      </c>
      <c r="I107" s="288" t="n">
        <v>4508.34</v>
      </c>
      <c r="J107" s="286" t="n">
        <v>2139.9</v>
      </c>
      <c r="K107" s="286" t="n">
        <v>2450.44</v>
      </c>
      <c r="L107" s="286" t="n">
        <v>2869.74</v>
      </c>
      <c r="M107" s="286" t="n">
        <v>2208.38</v>
      </c>
      <c r="N107" s="286" t="n">
        <v>2224.45</v>
      </c>
      <c r="O107" s="286" t="n">
        <v>3845.84</v>
      </c>
      <c r="P107" s="286" t="n">
        <v>4477.97</v>
      </c>
      <c r="Q107" s="286" t="n">
        <v>2441.52</v>
      </c>
      <c r="R107" s="286" t="n">
        <v>1481.12</v>
      </c>
      <c r="S107" s="286" t="n">
        <v>2533.95</v>
      </c>
      <c r="T107" s="286" t="n">
        <v>2621.08</v>
      </c>
      <c r="U107" s="286" t="n">
        <v>3413.9</v>
      </c>
      <c r="V107" s="286" t="n">
        <v>3698</v>
      </c>
      <c r="W107" s="286" t="n"/>
      <c r="X107" s="286" t="n"/>
      <c r="Y107" s="286" t="n"/>
      <c r="Z107" s="286" t="n"/>
      <c r="AA107" s="286" t="n"/>
      <c r="AB107" s="286" t="n"/>
      <c r="AC107" s="286" t="n"/>
      <c r="AD107" s="286" t="n"/>
      <c r="AE107" s="299" t="n"/>
      <c r="AF107" s="286" t="n"/>
      <c r="AG107" s="286" t="n"/>
      <c r="AH107" s="286" t="n"/>
      <c r="AI107" s="286" t="n"/>
      <c r="AJ107" s="286" t="n"/>
      <c r="AK107" s="286" t="n"/>
      <c r="AL107" s="286" t="n"/>
      <c r="AM107" s="286" t="n"/>
      <c r="AN107" s="290">
        <f>SUM(I107:AM107)</f>
        <v/>
      </c>
      <c r="AO107" s="291" t="n"/>
      <c r="AP107" s="287" t="inlineStr">
        <is>
          <t>销采</t>
        </is>
      </c>
    </row>
    <row customFormat="1" customHeight="1" ht="31.5" r="108" s="260">
      <c r="A108" s="298" t="n">
        <v>79</v>
      </c>
      <c r="B108" s="286" t="inlineStr">
        <is>
          <t>租赁</t>
        </is>
      </c>
      <c r="C108" s="286" t="inlineStr">
        <is>
          <t>餐饮</t>
        </is>
      </c>
      <c r="D108" s="286" t="inlineStr">
        <is>
          <t>2F</t>
        </is>
      </c>
      <c r="E108" s="286" t="inlineStr">
        <is>
          <t>2F</t>
        </is>
      </c>
      <c r="F108" s="287" t="inlineStr">
        <is>
          <t>2F-258</t>
        </is>
      </c>
      <c r="G108" s="287" t="inlineStr">
        <is>
          <t>五条人</t>
        </is>
      </c>
      <c r="H108" s="301" t="n">
        <v>40</v>
      </c>
      <c r="I108" s="288" t="n">
        <v>3568</v>
      </c>
      <c r="J108" s="288" t="n">
        <v>910</v>
      </c>
      <c r="K108" s="288" t="n">
        <v>773</v>
      </c>
      <c r="L108" s="288" t="n">
        <v>1009</v>
      </c>
      <c r="M108" s="288" t="n">
        <v>1209</v>
      </c>
      <c r="N108" s="288" t="n">
        <v>1544</v>
      </c>
      <c r="O108" s="288" t="n">
        <v>4250</v>
      </c>
      <c r="P108" s="288" t="n">
        <v>3100</v>
      </c>
      <c r="Q108" s="288" t="n">
        <v>1000</v>
      </c>
      <c r="R108" s="288" t="n">
        <v>1014</v>
      </c>
      <c r="S108" s="288" t="n">
        <v>919</v>
      </c>
      <c r="T108" s="288" t="n">
        <v>1737</v>
      </c>
      <c r="U108" s="288" t="n">
        <v>4091</v>
      </c>
      <c r="V108" s="286" t="n">
        <v>4091</v>
      </c>
      <c r="W108" s="288" t="n"/>
      <c r="X108" s="288" t="n"/>
      <c r="Y108" s="288" t="n"/>
      <c r="Z108" s="288" t="n"/>
      <c r="AA108" s="288" t="n"/>
      <c r="AB108" s="288" t="n"/>
      <c r="AC108" s="288" t="n"/>
      <c r="AD108" s="288" t="n"/>
      <c r="AE108" s="289" t="n"/>
      <c r="AF108" s="288" t="n"/>
      <c r="AG108" s="288" t="n"/>
      <c r="AH108" s="288" t="n"/>
      <c r="AI108" s="288" t="n"/>
      <c r="AJ108" s="288" t="n"/>
      <c r="AK108" s="288" t="n"/>
      <c r="AL108" s="288" t="n"/>
      <c r="AM108" s="288" t="n"/>
      <c r="AN108" s="290">
        <f>SUM(I108:AM108)</f>
        <v/>
      </c>
      <c r="AO108" s="291" t="n"/>
      <c r="AP108" s="287" t="n"/>
    </row>
    <row customFormat="1" customHeight="1" ht="31.5" r="109" s="260">
      <c r="A109" s="298" t="n">
        <v>80</v>
      </c>
      <c r="B109" s="286" t="inlineStr">
        <is>
          <t>租赁</t>
        </is>
      </c>
      <c r="C109" s="286" t="inlineStr">
        <is>
          <t>餐饮</t>
        </is>
      </c>
      <c r="D109" s="286" t="inlineStr">
        <is>
          <t>4F</t>
        </is>
      </c>
      <c r="E109" s="286" t="inlineStr">
        <is>
          <t>主题街</t>
        </is>
      </c>
      <c r="F109" s="287" t="inlineStr">
        <is>
          <t>4F-418-24,4F-418-25</t>
        </is>
      </c>
      <c r="G109" s="287" t="inlineStr">
        <is>
          <t>觅香</t>
        </is>
      </c>
      <c r="H109" s="301" t="n">
        <v>66</v>
      </c>
      <c r="I109" s="288" t="n">
        <v>3000</v>
      </c>
      <c r="J109" s="288" t="n">
        <v>680</v>
      </c>
      <c r="K109" s="288" t="n">
        <v>680</v>
      </c>
      <c r="L109" s="288" t="n">
        <v>800</v>
      </c>
      <c r="M109" s="288" t="n">
        <v>780</v>
      </c>
      <c r="N109" s="288" t="n">
        <v>1500</v>
      </c>
      <c r="O109" s="288" t="n">
        <v>3000</v>
      </c>
      <c r="P109" s="288" t="n">
        <v>2800</v>
      </c>
      <c r="Q109" s="288" t="n">
        <v>980</v>
      </c>
      <c r="R109" s="288" t="n">
        <v>480</v>
      </c>
      <c r="S109" s="288" t="n">
        <v>600</v>
      </c>
      <c r="T109" s="288" t="n">
        <v>2100</v>
      </c>
      <c r="U109" s="288" t="n">
        <v>5800</v>
      </c>
      <c r="V109" s="286" t="n">
        <v>5800</v>
      </c>
      <c r="W109" s="288" t="n"/>
      <c r="X109" s="288" t="n"/>
      <c r="Y109" s="288" t="n"/>
      <c r="Z109" s="288" t="n"/>
      <c r="AA109" s="288" t="n"/>
      <c r="AB109" s="288" t="n"/>
      <c r="AC109" s="288" t="n"/>
      <c r="AD109" s="288" t="n"/>
      <c r="AE109" s="289" t="n"/>
      <c r="AF109" s="288" t="n"/>
      <c r="AG109" s="288" t="n"/>
      <c r="AH109" s="288" t="n"/>
      <c r="AI109" s="288" t="n"/>
      <c r="AJ109" s="288" t="n"/>
      <c r="AK109" s="288" t="n"/>
      <c r="AL109" s="288" t="n"/>
      <c r="AM109" s="288" t="n"/>
      <c r="AN109" s="290">
        <f>SUM(I109:AM109)</f>
        <v/>
      </c>
      <c r="AO109" s="291" t="n"/>
      <c r="AP109" s="287" t="n"/>
    </row>
    <row customFormat="1" customHeight="1" ht="31.5" r="110" s="260">
      <c r="A110" s="298" t="n">
        <v>82</v>
      </c>
      <c r="B110" s="286" t="inlineStr">
        <is>
          <t>租赁</t>
        </is>
      </c>
      <c r="C110" s="286" t="inlineStr">
        <is>
          <t>餐饮</t>
        </is>
      </c>
      <c r="D110" s="286" t="inlineStr">
        <is>
          <t>4F</t>
        </is>
      </c>
      <c r="E110" s="286" t="inlineStr">
        <is>
          <t>主题街</t>
        </is>
      </c>
      <c r="F110" s="287" t="inlineStr">
        <is>
          <t>4F-418-13</t>
        </is>
      </c>
      <c r="G110" s="287" t="inlineStr">
        <is>
          <t>满麦坐</t>
        </is>
      </c>
      <c r="H110" s="301" t="n">
        <v>16</v>
      </c>
      <c r="I110" s="288" t="n">
        <v>2500</v>
      </c>
      <c r="J110" s="288" t="n">
        <v>1000</v>
      </c>
      <c r="K110" s="288" t="n">
        <v>1000</v>
      </c>
      <c r="L110" s="288" t="n">
        <v>1100</v>
      </c>
      <c r="M110" s="288" t="n">
        <v>800</v>
      </c>
      <c r="N110" s="288" t="n">
        <v>1100</v>
      </c>
      <c r="O110" s="288" t="n">
        <v>2100</v>
      </c>
      <c r="P110" s="288" t="n">
        <v>2300</v>
      </c>
      <c r="Q110" s="288" t="n">
        <v>700</v>
      </c>
      <c r="R110" s="288" t="n">
        <v>800</v>
      </c>
      <c r="S110" s="288" t="n">
        <v>600</v>
      </c>
      <c r="T110" s="288" t="n">
        <v>1000</v>
      </c>
      <c r="U110" s="288" t="n">
        <v>3000</v>
      </c>
      <c r="V110" s="286" t="n">
        <v>3000</v>
      </c>
      <c r="W110" s="288" t="n"/>
      <c r="X110" s="288" t="n"/>
      <c r="Y110" s="288" t="n"/>
      <c r="Z110" s="288" t="n"/>
      <c r="AA110" s="288" t="n"/>
      <c r="AB110" s="288" t="n"/>
      <c r="AC110" s="288" t="n"/>
      <c r="AD110" s="288" t="n"/>
      <c r="AE110" s="289" t="n"/>
      <c r="AF110" s="288" t="n"/>
      <c r="AG110" s="288" t="n"/>
      <c r="AH110" s="288" t="n"/>
      <c r="AI110" s="288" t="n"/>
      <c r="AJ110" s="288" t="n"/>
      <c r="AK110" s="288" t="n"/>
      <c r="AL110" s="288" t="n"/>
      <c r="AM110" s="288" t="n"/>
      <c r="AN110" s="290">
        <f>SUM(I110:AM110)</f>
        <v/>
      </c>
      <c r="AO110" s="291" t="n"/>
      <c r="AP110" s="287" t="n"/>
    </row>
    <row customFormat="1" customHeight="1" ht="31.5" r="111" s="260">
      <c r="A111" s="298" t="n">
        <v>83</v>
      </c>
      <c r="B111" s="286" t="inlineStr">
        <is>
          <t>租赁</t>
        </is>
      </c>
      <c r="C111" s="286" t="inlineStr">
        <is>
          <t>餐饮</t>
        </is>
      </c>
      <c r="D111" s="286" t="inlineStr">
        <is>
          <t>4F</t>
        </is>
      </c>
      <c r="E111" s="286" t="inlineStr">
        <is>
          <t>主题街</t>
        </is>
      </c>
      <c r="F111" s="287" t="inlineStr">
        <is>
          <t>4F-418-28,4F-418-29</t>
        </is>
      </c>
      <c r="G111" s="287" t="inlineStr">
        <is>
          <t>薯森园酸辣粉</t>
        </is>
      </c>
      <c r="H111" s="288" t="n">
        <v>44</v>
      </c>
      <c r="I111" s="288" t="n">
        <v>2300</v>
      </c>
      <c r="J111" s="288" t="n">
        <v>800</v>
      </c>
      <c r="K111" s="288" t="n">
        <v>800</v>
      </c>
      <c r="L111" s="288" t="n">
        <v>880</v>
      </c>
      <c r="M111" s="288" t="n">
        <v>700</v>
      </c>
      <c r="N111" s="288" t="n">
        <v>1000</v>
      </c>
      <c r="O111" s="288" t="n">
        <v>1200</v>
      </c>
      <c r="P111" s="288" t="n">
        <v>2200</v>
      </c>
      <c r="Q111" s="288" t="n">
        <v>500</v>
      </c>
      <c r="R111" s="288" t="n">
        <v>600</v>
      </c>
      <c r="S111" s="288" t="n">
        <v>1000</v>
      </c>
      <c r="T111" s="288" t="n">
        <v>1000</v>
      </c>
      <c r="U111" s="288" t="n">
        <v>2600</v>
      </c>
      <c r="V111" s="286" t="n">
        <v>2600</v>
      </c>
      <c r="W111" s="288" t="n"/>
      <c r="X111" s="288" t="n"/>
      <c r="Y111" s="288" t="n"/>
      <c r="Z111" s="288" t="n"/>
      <c r="AA111" s="288" t="n"/>
      <c r="AB111" s="288" t="n"/>
      <c r="AC111" s="288" t="n"/>
      <c r="AD111" s="288" t="n"/>
      <c r="AE111" s="289" t="n"/>
      <c r="AF111" s="288" t="n"/>
      <c r="AG111" s="288" t="n"/>
      <c r="AH111" s="288" t="n"/>
      <c r="AI111" s="288" t="n"/>
      <c r="AJ111" s="288" t="n"/>
      <c r="AK111" s="288" t="n"/>
      <c r="AL111" s="288" t="n"/>
      <c r="AM111" s="288" t="n"/>
      <c r="AN111" s="290">
        <f>SUM(I111:AM111)</f>
        <v/>
      </c>
      <c r="AO111" s="291" t="n"/>
      <c r="AP111" s="287" t="n"/>
    </row>
    <row customFormat="1" customHeight="1" ht="31.5" r="112" s="260">
      <c r="A112" s="298" t="n">
        <v>84</v>
      </c>
      <c r="B112" s="286" t="inlineStr">
        <is>
          <t>租赁</t>
        </is>
      </c>
      <c r="C112" s="286" t="inlineStr">
        <is>
          <t>餐饮</t>
        </is>
      </c>
      <c r="D112" s="286" t="inlineStr">
        <is>
          <t>1F</t>
        </is>
      </c>
      <c r="E112" s="286" t="inlineStr">
        <is>
          <t>1F</t>
        </is>
      </c>
      <c r="F112" s="287" t="inlineStr">
        <is>
          <t>1F-107,1F-144</t>
        </is>
      </c>
      <c r="G112" s="287" t="inlineStr">
        <is>
          <t>泸溪河</t>
        </is>
      </c>
      <c r="H112" s="301" t="n">
        <v>147</v>
      </c>
      <c r="I112" s="288" t="n">
        <v>54620.09</v>
      </c>
      <c r="J112" s="286" t="n">
        <v>31582.08</v>
      </c>
      <c r="K112" s="286" t="n">
        <v>31256.08</v>
      </c>
      <c r="L112" s="286" t="n">
        <v>30820.58</v>
      </c>
      <c r="M112" s="286" t="n">
        <v>42085.23</v>
      </c>
      <c r="N112" s="286" t="n">
        <v>55104.29</v>
      </c>
      <c r="O112" s="286" t="n">
        <v>65208.9</v>
      </c>
      <c r="P112" s="286" t="n">
        <v>66250.69</v>
      </c>
      <c r="Q112" s="286" t="n">
        <v>50199.7</v>
      </c>
      <c r="R112" s="286" t="n">
        <v>52651.07</v>
      </c>
      <c r="S112" s="286" t="n">
        <v>69991.28999999999</v>
      </c>
      <c r="T112" s="286" t="n">
        <v>76936</v>
      </c>
      <c r="U112" s="286" t="n">
        <v>50884.46</v>
      </c>
      <c r="V112" s="286" t="n">
        <v>50884.46</v>
      </c>
      <c r="W112" s="286" t="n"/>
      <c r="X112" s="286" t="n"/>
      <c r="Y112" s="286" t="n"/>
      <c r="Z112" s="286" t="n"/>
      <c r="AA112" s="288" t="n"/>
      <c r="AB112" s="286" t="n"/>
      <c r="AC112" s="286" t="n"/>
      <c r="AD112" s="286" t="n"/>
      <c r="AE112" s="299" t="n"/>
      <c r="AF112" s="286" t="n"/>
      <c r="AG112" s="286" t="n"/>
      <c r="AH112" s="286" t="n"/>
      <c r="AI112" s="286" t="n"/>
      <c r="AJ112" s="286" t="n"/>
      <c r="AK112" s="286" t="n"/>
      <c r="AL112" s="286" t="n"/>
      <c r="AM112" s="286" t="n"/>
      <c r="AN112" s="290">
        <f>SUM(I112:AM112)</f>
        <v/>
      </c>
      <c r="AO112" s="291" t="n"/>
      <c r="AP112" s="287" t="inlineStr">
        <is>
          <t>销采</t>
        </is>
      </c>
    </row>
    <row customFormat="1" customHeight="1" ht="31.5" r="113" s="296">
      <c r="A113" s="298" t="n">
        <v>85</v>
      </c>
      <c r="B113" s="286" t="inlineStr">
        <is>
          <t>租赁</t>
        </is>
      </c>
      <c r="C113" s="286" t="inlineStr">
        <is>
          <t>餐饮</t>
        </is>
      </c>
      <c r="D113" s="286" t="inlineStr">
        <is>
          <t>5F</t>
        </is>
      </c>
      <c r="E113" s="286" t="inlineStr">
        <is>
          <t>5F</t>
        </is>
      </c>
      <c r="F113" s="286" t="inlineStr">
        <is>
          <t>5F-501-1</t>
        </is>
      </c>
      <c r="G113" s="286" t="inlineStr">
        <is>
          <t>本素</t>
        </is>
      </c>
      <c r="H113" s="322" t="n">
        <v>357</v>
      </c>
      <c r="I113" s="288" t="n">
        <v>14518</v>
      </c>
      <c r="J113" s="286" t="n">
        <v>5346.5</v>
      </c>
      <c r="K113" s="286" t="n">
        <v>4818.86</v>
      </c>
      <c r="L113" s="286" t="n">
        <v>2984.75</v>
      </c>
      <c r="M113" s="286" t="n">
        <v>4001</v>
      </c>
      <c r="N113" s="286" t="n">
        <v>7035.02</v>
      </c>
      <c r="O113" s="286" t="n">
        <v>12316.81</v>
      </c>
      <c r="P113" s="286" t="n">
        <v>9153.459999999999</v>
      </c>
      <c r="Q113" s="286" t="n">
        <v>5466.41</v>
      </c>
      <c r="R113" s="286" t="n">
        <v>1983</v>
      </c>
      <c r="S113" s="286" t="n">
        <v>3348.35</v>
      </c>
      <c r="T113" s="286" t="n">
        <v>6557.88</v>
      </c>
      <c r="U113" s="286" t="n">
        <v>25137</v>
      </c>
      <c r="V113" s="286" t="n">
        <v>25137</v>
      </c>
      <c r="W113" s="286" t="n"/>
      <c r="X113" s="286" t="n"/>
      <c r="Y113" s="286" t="n"/>
      <c r="Z113" s="286" t="n"/>
      <c r="AA113" s="286" t="n"/>
      <c r="AB113" s="286" t="n"/>
      <c r="AC113" s="286" t="n"/>
      <c r="AD113" s="286" t="n"/>
      <c r="AE113" s="299" t="n"/>
      <c r="AF113" s="286" t="n"/>
      <c r="AG113" s="286" t="n"/>
      <c r="AH113" s="286" t="n"/>
      <c r="AI113" s="286" t="n"/>
      <c r="AJ113" s="286" t="n"/>
      <c r="AK113" s="286" t="n"/>
      <c r="AL113" s="286" t="n"/>
      <c r="AM113" s="286" t="n"/>
      <c r="AN113" s="290">
        <f>SUM(I113:AM113)</f>
        <v/>
      </c>
      <c r="AO113" s="314" t="n"/>
      <c r="AP113" s="287" t="inlineStr">
        <is>
          <t>销采</t>
        </is>
      </c>
      <c r="AQ113" s="260" t="n"/>
    </row>
    <row customFormat="1" customHeight="1" ht="31.5" r="114" s="296">
      <c r="A114" s="298" t="n">
        <v>86</v>
      </c>
      <c r="B114" s="286" t="inlineStr">
        <is>
          <t>租赁</t>
        </is>
      </c>
      <c r="C114" s="286" t="inlineStr">
        <is>
          <t>餐饮</t>
        </is>
      </c>
      <c r="D114" s="286" t="inlineStr">
        <is>
          <t>5F</t>
        </is>
      </c>
      <c r="E114" s="315" t="inlineStr">
        <is>
          <t>5F</t>
        </is>
      </c>
      <c r="F114" s="286" t="inlineStr">
        <is>
          <t>5F-514-2</t>
        </is>
      </c>
      <c r="G114" s="286" t="inlineStr">
        <is>
          <t>江南里</t>
        </is>
      </c>
      <c r="H114" s="322" t="n">
        <v>583</v>
      </c>
      <c r="I114" s="288" t="n">
        <v>30000</v>
      </c>
      <c r="J114" s="286" t="n">
        <v>6222</v>
      </c>
      <c r="K114" s="286" t="n">
        <v>13160</v>
      </c>
      <c r="L114" s="286" t="n">
        <v>11569</v>
      </c>
      <c r="M114" s="286" t="n">
        <v>15368</v>
      </c>
      <c r="N114" s="286" t="n">
        <v>12480</v>
      </c>
      <c r="O114" s="286" t="n">
        <v>44935</v>
      </c>
      <c r="P114" s="286" t="n">
        <v>35140</v>
      </c>
      <c r="Q114" s="286" t="n">
        <v>12378</v>
      </c>
      <c r="R114" s="286" t="n">
        <v>19486</v>
      </c>
      <c r="S114" s="286" t="n">
        <v>14892</v>
      </c>
      <c r="T114" s="286" t="n">
        <v>28644</v>
      </c>
      <c r="U114" s="286" t="n">
        <v>140415</v>
      </c>
      <c r="V114" s="286" t="n">
        <v>140415</v>
      </c>
      <c r="W114" s="286" t="n"/>
      <c r="X114" s="286" t="n"/>
      <c r="Y114" s="286" t="n"/>
      <c r="Z114" s="286" t="n"/>
      <c r="AA114" s="286" t="n"/>
      <c r="AB114" s="286" t="n"/>
      <c r="AC114" s="286" t="n"/>
      <c r="AD114" s="286" t="n"/>
      <c r="AE114" s="299" t="n"/>
      <c r="AF114" s="286" t="n"/>
      <c r="AG114" s="286" t="n"/>
      <c r="AH114" s="286" t="n"/>
      <c r="AI114" s="286" t="n"/>
      <c r="AJ114" s="286" t="n"/>
      <c r="AK114" s="286" t="n"/>
      <c r="AL114" s="286" t="n"/>
      <c r="AM114" s="286" t="n"/>
      <c r="AN114" s="290">
        <f>SUM(I114:AM114)</f>
        <v/>
      </c>
      <c r="AO114" s="314" t="n"/>
      <c r="AP114" s="287" t="inlineStr">
        <is>
          <t>销采</t>
        </is>
      </c>
      <c r="AQ114" s="260" t="n"/>
    </row>
    <row customFormat="1" customHeight="1" ht="31.5" r="115" s="260">
      <c r="A115" s="298" t="n">
        <v>87</v>
      </c>
      <c r="B115" s="286" t="inlineStr">
        <is>
          <t>租赁</t>
        </is>
      </c>
      <c r="C115" s="286" t="inlineStr">
        <is>
          <t>餐饮</t>
        </is>
      </c>
      <c r="D115" s="286" t="inlineStr">
        <is>
          <t>4F</t>
        </is>
      </c>
      <c r="E115" s="286" t="inlineStr">
        <is>
          <t>4F</t>
        </is>
      </c>
      <c r="F115" s="287" t="inlineStr">
        <is>
          <t>4F-416</t>
        </is>
      </c>
      <c r="G115" s="287" t="inlineStr">
        <is>
          <t>一直是晴天</t>
        </is>
      </c>
      <c r="H115" s="301" t="n">
        <v>85.5</v>
      </c>
      <c r="I115" s="288" t="n">
        <v>1898.2</v>
      </c>
      <c r="J115" s="286" t="n">
        <v>757.8</v>
      </c>
      <c r="K115" s="286" t="n">
        <v>332.1</v>
      </c>
      <c r="L115" s="286" t="n">
        <v>291.9</v>
      </c>
      <c r="M115" s="286" t="n">
        <v>508</v>
      </c>
      <c r="N115" s="286" t="n">
        <v>832.6</v>
      </c>
      <c r="O115" s="286" t="n">
        <v>1927.4</v>
      </c>
      <c r="P115" s="286" t="n">
        <v>1536.2</v>
      </c>
      <c r="Q115" s="286" t="n">
        <v>546.4</v>
      </c>
      <c r="R115" s="286" t="n">
        <v>370.2</v>
      </c>
      <c r="S115" s="286" t="n">
        <v>487.9</v>
      </c>
      <c r="T115" s="286" t="n">
        <v>836</v>
      </c>
      <c r="U115" s="286" t="n">
        <v>3723</v>
      </c>
      <c r="V115" s="286" t="n">
        <v>3723</v>
      </c>
      <c r="W115" s="286" t="n"/>
      <c r="X115" s="286" t="n"/>
      <c r="Y115" s="286" t="n"/>
      <c r="Z115" s="286" t="n"/>
      <c r="AA115" s="286" t="n"/>
      <c r="AB115" s="286" t="n"/>
      <c r="AC115" s="286" t="n"/>
      <c r="AD115" s="286" t="n"/>
      <c r="AE115" s="299" t="n"/>
      <c r="AF115" s="286" t="n"/>
      <c r="AG115" s="286" t="n"/>
      <c r="AH115" s="286" t="n"/>
      <c r="AI115" s="286" t="n"/>
      <c r="AJ115" s="286" t="n"/>
      <c r="AK115" s="286" t="n"/>
      <c r="AL115" s="286" t="n"/>
      <c r="AM115" s="286" t="n"/>
      <c r="AN115" s="290">
        <f>SUM(I115:AM115)</f>
        <v/>
      </c>
      <c r="AO115" s="291" t="n"/>
      <c r="AP115" s="287" t="inlineStr">
        <is>
          <t>销采</t>
        </is>
      </c>
    </row>
    <row customFormat="1" customHeight="1" ht="31.5" r="116" s="260">
      <c r="A116" s="298" t="n">
        <v>88</v>
      </c>
      <c r="B116" s="286" t="inlineStr">
        <is>
          <t>租赁</t>
        </is>
      </c>
      <c r="C116" s="286" t="inlineStr">
        <is>
          <t>餐饮</t>
        </is>
      </c>
      <c r="D116" s="286" t="inlineStr">
        <is>
          <t>2F</t>
        </is>
      </c>
      <c r="E116" s="286" t="inlineStr">
        <is>
          <t>2F</t>
        </is>
      </c>
      <c r="F116" s="287" t="inlineStr">
        <is>
          <t>2F-259</t>
        </is>
      </c>
      <c r="G116" s="287" t="inlineStr">
        <is>
          <t>汴京茶寮</t>
        </is>
      </c>
      <c r="H116" s="301" t="n">
        <v>45</v>
      </c>
      <c r="I116" s="288" t="n">
        <v>10000</v>
      </c>
      <c r="J116" s="288" t="n">
        <v>4500</v>
      </c>
      <c r="K116" s="288" t="n">
        <v>6000</v>
      </c>
      <c r="L116" s="288" t="n">
        <v>4000</v>
      </c>
      <c r="M116" s="288" t="n">
        <v>4600</v>
      </c>
      <c r="N116" s="288" t="n">
        <v>7789</v>
      </c>
      <c r="O116" s="288" t="n">
        <v>13000</v>
      </c>
      <c r="P116" s="288" t="n">
        <v>9600</v>
      </c>
      <c r="Q116" s="288" t="n">
        <v>5000</v>
      </c>
      <c r="R116" s="288" t="n">
        <v>8000</v>
      </c>
      <c r="S116" s="288" t="n">
        <v>4788.16</v>
      </c>
      <c r="T116" s="288" t="n">
        <v>9000</v>
      </c>
      <c r="U116" s="288" t="n">
        <v>15000</v>
      </c>
      <c r="V116" s="286" t="n">
        <v>15000</v>
      </c>
      <c r="W116" s="288" t="n"/>
      <c r="X116" s="288" t="n"/>
      <c r="Y116" s="288" t="n"/>
      <c r="Z116" s="288" t="n"/>
      <c r="AA116" s="288" t="n"/>
      <c r="AB116" s="288" t="n"/>
      <c r="AC116" s="288" t="n"/>
      <c r="AD116" s="288" t="n"/>
      <c r="AE116" s="289" t="n"/>
      <c r="AF116" s="288" t="n"/>
      <c r="AG116" s="288" t="n"/>
      <c r="AH116" s="288" t="n"/>
      <c r="AI116" s="288" t="n"/>
      <c r="AJ116" s="288" t="n"/>
      <c r="AK116" s="288" t="n"/>
      <c r="AL116" s="288" t="n"/>
      <c r="AM116" s="288" t="n"/>
      <c r="AN116" s="290">
        <f>SUM(I116:AM116)</f>
        <v/>
      </c>
      <c r="AO116" s="291" t="n"/>
      <c r="AP116" s="287" t="n"/>
    </row>
    <row customFormat="1" customHeight="1" ht="31.5" r="117" s="260">
      <c r="A117" s="298" t="n">
        <v>89</v>
      </c>
      <c r="B117" s="286" t="inlineStr">
        <is>
          <t>租赁</t>
        </is>
      </c>
      <c r="C117" s="286" t="inlineStr">
        <is>
          <t>餐饮</t>
        </is>
      </c>
      <c r="D117" s="286" t="inlineStr">
        <is>
          <t>1F</t>
        </is>
      </c>
      <c r="E117" s="286" t="inlineStr">
        <is>
          <t>1F</t>
        </is>
      </c>
      <c r="F117" s="287" t="inlineStr">
        <is>
          <t>C110</t>
        </is>
      </c>
      <c r="G117" s="287" t="inlineStr">
        <is>
          <t>一点点</t>
        </is>
      </c>
      <c r="H117" s="301" t="n">
        <v>25.87</v>
      </c>
      <c r="I117" s="288" t="n">
        <v>3760</v>
      </c>
      <c r="J117" s="286" t="n">
        <v>2688</v>
      </c>
      <c r="K117" s="286" t="n">
        <v>4203</v>
      </c>
      <c r="L117" s="286" t="n">
        <v>6296.8</v>
      </c>
      <c r="M117" s="286" t="n">
        <v>3765</v>
      </c>
      <c r="N117" s="286" t="n">
        <v>9097</v>
      </c>
      <c r="O117" s="286" t="n">
        <v>6832</v>
      </c>
      <c r="P117" s="286" t="n">
        <v>3049.2</v>
      </c>
      <c r="Q117" s="286" t="n">
        <v>4035</v>
      </c>
      <c r="R117" s="286" t="n">
        <v>4736</v>
      </c>
      <c r="S117" s="286" t="n">
        <v>3970</v>
      </c>
      <c r="T117" s="286" t="n">
        <v>3463</v>
      </c>
      <c r="U117" s="286" t="n">
        <v>3355</v>
      </c>
      <c r="V117" s="288" t="n">
        <v>5800</v>
      </c>
      <c r="W117" s="286" t="n"/>
      <c r="X117" s="286" t="n"/>
      <c r="Y117" s="286" t="n"/>
      <c r="Z117" s="286" t="n"/>
      <c r="AA117" s="286" t="n"/>
      <c r="AB117" s="286" t="n"/>
      <c r="AC117" s="286" t="n"/>
      <c r="AD117" s="286" t="n"/>
      <c r="AE117" s="299" t="n"/>
      <c r="AF117" s="286" t="n"/>
      <c r="AG117" s="286" t="n"/>
      <c r="AH117" s="286" t="n"/>
      <c r="AI117" s="286" t="n"/>
      <c r="AJ117" s="286" t="n"/>
      <c r="AK117" s="286" t="n"/>
      <c r="AL117" s="286" t="n"/>
      <c r="AM117" s="286" t="n"/>
      <c r="AN117" s="290">
        <f>SUM(I117:AM117)</f>
        <v/>
      </c>
      <c r="AO117" s="291" t="n"/>
      <c r="AP117" s="287" t="inlineStr">
        <is>
          <t>销采</t>
        </is>
      </c>
    </row>
    <row customFormat="1" customHeight="1" ht="31.5" r="118" s="260">
      <c r="A118" s="298" t="n">
        <v>90</v>
      </c>
      <c r="B118" s="286" t="inlineStr">
        <is>
          <t>租赁</t>
        </is>
      </c>
      <c r="C118" s="286" t="inlineStr">
        <is>
          <t>餐饮</t>
        </is>
      </c>
      <c r="D118" s="286" t="inlineStr">
        <is>
          <t>1F</t>
        </is>
      </c>
      <c r="E118" s="286" t="inlineStr">
        <is>
          <t>1F</t>
        </is>
      </c>
      <c r="F118" s="287" t="inlineStr">
        <is>
          <t>C128</t>
        </is>
      </c>
      <c r="G118" s="287" t="inlineStr">
        <is>
          <t>太古酸菜鸡</t>
        </is>
      </c>
      <c r="H118" s="301" t="n">
        <v>81</v>
      </c>
      <c r="I118" s="288" t="n">
        <v>8800</v>
      </c>
      <c r="J118" s="288" t="n">
        <v>6900</v>
      </c>
      <c r="K118" s="288" t="n">
        <v>5800</v>
      </c>
      <c r="L118" s="288" t="n">
        <v>5800</v>
      </c>
      <c r="M118" s="288" t="n">
        <v>5800</v>
      </c>
      <c r="N118" s="288" t="n">
        <v>6300</v>
      </c>
      <c r="O118" s="288" t="n">
        <v>7500</v>
      </c>
      <c r="P118" s="288" t="n">
        <v>7200</v>
      </c>
      <c r="Q118" s="288" t="n">
        <v>5700</v>
      </c>
      <c r="R118" s="288" t="n">
        <v>5800</v>
      </c>
      <c r="S118" s="288" t="n">
        <v>4000</v>
      </c>
      <c r="T118" s="288" t="n">
        <v>6300</v>
      </c>
      <c r="U118" s="288" t="n">
        <v>6256</v>
      </c>
      <c r="V118" s="286" t="n">
        <v>6256</v>
      </c>
      <c r="W118" s="288" t="n"/>
      <c r="X118" s="288" t="n"/>
      <c r="Y118" s="288" t="n"/>
      <c r="Z118" s="288" t="n"/>
      <c r="AA118" s="288" t="n"/>
      <c r="AB118" s="288" t="n"/>
      <c r="AC118" s="288" t="n"/>
      <c r="AD118" s="288" t="n"/>
      <c r="AE118" s="289" t="n"/>
      <c r="AF118" s="288" t="n"/>
      <c r="AG118" s="288" t="n"/>
      <c r="AH118" s="288" t="n"/>
      <c r="AI118" s="288" t="n"/>
      <c r="AJ118" s="288" t="n"/>
      <c r="AK118" s="288" t="n"/>
      <c r="AL118" s="288" t="n"/>
      <c r="AM118" s="288" t="n"/>
      <c r="AN118" s="290">
        <f>SUM(I118:AM118)</f>
        <v/>
      </c>
      <c r="AO118" s="291" t="n"/>
      <c r="AP118" s="287" t="n"/>
    </row>
    <row customFormat="1" customHeight="1" ht="31.5" r="119" s="260">
      <c r="A119" s="298" t="n">
        <v>91</v>
      </c>
      <c r="B119" s="286" t="inlineStr">
        <is>
          <t>租赁</t>
        </is>
      </c>
      <c r="C119" s="286" t="inlineStr">
        <is>
          <t>餐饮</t>
        </is>
      </c>
      <c r="D119" s="286" t="inlineStr">
        <is>
          <t>2F</t>
        </is>
      </c>
      <c r="E119" s="286" t="inlineStr">
        <is>
          <t>2F</t>
        </is>
      </c>
      <c r="F119" s="287" t="inlineStr">
        <is>
          <t>2F-245-2</t>
        </is>
      </c>
      <c r="G119" s="287" t="inlineStr">
        <is>
          <t>Wellquick味夸</t>
        </is>
      </c>
      <c r="H119" s="301" t="n">
        <v>34</v>
      </c>
      <c r="I119" s="288" t="n">
        <v>3000</v>
      </c>
      <c r="J119" s="288" t="n">
        <v>2200</v>
      </c>
      <c r="K119" s="288" t="n">
        <v>2350</v>
      </c>
      <c r="L119" s="288" t="n">
        <v>2500</v>
      </c>
      <c r="M119" s="288" t="n">
        <v>2200</v>
      </c>
      <c r="N119" s="288" t="n">
        <v>4100</v>
      </c>
      <c r="O119" s="288" t="n">
        <v>3800</v>
      </c>
      <c r="P119" s="288" t="n">
        <v>3800</v>
      </c>
      <c r="Q119" s="288" t="n">
        <v>2000</v>
      </c>
      <c r="R119" s="288" t="n">
        <v>3500</v>
      </c>
      <c r="S119" s="288" t="n">
        <v>2500</v>
      </c>
      <c r="T119" s="288" t="n">
        <v>3000</v>
      </c>
      <c r="U119" s="288" t="n">
        <v>5000</v>
      </c>
      <c r="V119" s="288" t="n">
        <v>5000</v>
      </c>
      <c r="W119" s="288" t="n"/>
      <c r="X119" s="288" t="n"/>
      <c r="Y119" s="288" t="n"/>
      <c r="Z119" s="288" t="n"/>
      <c r="AA119" s="288" t="n"/>
      <c r="AB119" s="288" t="n"/>
      <c r="AC119" s="288" t="n"/>
      <c r="AD119" s="288" t="n"/>
      <c r="AE119" s="289" t="n"/>
      <c r="AF119" s="288" t="n"/>
      <c r="AG119" s="288" t="n"/>
      <c r="AH119" s="288" t="n"/>
      <c r="AI119" s="288" t="n"/>
      <c r="AJ119" s="288" t="n"/>
      <c r="AK119" s="288" t="n"/>
      <c r="AL119" s="288" t="n"/>
      <c r="AM119" s="288" t="n"/>
      <c r="AN119" s="290">
        <f>SUM(I119:AM119)</f>
        <v/>
      </c>
      <c r="AO119" s="291" t="n"/>
      <c r="AP119" s="287" t="n"/>
    </row>
    <row customFormat="1" customHeight="1" ht="31.5" r="120" s="260">
      <c r="A120" s="298" t="n">
        <v>92</v>
      </c>
      <c r="B120" s="286" t="inlineStr">
        <is>
          <t>租赁</t>
        </is>
      </c>
      <c r="C120" s="286" t="inlineStr">
        <is>
          <t>餐饮</t>
        </is>
      </c>
      <c r="D120" s="286" t="inlineStr">
        <is>
          <t>5F</t>
        </is>
      </c>
      <c r="E120" s="286" t="inlineStr">
        <is>
          <t>5F</t>
        </is>
      </c>
      <c r="F120" s="287" t="inlineStr">
        <is>
          <t>5F-504-3B</t>
        </is>
      </c>
      <c r="G120" s="287" t="inlineStr">
        <is>
          <t>我从贵州来</t>
        </is>
      </c>
      <c r="H120" s="301" t="n">
        <v>171</v>
      </c>
      <c r="I120" s="288" t="n">
        <v>10272</v>
      </c>
      <c r="J120" s="288" t="n">
        <v>2852</v>
      </c>
      <c r="K120" s="288" t="n">
        <v>3000</v>
      </c>
      <c r="L120" s="288" t="n">
        <v>4048</v>
      </c>
      <c r="M120" s="288" t="n">
        <v>3500</v>
      </c>
      <c r="N120" s="288" t="n">
        <v>5000</v>
      </c>
      <c r="O120" s="288" t="n">
        <v>12000</v>
      </c>
      <c r="P120" s="288" t="n">
        <v>7300</v>
      </c>
      <c r="Q120" s="288" t="n">
        <v>3500</v>
      </c>
      <c r="R120" s="288" t="n">
        <v>3097</v>
      </c>
      <c r="S120" s="288" t="n">
        <v>3500</v>
      </c>
      <c r="T120" s="288" t="n">
        <v>4000</v>
      </c>
      <c r="U120" s="288" t="n">
        <v>18000</v>
      </c>
      <c r="V120" s="288" t="n">
        <v>18000</v>
      </c>
      <c r="W120" s="288" t="n"/>
      <c r="X120" s="288" t="n"/>
      <c r="Y120" s="288" t="n"/>
      <c r="Z120" s="288" t="n"/>
      <c r="AA120" s="288" t="n"/>
      <c r="AB120" s="288" t="n"/>
      <c r="AC120" s="288" t="n"/>
      <c r="AD120" s="288" t="n"/>
      <c r="AE120" s="289" t="n"/>
      <c r="AF120" s="288" t="n"/>
      <c r="AG120" s="288" t="n"/>
      <c r="AH120" s="288" t="n"/>
      <c r="AI120" s="288" t="n"/>
      <c r="AJ120" s="288" t="n"/>
      <c r="AK120" s="288" t="n"/>
      <c r="AL120" s="288" t="n"/>
      <c r="AM120" s="288" t="n"/>
      <c r="AN120" s="290">
        <f>SUM(I120:AM120)</f>
        <v/>
      </c>
      <c r="AO120" s="291" t="n"/>
      <c r="AP120" s="287" t="n"/>
    </row>
    <row customFormat="1" customHeight="1" ht="31.5" r="121" s="260">
      <c r="A121" s="298" t="n">
        <v>93</v>
      </c>
      <c r="B121" s="286" t="inlineStr">
        <is>
          <t>租赁</t>
        </is>
      </c>
      <c r="C121" s="286" t="inlineStr">
        <is>
          <t>餐饮</t>
        </is>
      </c>
      <c r="D121" s="286" t="inlineStr">
        <is>
          <t>4F</t>
        </is>
      </c>
      <c r="E121" s="286" t="inlineStr">
        <is>
          <t>主题街</t>
        </is>
      </c>
      <c r="F121" s="287" t="inlineStr">
        <is>
          <t>4F-418-4</t>
        </is>
      </c>
      <c r="G121" s="287" t="inlineStr">
        <is>
          <t>嘢兽</t>
        </is>
      </c>
      <c r="H121" s="301" t="n">
        <v>57</v>
      </c>
      <c r="I121" s="288" t="n">
        <v>1986</v>
      </c>
      <c r="J121" s="288" t="n">
        <v>707</v>
      </c>
      <c r="K121" s="288" t="n">
        <v>707</v>
      </c>
      <c r="L121" s="288" t="n">
        <v>1003</v>
      </c>
      <c r="M121" s="288" t="n">
        <v>641</v>
      </c>
      <c r="N121" s="288" t="n">
        <v>1070</v>
      </c>
      <c r="O121" s="288" t="n">
        <v>2014</v>
      </c>
      <c r="P121" s="288" t="n">
        <v>1936</v>
      </c>
      <c r="Q121" s="288" t="n">
        <v>624</v>
      </c>
      <c r="R121" s="288" t="n">
        <v>846</v>
      </c>
      <c r="S121" s="288" t="n">
        <v>706</v>
      </c>
      <c r="T121" s="288" t="n">
        <v>821</v>
      </c>
      <c r="U121" s="288" t="n">
        <v>2238</v>
      </c>
      <c r="V121" s="286" t="n">
        <v>2238</v>
      </c>
      <c r="W121" s="288" t="n"/>
      <c r="X121" s="288" t="n"/>
      <c r="Y121" s="288" t="n"/>
      <c r="Z121" s="288" t="n"/>
      <c r="AA121" s="288" t="n"/>
      <c r="AB121" s="288" t="n"/>
      <c r="AC121" s="288" t="n"/>
      <c r="AD121" s="288" t="n"/>
      <c r="AE121" s="289" t="n"/>
      <c r="AF121" s="288" t="n"/>
      <c r="AG121" s="288" t="n"/>
      <c r="AH121" s="288" t="n"/>
      <c r="AI121" s="288" t="n"/>
      <c r="AJ121" s="288" t="n"/>
      <c r="AK121" s="288" t="n"/>
      <c r="AL121" s="288" t="n"/>
      <c r="AM121" s="288" t="n"/>
      <c r="AN121" s="290">
        <f>SUM(I121:AM121)</f>
        <v/>
      </c>
      <c r="AO121" s="291" t="n"/>
      <c r="AP121" s="287" t="n"/>
    </row>
    <row customFormat="1" customHeight="1" ht="31.5" r="122" s="260">
      <c r="A122" s="298" t="n">
        <v>94</v>
      </c>
      <c r="B122" s="286" t="inlineStr">
        <is>
          <t>租赁</t>
        </is>
      </c>
      <c r="C122" s="286" t="inlineStr">
        <is>
          <t>餐饮</t>
        </is>
      </c>
      <c r="D122" s="286" t="inlineStr">
        <is>
          <t>4F</t>
        </is>
      </c>
      <c r="E122" s="286" t="inlineStr">
        <is>
          <t>4F</t>
        </is>
      </c>
      <c r="F122" s="286" t="inlineStr">
        <is>
          <t>4F-403-2</t>
        </is>
      </c>
      <c r="G122" s="287" t="inlineStr">
        <is>
          <t>亲旧</t>
        </is>
      </c>
      <c r="H122" s="301" t="n">
        <v>120</v>
      </c>
      <c r="I122" s="288" t="inlineStr">
        <is>
          <t>未进场</t>
        </is>
      </c>
      <c r="J122" s="288" t="inlineStr">
        <is>
          <t>未进场</t>
        </is>
      </c>
      <c r="K122" s="288" t="inlineStr">
        <is>
          <t>未进场</t>
        </is>
      </c>
      <c r="L122" s="288" t="inlineStr">
        <is>
          <t>未进场</t>
        </is>
      </c>
      <c r="M122" s="288" t="inlineStr">
        <is>
          <t>未进场</t>
        </is>
      </c>
      <c r="N122" s="288" t="inlineStr">
        <is>
          <t>未进场</t>
        </is>
      </c>
      <c r="O122" s="288" t="inlineStr">
        <is>
          <t>未进场</t>
        </is>
      </c>
      <c r="P122" s="288" t="inlineStr">
        <is>
          <t>未进场</t>
        </is>
      </c>
      <c r="Q122" s="288" t="inlineStr">
        <is>
          <t>未进场</t>
        </is>
      </c>
      <c r="R122" s="288" t="inlineStr">
        <is>
          <t>未进场</t>
        </is>
      </c>
      <c r="S122" s="288" t="inlineStr">
        <is>
          <t>未进场</t>
        </is>
      </c>
      <c r="T122" s="288" t="inlineStr">
        <is>
          <t>未进场</t>
        </is>
      </c>
      <c r="U122" s="288" t="inlineStr">
        <is>
          <t>未进场</t>
        </is>
      </c>
      <c r="V122" s="288" t="n"/>
      <c r="W122" s="288" t="n"/>
      <c r="X122" s="288" t="n"/>
      <c r="Y122" s="288" t="n"/>
      <c r="Z122" s="288" t="n"/>
      <c r="AA122" s="288" t="n"/>
      <c r="AB122" s="288" t="n"/>
      <c r="AC122" s="288" t="n"/>
      <c r="AD122" s="288" t="n"/>
      <c r="AE122" s="288" t="n"/>
      <c r="AF122" s="288" t="n"/>
      <c r="AG122" s="288" t="n"/>
      <c r="AH122" s="288" t="n"/>
      <c r="AI122" s="288" t="n"/>
      <c r="AJ122" s="288" t="n"/>
      <c r="AK122" s="288" t="n"/>
      <c r="AL122" s="288" t="n"/>
      <c r="AM122" s="288" t="n"/>
      <c r="AN122" s="290">
        <f>SUM(I122:AM122)</f>
        <v/>
      </c>
      <c r="AO122" s="291" t="n"/>
      <c r="AP122" s="287" t="n"/>
    </row>
    <row customFormat="1" customHeight="1" ht="31.5" r="123" s="296">
      <c r="A123" s="298" t="n">
        <v>95</v>
      </c>
      <c r="B123" s="286" t="inlineStr">
        <is>
          <t>租赁</t>
        </is>
      </c>
      <c r="C123" s="286" t="inlineStr">
        <is>
          <t>餐饮</t>
        </is>
      </c>
      <c r="D123" s="286" t="inlineStr">
        <is>
          <t>1F</t>
        </is>
      </c>
      <c r="E123" s="286" t="inlineStr">
        <is>
          <t>1F</t>
        </is>
      </c>
      <c r="F123" s="286" t="inlineStr">
        <is>
          <t>1F-166</t>
        </is>
      </c>
      <c r="G123" s="286" t="inlineStr">
        <is>
          <t>腾一秘制1F</t>
        </is>
      </c>
      <c r="H123" s="322" t="n">
        <v>13</v>
      </c>
      <c r="I123" s="288" t="n"/>
      <c r="J123" s="288" t="n"/>
      <c r="K123" s="288" t="n"/>
      <c r="L123" s="288" t="n"/>
      <c r="M123" s="288" t="n">
        <v>1264</v>
      </c>
      <c r="N123" s="288" t="n">
        <v>1206</v>
      </c>
      <c r="O123" s="288" t="n">
        <v>2305</v>
      </c>
      <c r="P123" s="288" t="n">
        <v>2950</v>
      </c>
      <c r="Q123" s="288" t="n">
        <v>1154</v>
      </c>
      <c r="R123" s="288" t="n">
        <v>1250</v>
      </c>
      <c r="S123" s="288" t="n">
        <v>1215</v>
      </c>
      <c r="T123" s="288" t="n">
        <v>1755</v>
      </c>
      <c r="U123" s="288" t="n">
        <v>3860</v>
      </c>
      <c r="V123" s="288" t="n">
        <v>3860</v>
      </c>
      <c r="W123" s="288" t="n"/>
      <c r="X123" s="288" t="n"/>
      <c r="Y123" s="288" t="n"/>
      <c r="Z123" s="288" t="n"/>
      <c r="AA123" s="288" t="n"/>
      <c r="AB123" s="288" t="n"/>
      <c r="AC123" s="288" t="n"/>
      <c r="AD123" s="288" t="n"/>
      <c r="AE123" s="288" t="n"/>
      <c r="AF123" s="288" t="n"/>
      <c r="AG123" s="288" t="n"/>
      <c r="AH123" s="288" t="n"/>
      <c r="AI123" s="288" t="n"/>
      <c r="AJ123" s="288" t="n"/>
      <c r="AK123" s="288" t="n"/>
      <c r="AL123" s="288" t="n"/>
      <c r="AM123" s="286" t="n"/>
      <c r="AN123" s="290">
        <f>SUM(I123:AM123)</f>
        <v/>
      </c>
      <c r="AO123" s="314" t="n"/>
      <c r="AP123" s="287" t="n"/>
      <c r="AQ123" s="260" t="n"/>
    </row>
    <row customFormat="1" customHeight="1" ht="31.5" r="124" s="296">
      <c r="A124" s="298" t="n">
        <v>96</v>
      </c>
      <c r="B124" s="286" t="inlineStr">
        <is>
          <t>租赁</t>
        </is>
      </c>
      <c r="C124" s="286" t="inlineStr">
        <is>
          <t>餐饮</t>
        </is>
      </c>
      <c r="D124" s="286" t="inlineStr">
        <is>
          <t>4F</t>
        </is>
      </c>
      <c r="E124" s="286" t="inlineStr">
        <is>
          <t>主题街</t>
        </is>
      </c>
      <c r="F124" s="286" t="inlineStr">
        <is>
          <t>4F-418-34</t>
        </is>
      </c>
      <c r="G124" s="286" t="inlineStr">
        <is>
          <t>腾一秘制</t>
        </is>
      </c>
      <c r="H124" s="322" t="n">
        <v>17</v>
      </c>
      <c r="I124" s="288" t="n"/>
      <c r="J124" s="288" t="n">
        <v>1459</v>
      </c>
      <c r="K124" s="288" t="n">
        <v>1459</v>
      </c>
      <c r="L124" s="288" t="n">
        <v>1202</v>
      </c>
      <c r="M124" s="288" t="n">
        <v>1158</v>
      </c>
      <c r="N124" s="288" t="n">
        <v>1497</v>
      </c>
      <c r="O124" s="288" t="n">
        <v>3090</v>
      </c>
      <c r="P124" s="288" t="n">
        <v>3691</v>
      </c>
      <c r="Q124" s="288" t="n">
        <v>1017</v>
      </c>
      <c r="R124" s="288" t="n">
        <v>1068</v>
      </c>
      <c r="S124" s="288" t="n">
        <v>1058</v>
      </c>
      <c r="T124" s="288" t="n">
        <v>2150</v>
      </c>
      <c r="U124" s="288" t="n">
        <v>3500</v>
      </c>
      <c r="V124" s="288" t="n">
        <v>3500</v>
      </c>
      <c r="W124" s="288" t="n"/>
      <c r="X124" s="288" t="n"/>
      <c r="Y124" s="288" t="n"/>
      <c r="Z124" s="288" t="n"/>
      <c r="AA124" s="288" t="n"/>
      <c r="AB124" s="288" t="n"/>
      <c r="AC124" s="288" t="n"/>
      <c r="AD124" s="288" t="n"/>
      <c r="AE124" s="288" t="n"/>
      <c r="AF124" s="288" t="n"/>
      <c r="AG124" s="288" t="n"/>
      <c r="AH124" s="288" t="n"/>
      <c r="AI124" s="288" t="n"/>
      <c r="AJ124" s="288" t="n"/>
      <c r="AK124" s="288" t="n"/>
      <c r="AL124" s="288" t="n"/>
      <c r="AM124" s="286" t="n"/>
      <c r="AN124" s="290">
        <f>SUM(I124:AM124)</f>
        <v/>
      </c>
      <c r="AO124" s="314" t="n"/>
      <c r="AP124" s="287" t="n"/>
      <c r="AQ124" s="260" t="n"/>
    </row>
    <row customFormat="1" customHeight="1" ht="31.5" r="125" s="296">
      <c r="A125" s="298" t="n">
        <v>97</v>
      </c>
      <c r="B125" s="286" t="inlineStr">
        <is>
          <t>租赁</t>
        </is>
      </c>
      <c r="C125" s="286" t="inlineStr">
        <is>
          <t>餐饮</t>
        </is>
      </c>
      <c r="D125" s="286" t="inlineStr">
        <is>
          <t>1F</t>
        </is>
      </c>
      <c r="E125" s="286" t="inlineStr">
        <is>
          <t>1F</t>
        </is>
      </c>
      <c r="F125" s="286" t="inlineStr">
        <is>
          <t>C105,C109-2,C109-1</t>
        </is>
      </c>
      <c r="G125" s="286" t="inlineStr">
        <is>
          <t>COCO都可</t>
        </is>
      </c>
      <c r="H125" s="322" t="n">
        <v>125.97</v>
      </c>
      <c r="I125" s="288" t="n"/>
      <c r="J125" s="288" t="n"/>
      <c r="K125" s="288" t="inlineStr">
        <is>
          <t>装修</t>
        </is>
      </c>
      <c r="L125" s="288" t="inlineStr">
        <is>
          <t>装修</t>
        </is>
      </c>
      <c r="M125" s="288" t="inlineStr">
        <is>
          <t>装修</t>
        </is>
      </c>
      <c r="N125" s="288" t="inlineStr">
        <is>
          <t>装修</t>
        </is>
      </c>
      <c r="O125" s="288" t="inlineStr">
        <is>
          <t>装修</t>
        </is>
      </c>
      <c r="P125" s="288" t="inlineStr">
        <is>
          <t>装修</t>
        </is>
      </c>
      <c r="Q125" s="288" t="inlineStr">
        <is>
          <t>装修</t>
        </is>
      </c>
      <c r="R125" s="288" t="inlineStr">
        <is>
          <t>装修</t>
        </is>
      </c>
      <c r="S125" s="288" t="inlineStr">
        <is>
          <t>装修</t>
        </is>
      </c>
      <c r="T125" s="288" t="inlineStr">
        <is>
          <t>装修</t>
        </is>
      </c>
      <c r="U125" s="288" t="inlineStr">
        <is>
          <t>装修</t>
        </is>
      </c>
      <c r="V125" s="288" t="n"/>
      <c r="W125" s="288" t="n"/>
      <c r="X125" s="288" t="n"/>
      <c r="Y125" s="288" t="n"/>
      <c r="Z125" s="288" t="n"/>
      <c r="AA125" s="288" t="n"/>
      <c r="AB125" s="288" t="n"/>
      <c r="AC125" s="288" t="n"/>
      <c r="AD125" s="288" t="n"/>
      <c r="AE125" s="288" t="n"/>
      <c r="AF125" s="288" t="n"/>
      <c r="AG125" s="288" t="n"/>
      <c r="AH125" s="288" t="n"/>
      <c r="AI125" s="288" t="n"/>
      <c r="AJ125" s="288" t="n"/>
      <c r="AK125" s="288" t="n"/>
      <c r="AL125" s="288" t="n"/>
      <c r="AM125" s="286" t="n"/>
      <c r="AN125" s="290">
        <f>SUM(I125:AM125)</f>
        <v/>
      </c>
      <c r="AO125" s="314" t="n"/>
      <c r="AP125" s="287" t="n"/>
      <c r="AQ125" s="260" t="n"/>
    </row>
    <row customFormat="1" customHeight="1" ht="31.5" r="126" s="260">
      <c r="A126" s="298" t="n">
        <v>98</v>
      </c>
      <c r="B126" s="286" t="inlineStr">
        <is>
          <t>租赁</t>
        </is>
      </c>
      <c r="C126" s="286" t="inlineStr">
        <is>
          <t>餐饮</t>
        </is>
      </c>
      <c r="D126" s="286" t="inlineStr">
        <is>
          <t>4F</t>
        </is>
      </c>
      <c r="E126" s="286" t="inlineStr">
        <is>
          <t>4F</t>
        </is>
      </c>
      <c r="F126" s="286" t="inlineStr">
        <is>
          <t>4F-418-1B</t>
        </is>
      </c>
      <c r="G126" s="287" t="inlineStr">
        <is>
          <t>瑞幸咖啡</t>
        </is>
      </c>
      <c r="H126" s="301" t="n">
        <v>36</v>
      </c>
      <c r="I126" s="288" t="n"/>
      <c r="J126" s="288" t="n"/>
      <c r="K126" s="288" t="n"/>
      <c r="L126" s="288" t="n"/>
      <c r="M126" s="288" t="inlineStr">
        <is>
          <t>装修</t>
        </is>
      </c>
      <c r="N126" s="288" t="inlineStr">
        <is>
          <t>装修</t>
        </is>
      </c>
      <c r="O126" s="288" t="inlineStr">
        <is>
          <t>装修</t>
        </is>
      </c>
      <c r="P126" s="288" t="inlineStr">
        <is>
          <t>装修</t>
        </is>
      </c>
      <c r="Q126" s="288" t="inlineStr">
        <is>
          <t>装修</t>
        </is>
      </c>
      <c r="R126" s="288" t="inlineStr">
        <is>
          <t>装修</t>
        </is>
      </c>
      <c r="S126" s="288" t="inlineStr">
        <is>
          <t>装修</t>
        </is>
      </c>
      <c r="T126" s="288" t="inlineStr">
        <is>
          <t>装修</t>
        </is>
      </c>
      <c r="U126" s="288" t="inlineStr">
        <is>
          <t>装修</t>
        </is>
      </c>
      <c r="V126" s="288" t="inlineStr">
        <is>
          <t>装修</t>
        </is>
      </c>
      <c r="W126" s="288" t="inlineStr">
        <is>
          <t>装修</t>
        </is>
      </c>
      <c r="X126" s="288" t="inlineStr">
        <is>
          <t>装修</t>
        </is>
      </c>
      <c r="Y126" s="288" t="inlineStr">
        <is>
          <t>装修</t>
        </is>
      </c>
      <c r="Z126" s="288" t="n"/>
      <c r="AA126" s="288" t="n"/>
      <c r="AB126" s="288" t="n"/>
      <c r="AC126" s="288" t="n"/>
      <c r="AD126" s="288" t="n"/>
      <c r="AE126" s="288" t="n"/>
      <c r="AF126" s="288" t="n"/>
      <c r="AG126" s="288" t="n"/>
      <c r="AH126" s="288" t="n"/>
      <c r="AI126" s="288" t="n"/>
      <c r="AJ126" s="288" t="n"/>
      <c r="AK126" s="288" t="n"/>
      <c r="AL126" s="288" t="n"/>
      <c r="AM126" s="288" t="n"/>
      <c r="AN126" s="290">
        <f>SUM(I126:AM126)</f>
        <v/>
      </c>
      <c r="AO126" s="291" t="n"/>
      <c r="AP126" s="287" t="n"/>
    </row>
    <row customFormat="1" customHeight="1" ht="31.5" r="127" s="260">
      <c r="A127" s="298" t="n">
        <v>99</v>
      </c>
      <c r="B127" s="286" t="inlineStr">
        <is>
          <t>租赁</t>
        </is>
      </c>
      <c r="C127" s="286" t="inlineStr">
        <is>
          <t>餐饮</t>
        </is>
      </c>
      <c r="D127" s="286" t="inlineStr">
        <is>
          <t>1F</t>
        </is>
      </c>
      <c r="E127" s="286" t="inlineStr">
        <is>
          <t>1F</t>
        </is>
      </c>
      <c r="F127" s="286" t="inlineStr">
        <is>
          <t>C131</t>
        </is>
      </c>
      <c r="G127" s="287" t="inlineStr">
        <is>
          <t>熊小舍</t>
        </is>
      </c>
      <c r="H127" s="301" t="n">
        <v>147</v>
      </c>
      <c r="I127" s="288" t="inlineStr">
        <is>
          <t>装修</t>
        </is>
      </c>
      <c r="J127" s="288" t="inlineStr">
        <is>
          <t>装修</t>
        </is>
      </c>
      <c r="K127" s="288" t="inlineStr">
        <is>
          <t>装修</t>
        </is>
      </c>
      <c r="L127" s="288" t="inlineStr">
        <is>
          <t>装修</t>
        </is>
      </c>
      <c r="M127" s="288" t="inlineStr">
        <is>
          <t>装修</t>
        </is>
      </c>
      <c r="N127" s="288" t="inlineStr">
        <is>
          <t>装修</t>
        </is>
      </c>
      <c r="O127" s="288" t="inlineStr">
        <is>
          <t>装修</t>
        </is>
      </c>
      <c r="P127" s="288" t="n">
        <v>9500</v>
      </c>
      <c r="Q127" s="288" t="n">
        <v>6300</v>
      </c>
      <c r="R127" s="288" t="n">
        <v>6500</v>
      </c>
      <c r="S127" s="288" t="n">
        <v>6400</v>
      </c>
      <c r="T127" s="288" t="n">
        <v>8300</v>
      </c>
      <c r="U127" s="288" t="n">
        <v>9500</v>
      </c>
      <c r="V127" s="288" t="n">
        <v>9500</v>
      </c>
      <c r="W127" s="288" t="n"/>
      <c r="X127" s="288" t="n"/>
      <c r="Y127" s="288" t="n"/>
      <c r="Z127" s="288" t="n"/>
      <c r="AA127" s="288" t="n"/>
      <c r="AB127" s="288" t="n"/>
      <c r="AC127" s="288" t="n"/>
      <c r="AD127" s="288" t="n"/>
      <c r="AE127" s="288" t="n"/>
      <c r="AF127" s="288" t="n"/>
      <c r="AG127" s="288" t="n"/>
      <c r="AH127" s="288" t="n"/>
      <c r="AI127" s="288" t="n"/>
      <c r="AJ127" s="288" t="n"/>
      <c r="AK127" s="288" t="n"/>
      <c r="AL127" s="288" t="n"/>
      <c r="AM127" s="288" t="n"/>
      <c r="AN127" s="290">
        <f>SUM(I127:AM127)</f>
        <v/>
      </c>
      <c r="AO127" s="291" t="n"/>
      <c r="AP127" s="287" t="n"/>
    </row>
    <row customFormat="1" customHeight="1" ht="31.5" r="128" s="260">
      <c r="A128" s="298" t="n">
        <v>100</v>
      </c>
      <c r="B128" s="286" t="inlineStr">
        <is>
          <t>租赁</t>
        </is>
      </c>
      <c r="C128" s="286" t="inlineStr">
        <is>
          <t>餐饮</t>
        </is>
      </c>
      <c r="D128" s="286" t="inlineStr">
        <is>
          <t>4F</t>
        </is>
      </c>
      <c r="E128" s="286" t="inlineStr">
        <is>
          <t>4F</t>
        </is>
      </c>
      <c r="F128" s="286" t="inlineStr">
        <is>
          <t>4F-406</t>
        </is>
      </c>
      <c r="G128" s="287" t="inlineStr">
        <is>
          <t>澳门星记猪骨</t>
        </is>
      </c>
      <c r="H128" s="301" t="n">
        <v>290</v>
      </c>
      <c r="I128" s="288" t="inlineStr">
        <is>
          <t>装修</t>
        </is>
      </c>
      <c r="J128" s="288" t="inlineStr">
        <is>
          <t>装修</t>
        </is>
      </c>
      <c r="K128" s="288" t="inlineStr">
        <is>
          <t>装修</t>
        </is>
      </c>
      <c r="L128" s="288" t="inlineStr">
        <is>
          <t>装修</t>
        </is>
      </c>
      <c r="M128" s="288" t="inlineStr">
        <is>
          <t>装修</t>
        </is>
      </c>
      <c r="N128" s="288" t="inlineStr">
        <is>
          <t>装修</t>
        </is>
      </c>
      <c r="O128" s="288" t="inlineStr">
        <is>
          <t>装修</t>
        </is>
      </c>
      <c r="P128" s="288" t="inlineStr">
        <is>
          <t>装修</t>
        </is>
      </c>
      <c r="Q128" s="288" t="inlineStr">
        <is>
          <t>装修</t>
        </is>
      </c>
      <c r="R128" s="288" t="inlineStr">
        <is>
          <t>装修</t>
        </is>
      </c>
      <c r="S128" s="288" t="inlineStr">
        <is>
          <t>装修</t>
        </is>
      </c>
      <c r="T128" s="288" t="inlineStr">
        <is>
          <t>装修</t>
        </is>
      </c>
      <c r="U128" s="288" t="inlineStr">
        <is>
          <t>装修</t>
        </is>
      </c>
      <c r="V128" s="288" t="inlineStr">
        <is>
          <t>装修</t>
        </is>
      </c>
      <c r="W128" s="288" t="inlineStr">
        <is>
          <t>装修</t>
        </is>
      </c>
      <c r="X128" s="288" t="inlineStr">
        <is>
          <t>装修</t>
        </is>
      </c>
      <c r="Y128" s="288" t="inlineStr">
        <is>
          <t>装修</t>
        </is>
      </c>
      <c r="Z128" s="288" t="inlineStr">
        <is>
          <t>装修</t>
        </is>
      </c>
      <c r="AA128" s="288" t="inlineStr">
        <is>
          <t>装修</t>
        </is>
      </c>
      <c r="AB128" s="288" t="inlineStr">
        <is>
          <t>装修</t>
        </is>
      </c>
      <c r="AC128" s="288" t="inlineStr">
        <is>
          <t>装修</t>
        </is>
      </c>
      <c r="AD128" s="288" t="inlineStr">
        <is>
          <t>装修</t>
        </is>
      </c>
      <c r="AE128" s="288" t="inlineStr">
        <is>
          <t>装修</t>
        </is>
      </c>
      <c r="AF128" s="288" t="inlineStr">
        <is>
          <t>装修</t>
        </is>
      </c>
      <c r="AG128" s="288" t="inlineStr">
        <is>
          <t>装修</t>
        </is>
      </c>
      <c r="AH128" s="288" t="inlineStr">
        <is>
          <t>装修</t>
        </is>
      </c>
      <c r="AI128" s="288" t="inlineStr">
        <is>
          <t>装修</t>
        </is>
      </c>
      <c r="AJ128" s="288" t="inlineStr">
        <is>
          <t>装修</t>
        </is>
      </c>
      <c r="AK128" s="288" t="inlineStr">
        <is>
          <t>装修</t>
        </is>
      </c>
      <c r="AL128" s="288" t="inlineStr">
        <is>
          <t>装修</t>
        </is>
      </c>
      <c r="AM128" s="288" t="inlineStr">
        <is>
          <t>装修</t>
        </is>
      </c>
      <c r="AN128" s="290">
        <f>SUM(I128:AM128)</f>
        <v/>
      </c>
      <c r="AO128" s="291" t="n"/>
      <c r="AP128" s="287" t="n"/>
    </row>
    <row customFormat="1" customHeight="1" ht="31.5" r="129" s="303">
      <c r="A129" s="304" t="inlineStr">
        <is>
          <t>餐饮小计</t>
        </is>
      </c>
      <c r="B129" s="305" t="n"/>
      <c r="C129" s="305" t="n"/>
      <c r="D129" s="323" t="n"/>
      <c r="E129" s="323" t="n"/>
      <c r="F129" s="324" t="n"/>
      <c r="G129" s="308" t="n"/>
      <c r="H129" s="325">
        <f>SUM(H31:H128)-H37-H38-H67-H68</f>
        <v/>
      </c>
      <c r="I129" s="279">
        <f>SUM(I31:I128)-I37-I38-I67-I68</f>
        <v/>
      </c>
      <c r="J129" s="279">
        <f>SUM(J31:J128)-J37-J38-J67-J68</f>
        <v/>
      </c>
      <c r="K129" s="279">
        <f>SUM(K31:K128)-K37-K38-K67-K68</f>
        <v/>
      </c>
      <c r="L129" s="279">
        <f>SUM(L31:L128)-L37-L38-L67-L68</f>
        <v/>
      </c>
      <c r="M129" s="279">
        <f>SUM(M31:M128)-M37-M38-M67-M68</f>
        <v/>
      </c>
      <c r="N129" s="279">
        <f>SUM(N31:N128)-N37-N38-N67-N68</f>
        <v/>
      </c>
      <c r="O129" s="279">
        <f>SUM(O31:O128)-O37-O38-O67-O68</f>
        <v/>
      </c>
      <c r="P129" s="279">
        <f>SUM(P31:P128)-P37-P38-P67-P68</f>
        <v/>
      </c>
      <c r="Q129" s="279">
        <f>SUM(Q31:Q128)-Q37-Q38-Q67-Q68</f>
        <v/>
      </c>
      <c r="R129" s="279">
        <f>SUM(R31:R128)-R37-R38-R67-R68</f>
        <v/>
      </c>
      <c r="S129" s="279">
        <f>SUM(S31:S128)-S37-S38-S67-S68</f>
        <v/>
      </c>
      <c r="T129" s="279">
        <f>SUM(T31:T128)-T37-T38-T67-T68</f>
        <v/>
      </c>
      <c r="U129" s="279">
        <f>SUM(U31:U128)-U37-U38-U67-U68</f>
        <v/>
      </c>
      <c r="V129" s="279">
        <f>SUM(V31:V128)-V37-V38-V67-V68</f>
        <v/>
      </c>
      <c r="W129" s="279">
        <f>SUM(W31:W128)-W37-W38-W67-W68</f>
        <v/>
      </c>
      <c r="X129" s="279">
        <f>SUM(X31:X128)-X37-X38-X67-X68</f>
        <v/>
      </c>
      <c r="Y129" s="279">
        <f>SUM(Y31:Y128)-Y37-Y38-Y67-Y68</f>
        <v/>
      </c>
      <c r="Z129" s="279">
        <f>SUM(Z31:Z128)-Z37-Z38-Z67-Z68</f>
        <v/>
      </c>
      <c r="AA129" s="279">
        <f>SUM(AA31:AA128)-AA37-AA38-AA67-AA68</f>
        <v/>
      </c>
      <c r="AB129" s="279">
        <f>SUM(AB31:AB128)-AB37-AB38-AB67-AB68</f>
        <v/>
      </c>
      <c r="AC129" s="279">
        <f>SUM(AC31:AC128)-AC37-AC38-AC67-AC68</f>
        <v/>
      </c>
      <c r="AD129" s="279">
        <f>SUM(AD31:AD128)-AD37-AD38-AD67-AD68</f>
        <v/>
      </c>
      <c r="AE129" s="279">
        <f>SUM(AE31:AE128)-AE37-AE38-AE67-AE68</f>
        <v/>
      </c>
      <c r="AF129" s="279">
        <f>SUM(AF31:AF128)-AF37-AF38-AF67-AF68</f>
        <v/>
      </c>
      <c r="AG129" s="279">
        <f>SUM(AG31:AG128)-AG37-AG38-AG67-AG68</f>
        <v/>
      </c>
      <c r="AH129" s="279">
        <f>SUM(AH31:AH128)-AH37-AH38-AH67-AH68</f>
        <v/>
      </c>
      <c r="AI129" s="279">
        <f>SUM(AI31:AI128)-AI37-AI38-AI67-AI68</f>
        <v/>
      </c>
      <c r="AJ129" s="279">
        <f>SUM(AJ31:AJ128)-AJ37-AJ38-AJ67-AJ68</f>
        <v/>
      </c>
      <c r="AK129" s="279">
        <f>SUM(AK31:AK128)-AK37-AK38-AK67-AK68</f>
        <v/>
      </c>
      <c r="AL129" s="279">
        <f>SUM(AL31:AL128)-AL37-AL38-AL67-AL68</f>
        <v/>
      </c>
      <c r="AM129" s="279">
        <f>SUM(AM31:AM128)-AM37-AM38-AM67-AM68</f>
        <v/>
      </c>
      <c r="AN129" s="279">
        <f>SUM(I129:AM129)</f>
        <v/>
      </c>
      <c r="AO129" s="311" t="n"/>
      <c r="AP129" s="311" t="n"/>
    </row>
    <row customFormat="1" customHeight="1" ht="31.5" r="130" s="260">
      <c r="A130" s="286" t="n">
        <v>1</v>
      </c>
      <c r="B130" s="286" t="inlineStr">
        <is>
          <t>租赁</t>
        </is>
      </c>
      <c r="C130" s="286" t="inlineStr">
        <is>
          <t>服装</t>
        </is>
      </c>
      <c r="D130" s="286" t="inlineStr">
        <is>
          <t>1F</t>
        </is>
      </c>
      <c r="E130" s="286" t="inlineStr">
        <is>
          <t>1F</t>
        </is>
      </c>
      <c r="F130" s="287" t="inlineStr">
        <is>
          <t>1F-112-1</t>
        </is>
      </c>
      <c r="G130" s="287" t="inlineStr">
        <is>
          <t>XXXTRENTA</t>
        </is>
      </c>
      <c r="H130" s="301" t="n">
        <v>127</v>
      </c>
      <c r="I130" s="288" t="n">
        <v>2792</v>
      </c>
      <c r="J130" s="286" t="n">
        <v>4300</v>
      </c>
      <c r="K130" s="286" t="n">
        <v>5000</v>
      </c>
      <c r="L130" s="286" t="n">
        <v>3500</v>
      </c>
      <c r="M130" s="286" t="n">
        <v>2000</v>
      </c>
      <c r="N130" s="286" t="n">
        <v>2200</v>
      </c>
      <c r="O130" s="286" t="n">
        <v>5200</v>
      </c>
      <c r="P130" s="286" t="n">
        <v>17283.4</v>
      </c>
      <c r="Q130" s="286" t="n">
        <v>2316.4</v>
      </c>
      <c r="R130" s="286" t="n">
        <v>798</v>
      </c>
      <c r="S130" s="286" t="n">
        <v>500</v>
      </c>
      <c r="T130" s="286" t="n">
        <v>8087.4</v>
      </c>
      <c r="U130" s="286" t="n">
        <v>6050.6</v>
      </c>
      <c r="V130" s="286" t="n">
        <v>6050.6</v>
      </c>
      <c r="W130" s="286" t="n"/>
      <c r="X130" s="286" t="n"/>
      <c r="Y130" s="286" t="n"/>
      <c r="Z130" s="286" t="n"/>
      <c r="AA130" s="286" t="n"/>
      <c r="AB130" s="286" t="n"/>
      <c r="AC130" s="286" t="n"/>
      <c r="AD130" s="286" t="n"/>
      <c r="AE130" s="299" t="n"/>
      <c r="AF130" s="286" t="n"/>
      <c r="AG130" s="286" t="n"/>
      <c r="AH130" s="286" t="n"/>
      <c r="AI130" s="286" t="n"/>
      <c r="AJ130" s="286" t="n"/>
      <c r="AK130" s="286" t="n"/>
      <c r="AL130" s="286" t="n"/>
      <c r="AM130" s="286" t="n"/>
      <c r="AN130" s="290">
        <f>SUM(I130:AM130)</f>
        <v/>
      </c>
      <c r="AO130" s="291" t="n"/>
      <c r="AP130" s="287" t="inlineStr">
        <is>
          <t>销采</t>
        </is>
      </c>
    </row>
    <row customFormat="1" customHeight="1" ht="31.5" r="131" s="260">
      <c r="A131" s="286" t="n">
        <v>2</v>
      </c>
      <c r="B131" s="286" t="inlineStr">
        <is>
          <t>租赁</t>
        </is>
      </c>
      <c r="C131" s="286" t="inlineStr">
        <is>
          <t>服装</t>
        </is>
      </c>
      <c r="D131" s="286" t="inlineStr">
        <is>
          <t>1F</t>
        </is>
      </c>
      <c r="E131" s="286" t="inlineStr">
        <is>
          <t>1F</t>
        </is>
      </c>
      <c r="F131" s="287" t="inlineStr">
        <is>
          <t>1F-113-2</t>
        </is>
      </c>
      <c r="G131" s="287" t="inlineStr">
        <is>
          <t>adidas Originals</t>
        </is>
      </c>
      <c r="H131" s="301" t="n">
        <v>159</v>
      </c>
      <c r="I131" s="288" t="n">
        <v>18977</v>
      </c>
      <c r="J131" s="288" t="n">
        <v>7305</v>
      </c>
      <c r="K131" s="288" t="n">
        <v>12900</v>
      </c>
      <c r="L131" s="288" t="n">
        <v>12187</v>
      </c>
      <c r="M131" s="288" t="n">
        <v>5477</v>
      </c>
      <c r="N131" s="288" t="n">
        <v>8131</v>
      </c>
      <c r="O131" s="288" t="n">
        <v>15335</v>
      </c>
      <c r="P131" s="288" t="n">
        <v>11000</v>
      </c>
      <c r="Q131" s="288" t="n">
        <v>7000</v>
      </c>
      <c r="R131" s="288" t="n">
        <v>8200</v>
      </c>
      <c r="S131" s="288" t="n">
        <v>5600</v>
      </c>
      <c r="T131" s="288" t="n">
        <v>9100</v>
      </c>
      <c r="U131" s="288" t="n">
        <v>32900</v>
      </c>
      <c r="V131" s="288" t="n">
        <v>32900</v>
      </c>
      <c r="W131" s="288" t="n"/>
      <c r="X131" s="288" t="n"/>
      <c r="Y131" s="288" t="n"/>
      <c r="Z131" s="288" t="n"/>
      <c r="AA131" s="288" t="n"/>
      <c r="AB131" s="288" t="n"/>
      <c r="AC131" s="288" t="n"/>
      <c r="AD131" s="288" t="n"/>
      <c r="AE131" s="289" t="n"/>
      <c r="AF131" s="288" t="n"/>
      <c r="AG131" s="288" t="n"/>
      <c r="AH131" s="288" t="n"/>
      <c r="AI131" s="288" t="n"/>
      <c r="AJ131" s="288" t="n"/>
      <c r="AK131" s="288" t="n"/>
      <c r="AL131" s="288" t="n"/>
      <c r="AM131" s="288" t="n"/>
      <c r="AN131" s="290">
        <f>SUM(I131:AM131)</f>
        <v/>
      </c>
      <c r="AO131" s="291" t="n"/>
      <c r="AP131" s="287" t="n"/>
    </row>
    <row customFormat="1" customHeight="1" ht="31.5" r="132" s="260">
      <c r="A132" s="286" t="n">
        <v>3</v>
      </c>
      <c r="B132" s="286" t="inlineStr">
        <is>
          <t>租赁</t>
        </is>
      </c>
      <c r="C132" s="286" t="inlineStr">
        <is>
          <t>服装</t>
        </is>
      </c>
      <c r="D132" s="286" t="inlineStr">
        <is>
          <t>1F</t>
        </is>
      </c>
      <c r="E132" s="286" t="inlineStr">
        <is>
          <t>1F</t>
        </is>
      </c>
      <c r="F132" s="287" t="inlineStr">
        <is>
          <t>1F-115-3,1F-115-4</t>
        </is>
      </c>
      <c r="G132" s="287" t="inlineStr">
        <is>
          <t>FILA</t>
        </is>
      </c>
      <c r="H132" s="301" t="n">
        <v>307</v>
      </c>
      <c r="I132" s="288" t="n">
        <v>28000</v>
      </c>
      <c r="J132" s="288" t="n">
        <v>17500</v>
      </c>
      <c r="K132" s="288" t="n">
        <v>8000</v>
      </c>
      <c r="L132" s="288" t="n">
        <v>9000</v>
      </c>
      <c r="M132" s="288" t="n">
        <v>8000</v>
      </c>
      <c r="N132" s="288" t="n">
        <v>10000</v>
      </c>
      <c r="O132" s="288" t="n">
        <v>22062</v>
      </c>
      <c r="P132" s="288" t="n">
        <v>20000</v>
      </c>
      <c r="Q132" s="288" t="n">
        <v>4066</v>
      </c>
      <c r="R132" s="288" t="n">
        <v>12406</v>
      </c>
      <c r="S132" s="288" t="n">
        <v>3000</v>
      </c>
      <c r="T132" s="288" t="n">
        <v>7943</v>
      </c>
      <c r="U132" s="288" t="n">
        <v>65000</v>
      </c>
      <c r="V132" s="288" t="n">
        <v>65000</v>
      </c>
      <c r="W132" s="288" t="n"/>
      <c r="X132" s="288" t="n"/>
      <c r="Y132" s="288" t="n"/>
      <c r="Z132" s="288" t="n"/>
      <c r="AA132" s="288" t="n"/>
      <c r="AB132" s="288" t="n"/>
      <c r="AC132" s="288" t="n"/>
      <c r="AD132" s="288" t="n"/>
      <c r="AE132" s="289" t="n"/>
      <c r="AF132" s="288" t="n"/>
      <c r="AG132" s="288" t="n"/>
      <c r="AH132" s="288" t="n"/>
      <c r="AI132" s="288" t="n"/>
      <c r="AJ132" s="288" t="n"/>
      <c r="AK132" s="288" t="n"/>
      <c r="AL132" s="288" t="n"/>
      <c r="AM132" s="288" t="n"/>
      <c r="AN132" s="290">
        <f>SUM(I132:AM132)</f>
        <v/>
      </c>
      <c r="AO132" s="291" t="n"/>
      <c r="AP132" s="287" t="n"/>
    </row>
    <row customFormat="1" customHeight="1" ht="31.5" r="133" s="260">
      <c r="A133" s="286" t="n">
        <v>4</v>
      </c>
      <c r="B133" s="286" t="inlineStr">
        <is>
          <t>租赁</t>
        </is>
      </c>
      <c r="C133" s="286" t="inlineStr">
        <is>
          <t>服装</t>
        </is>
      </c>
      <c r="D133" s="286" t="inlineStr">
        <is>
          <t>1F</t>
        </is>
      </c>
      <c r="E133" s="286" t="inlineStr">
        <is>
          <t>1F</t>
        </is>
      </c>
      <c r="F133" s="287" t="inlineStr">
        <is>
          <t>1F-115-1</t>
        </is>
      </c>
      <c r="G133" s="287" t="inlineStr">
        <is>
          <t>阿玛施</t>
        </is>
      </c>
      <c r="H133" s="301" t="n">
        <v>152</v>
      </c>
      <c r="I133" s="288" t="n">
        <v>10530</v>
      </c>
      <c r="J133" s="288" t="n">
        <v>6480</v>
      </c>
      <c r="K133" s="288" t="n">
        <v>12200</v>
      </c>
      <c r="L133" s="288" t="n">
        <v>26490</v>
      </c>
      <c r="M133" s="288" t="n">
        <v>15560</v>
      </c>
      <c r="N133" s="288" t="n">
        <v>19940</v>
      </c>
      <c r="O133" s="288" t="n">
        <v>36580</v>
      </c>
      <c r="P133" s="288" t="n">
        <v>7710</v>
      </c>
      <c r="Q133" s="288" t="n">
        <v>15750</v>
      </c>
      <c r="R133" s="288" t="n">
        <v>9880</v>
      </c>
      <c r="S133" s="288" t="n">
        <v>3000</v>
      </c>
      <c r="T133" s="288" t="n">
        <v>7810</v>
      </c>
      <c r="U133" s="288" t="n">
        <v>10030</v>
      </c>
      <c r="V133" s="288" t="n"/>
      <c r="W133" s="288" t="n"/>
      <c r="X133" s="288" t="n"/>
      <c r="Y133" s="288" t="n"/>
      <c r="Z133" s="288" t="n"/>
      <c r="AA133" s="288" t="n"/>
      <c r="AB133" s="288" t="n"/>
      <c r="AC133" s="288" t="n"/>
      <c r="AD133" s="288" t="n"/>
      <c r="AE133" s="289" t="n"/>
      <c r="AF133" s="288" t="n"/>
      <c r="AG133" s="288" t="n"/>
      <c r="AH133" s="288" t="n"/>
      <c r="AI133" s="288" t="n"/>
      <c r="AJ133" s="288" t="n"/>
      <c r="AK133" s="288" t="n"/>
      <c r="AL133" s="288" t="n"/>
      <c r="AM133" s="288" t="n"/>
      <c r="AN133" s="290">
        <f>SUM(I133:AM133)</f>
        <v/>
      </c>
      <c r="AO133" s="291" t="n"/>
      <c r="AP133" s="287" t="n"/>
    </row>
    <row customFormat="1" customHeight="1" ht="31.5" r="134" s="260">
      <c r="A134" s="286" t="n">
        <v>5</v>
      </c>
      <c r="B134" s="286" t="inlineStr">
        <is>
          <t>租赁</t>
        </is>
      </c>
      <c r="C134" s="286" t="inlineStr">
        <is>
          <t>服装</t>
        </is>
      </c>
      <c r="D134" s="286" t="inlineStr">
        <is>
          <t>1F</t>
        </is>
      </c>
      <c r="E134" s="286" t="inlineStr">
        <is>
          <t>1F</t>
        </is>
      </c>
      <c r="F134" s="287" t="inlineStr">
        <is>
          <t>1F-115-2</t>
        </is>
      </c>
      <c r="G134" s="287" t="inlineStr">
        <is>
          <t>爵克</t>
        </is>
      </c>
      <c r="H134" s="301" t="n">
        <v>184</v>
      </c>
      <c r="I134" s="288" t="n">
        <v>2829</v>
      </c>
      <c r="J134" s="286" t="n">
        <v>884</v>
      </c>
      <c r="K134" s="286" t="n">
        <v>1917</v>
      </c>
      <c r="L134" s="286" t="n">
        <v>14339</v>
      </c>
      <c r="M134" s="286" t="n">
        <v>8790</v>
      </c>
      <c r="N134" s="286" t="n">
        <v>6228</v>
      </c>
      <c r="O134" s="286" t="n">
        <v>13374</v>
      </c>
      <c r="P134" s="286" t="n">
        <v>8406</v>
      </c>
      <c r="Q134" s="286" t="n">
        <v>0</v>
      </c>
      <c r="R134" s="286" t="n">
        <v>14191</v>
      </c>
      <c r="S134" s="286" t="n">
        <v>5136</v>
      </c>
      <c r="T134" s="286" t="n">
        <v>1636</v>
      </c>
      <c r="U134" s="286" t="n">
        <v>21887</v>
      </c>
      <c r="V134" s="286" t="n">
        <v>21887</v>
      </c>
      <c r="W134" s="286" t="n"/>
      <c r="X134" s="286" t="n"/>
      <c r="Y134" s="286" t="n"/>
      <c r="Z134" s="286" t="n"/>
      <c r="AA134" s="286" t="n"/>
      <c r="AB134" s="286" t="n"/>
      <c r="AC134" s="286" t="n"/>
      <c r="AD134" s="286" t="n"/>
      <c r="AE134" s="299" t="n"/>
      <c r="AF134" s="286" t="n"/>
      <c r="AG134" s="286" t="n"/>
      <c r="AH134" s="286" t="n"/>
      <c r="AI134" s="286" t="n"/>
      <c r="AJ134" s="286" t="n"/>
      <c r="AK134" s="286" t="n"/>
      <c r="AL134" s="286" t="n"/>
      <c r="AM134" s="286" t="n"/>
      <c r="AN134" s="290">
        <f>SUM(I134:AM134)</f>
        <v/>
      </c>
      <c r="AO134" s="291" t="n"/>
      <c r="AP134" s="287" t="inlineStr">
        <is>
          <t>销采</t>
        </is>
      </c>
    </row>
    <row customFormat="1" customHeight="1" ht="31.5" r="135" s="260">
      <c r="A135" s="286" t="n">
        <v>6</v>
      </c>
      <c r="B135" s="286" t="inlineStr">
        <is>
          <t>租赁</t>
        </is>
      </c>
      <c r="C135" s="286" t="inlineStr">
        <is>
          <t>服装</t>
        </is>
      </c>
      <c r="D135" s="286" t="inlineStr">
        <is>
          <t>1F</t>
        </is>
      </c>
      <c r="E135" s="286" t="inlineStr">
        <is>
          <t>1F</t>
        </is>
      </c>
      <c r="F135" s="287" t="inlineStr">
        <is>
          <t>1F-116-1A</t>
        </is>
      </c>
      <c r="G135" s="287" t="inlineStr">
        <is>
          <t>ADIDAS</t>
        </is>
      </c>
      <c r="H135" s="301" t="n">
        <v>356</v>
      </c>
      <c r="I135" s="288" t="n">
        <v>35635</v>
      </c>
      <c r="J135" s="286" t="n">
        <v>17398</v>
      </c>
      <c r="K135" s="286" t="n">
        <v>20320</v>
      </c>
      <c r="L135" s="286" t="n">
        <v>10287</v>
      </c>
      <c r="M135" s="286" t="n">
        <v>18331</v>
      </c>
      <c r="N135" s="286" t="n">
        <v>21485</v>
      </c>
      <c r="O135" s="286" t="n">
        <v>23228</v>
      </c>
      <c r="P135" s="286" t="n">
        <v>34239</v>
      </c>
      <c r="Q135" s="286" t="n">
        <v>17177</v>
      </c>
      <c r="R135" s="286" t="n">
        <v>9803</v>
      </c>
      <c r="S135" s="286" t="n">
        <v>18179</v>
      </c>
      <c r="T135" s="286" t="n">
        <v>31498</v>
      </c>
      <c r="U135" s="286" t="n">
        <v>55166.59</v>
      </c>
      <c r="V135" s="286" t="n">
        <v>55166.59</v>
      </c>
      <c r="W135" s="286" t="n"/>
      <c r="X135" s="286" t="n"/>
      <c r="Y135" s="286" t="n"/>
      <c r="Z135" s="286" t="n"/>
      <c r="AA135" s="286" t="n"/>
      <c r="AB135" s="286" t="n"/>
      <c r="AC135" s="286" t="n"/>
      <c r="AD135" s="286" t="n"/>
      <c r="AE135" s="299" t="n"/>
      <c r="AF135" s="286" t="n"/>
      <c r="AG135" s="286" t="n"/>
      <c r="AH135" s="286" t="n"/>
      <c r="AI135" s="286" t="n"/>
      <c r="AJ135" s="286" t="n"/>
      <c r="AK135" s="286" t="n"/>
      <c r="AL135" s="286" t="n"/>
      <c r="AM135" s="286" t="n"/>
      <c r="AN135" s="290">
        <f>SUM(I135:AM135)</f>
        <v/>
      </c>
      <c r="AO135" s="291" t="n"/>
      <c r="AP135" s="287" t="inlineStr">
        <is>
          <t>销采</t>
        </is>
      </c>
    </row>
    <row customFormat="1" customHeight="1" ht="31.5" r="136" s="260">
      <c r="A136" s="286" t="n">
        <v>7</v>
      </c>
      <c r="B136" s="286" t="inlineStr">
        <is>
          <t>租赁</t>
        </is>
      </c>
      <c r="C136" s="286" t="inlineStr">
        <is>
          <t>服装</t>
        </is>
      </c>
      <c r="D136" s="286" t="inlineStr">
        <is>
          <t>1F</t>
        </is>
      </c>
      <c r="E136" s="286" t="inlineStr">
        <is>
          <t>1F</t>
        </is>
      </c>
      <c r="F136" s="287" t="inlineStr">
        <is>
          <t>1F-116-1B</t>
        </is>
      </c>
      <c r="G136" s="287" t="inlineStr">
        <is>
          <t>NIKE</t>
        </is>
      </c>
      <c r="H136" s="301" t="n">
        <v>339</v>
      </c>
      <c r="I136" s="288" t="n">
        <v>53051</v>
      </c>
      <c r="J136" s="288" t="n">
        <v>32000</v>
      </c>
      <c r="K136" s="288" t="n">
        <v>30000</v>
      </c>
      <c r="L136" s="288" t="n">
        <v>11302</v>
      </c>
      <c r="M136" s="288" t="n">
        <v>24524</v>
      </c>
      <c r="N136" s="288" t="n">
        <v>39543</v>
      </c>
      <c r="O136" s="288" t="n">
        <v>55386</v>
      </c>
      <c r="P136" s="288" t="n">
        <v>44038</v>
      </c>
      <c r="Q136" s="288" t="n">
        <v>21972</v>
      </c>
      <c r="R136" s="288" t="n">
        <v>15000</v>
      </c>
      <c r="S136" s="288" t="n">
        <v>22698</v>
      </c>
      <c r="T136" s="288" t="n">
        <v>35327</v>
      </c>
      <c r="U136" s="288" t="n">
        <v>76954</v>
      </c>
      <c r="V136" s="297" t="n">
        <v>76954</v>
      </c>
      <c r="W136" s="288" t="n"/>
      <c r="X136" s="288" t="n"/>
      <c r="Y136" s="288" t="n"/>
      <c r="Z136" s="288" t="n"/>
      <c r="AA136" s="288" t="n"/>
      <c r="AB136" s="288" t="n"/>
      <c r="AC136" s="288" t="n"/>
      <c r="AD136" s="288" t="n"/>
      <c r="AE136" s="289" t="n"/>
      <c r="AF136" s="288" t="n"/>
      <c r="AG136" s="288" t="n"/>
      <c r="AH136" s="288" t="n"/>
      <c r="AI136" s="288" t="n"/>
      <c r="AJ136" s="288" t="n"/>
      <c r="AK136" s="288" t="n"/>
      <c r="AL136" s="288" t="n"/>
      <c r="AM136" s="288" t="n"/>
      <c r="AN136" s="290">
        <f>SUM(I136:AM136)</f>
        <v/>
      </c>
      <c r="AO136" s="291" t="n"/>
      <c r="AP136" s="287" t="n"/>
    </row>
    <row customFormat="1" customHeight="1" ht="31.5" r="137" s="260">
      <c r="A137" s="286" t="n">
        <v>8</v>
      </c>
      <c r="B137" s="286" t="inlineStr">
        <is>
          <t>租赁</t>
        </is>
      </c>
      <c r="C137" s="286" t="inlineStr">
        <is>
          <t>服装</t>
        </is>
      </c>
      <c r="D137" s="286" t="inlineStr">
        <is>
          <t>1F</t>
        </is>
      </c>
      <c r="E137" s="286" t="inlineStr">
        <is>
          <t>1F</t>
        </is>
      </c>
      <c r="F137" s="287" t="inlineStr">
        <is>
          <t>1F-121-2</t>
        </is>
      </c>
      <c r="G137" s="287" t="inlineStr">
        <is>
          <t>BOY  LONDON</t>
        </is>
      </c>
      <c r="H137" s="301" t="n">
        <v>100</v>
      </c>
      <c r="I137" s="288" t="n">
        <v>18643</v>
      </c>
      <c r="J137" s="288" t="n">
        <v>5793</v>
      </c>
      <c r="K137" s="288" t="n">
        <v>14086</v>
      </c>
      <c r="L137" s="288" t="n">
        <v>10590</v>
      </c>
      <c r="M137" s="288" t="n">
        <v>8000</v>
      </c>
      <c r="N137" s="288" t="n">
        <v>5395</v>
      </c>
      <c r="O137" s="288" t="n">
        <v>25131</v>
      </c>
      <c r="P137" s="288" t="n">
        <v>6095</v>
      </c>
      <c r="Q137" s="288" t="n">
        <v>3100</v>
      </c>
      <c r="R137" s="288" t="n">
        <v>4355</v>
      </c>
      <c r="S137" s="288" t="n">
        <v>11189</v>
      </c>
      <c r="T137" s="288" t="n">
        <v>9839</v>
      </c>
      <c r="U137" s="288" t="n">
        <v>41359</v>
      </c>
      <c r="V137" s="288" t="n">
        <v>41359</v>
      </c>
      <c r="W137" s="288" t="n"/>
      <c r="X137" s="288" t="n"/>
      <c r="Y137" s="288" t="n"/>
      <c r="Z137" s="288" t="n"/>
      <c r="AA137" s="288" t="n"/>
      <c r="AB137" s="288" t="n"/>
      <c r="AC137" s="288" t="n"/>
      <c r="AD137" s="288" t="n"/>
      <c r="AE137" s="289" t="n"/>
      <c r="AF137" s="288" t="n"/>
      <c r="AG137" s="288" t="n"/>
      <c r="AH137" s="288" t="n"/>
      <c r="AI137" s="288" t="n"/>
      <c r="AJ137" s="288" t="n"/>
      <c r="AK137" s="288" t="n"/>
      <c r="AL137" s="288" t="n"/>
      <c r="AM137" s="288" t="n"/>
      <c r="AN137" s="290">
        <f>SUM(I137:AM137)</f>
        <v/>
      </c>
      <c r="AO137" s="291" t="n"/>
      <c r="AP137" s="287" t="n"/>
    </row>
    <row customFormat="1" customHeight="1" ht="31.5" r="138" s="260">
      <c r="A138" s="286" t="n">
        <v>9</v>
      </c>
      <c r="B138" s="286" t="inlineStr">
        <is>
          <t>租赁</t>
        </is>
      </c>
      <c r="C138" s="286" t="inlineStr">
        <is>
          <t>服装</t>
        </is>
      </c>
      <c r="D138" s="286" t="inlineStr">
        <is>
          <t>1F</t>
        </is>
      </c>
      <c r="E138" s="286" t="inlineStr">
        <is>
          <t>1F</t>
        </is>
      </c>
      <c r="F138" s="287" t="inlineStr">
        <is>
          <t>1F-131</t>
        </is>
      </c>
      <c r="G138" s="287" t="inlineStr">
        <is>
          <t>波司登</t>
        </is>
      </c>
      <c r="H138" s="301" t="n">
        <v>96</v>
      </c>
      <c r="I138" s="288" t="n">
        <v>607</v>
      </c>
      <c r="J138" s="286" t="n">
        <v>0</v>
      </c>
      <c r="K138" s="286" t="n">
        <v>0</v>
      </c>
      <c r="L138" s="286" t="n">
        <v>779</v>
      </c>
      <c r="M138" s="286" t="n">
        <v>0</v>
      </c>
      <c r="N138" s="286" t="n">
        <v>1026</v>
      </c>
      <c r="O138" s="286" t="n">
        <v>2856</v>
      </c>
      <c r="P138" s="286" t="n">
        <v>540</v>
      </c>
      <c r="Q138" s="286" t="n">
        <v>0</v>
      </c>
      <c r="R138" s="286" t="n">
        <v>0</v>
      </c>
      <c r="S138" s="286" t="n">
        <v>608</v>
      </c>
      <c r="T138" s="286" t="n">
        <v>1366</v>
      </c>
      <c r="U138" s="286" t="n">
        <v>1056</v>
      </c>
      <c r="V138" s="286" t="n">
        <v>1056</v>
      </c>
      <c r="W138" s="286" t="n"/>
      <c r="X138" s="286" t="n"/>
      <c r="Y138" s="286" t="n"/>
      <c r="Z138" s="286" t="n"/>
      <c r="AA138" s="286" t="n"/>
      <c r="AB138" s="286" t="n"/>
      <c r="AC138" s="286" t="n"/>
      <c r="AD138" s="286" t="n"/>
      <c r="AE138" s="299" t="n"/>
      <c r="AF138" s="286" t="n"/>
      <c r="AG138" s="286" t="n"/>
      <c r="AH138" s="286" t="n"/>
      <c r="AI138" s="286" t="n"/>
      <c r="AJ138" s="286" t="n"/>
      <c r="AK138" s="286" t="n"/>
      <c r="AL138" s="286" t="n"/>
      <c r="AM138" s="286" t="n"/>
      <c r="AN138" s="290">
        <f>SUM(I138:AM138)</f>
        <v/>
      </c>
      <c r="AO138" s="291" t="n"/>
      <c r="AP138" s="287" t="inlineStr">
        <is>
          <t>销采</t>
        </is>
      </c>
    </row>
    <row customFormat="1" customHeight="1" ht="31.5" r="139" s="260">
      <c r="A139" s="286" t="n">
        <v>10</v>
      </c>
      <c r="B139" s="286" t="inlineStr">
        <is>
          <t>租赁</t>
        </is>
      </c>
      <c r="C139" s="286" t="inlineStr">
        <is>
          <t>服装</t>
        </is>
      </c>
      <c r="D139" s="286" t="inlineStr">
        <is>
          <t>2F</t>
        </is>
      </c>
      <c r="E139" s="286" t="inlineStr">
        <is>
          <t>2F</t>
        </is>
      </c>
      <c r="F139" s="292" t="inlineStr">
        <is>
          <t>2F-203,2F-203-1A</t>
        </is>
      </c>
      <c r="G139" s="287" t="inlineStr">
        <is>
          <t>BLOOMING</t>
        </is>
      </c>
      <c r="H139" s="294" t="n">
        <v>117.4</v>
      </c>
      <c r="I139" s="288" t="n">
        <v>4273</v>
      </c>
      <c r="J139" s="286" t="n">
        <v>3702</v>
      </c>
      <c r="K139" s="286" t="n">
        <v>2432</v>
      </c>
      <c r="L139" s="286" t="n">
        <v>1736</v>
      </c>
      <c r="M139" s="286" t="n">
        <v>3305</v>
      </c>
      <c r="N139" s="286" t="n">
        <v>4513</v>
      </c>
      <c r="O139" s="286" t="n">
        <v>5365</v>
      </c>
      <c r="P139" s="286" t="n">
        <v>3377</v>
      </c>
      <c r="Q139" s="286" t="n">
        <v>1067</v>
      </c>
      <c r="R139" s="286" t="n">
        <v>330</v>
      </c>
      <c r="S139" s="286" t="n">
        <v>2373</v>
      </c>
      <c r="T139" s="286" t="n">
        <v>1103</v>
      </c>
      <c r="U139" s="286" t="n">
        <v>3327</v>
      </c>
      <c r="V139" s="286" t="n">
        <v>3327</v>
      </c>
      <c r="W139" s="286" t="n"/>
      <c r="X139" s="286" t="n"/>
      <c r="Y139" s="286" t="n"/>
      <c r="Z139" s="286" t="n"/>
      <c r="AA139" s="286" t="n"/>
      <c r="AB139" s="286" t="n"/>
      <c r="AC139" s="286" t="n"/>
      <c r="AD139" s="286" t="n"/>
      <c r="AE139" s="299" t="n"/>
      <c r="AF139" s="286" t="n"/>
      <c r="AG139" s="286" t="n"/>
      <c r="AH139" s="286" t="n"/>
      <c r="AI139" s="286" t="n"/>
      <c r="AJ139" s="286" t="n"/>
      <c r="AK139" s="286" t="n"/>
      <c r="AL139" s="286" t="n"/>
      <c r="AM139" s="286" t="n"/>
      <c r="AN139" s="290">
        <f>SUM(I139:AM139)</f>
        <v/>
      </c>
      <c r="AO139" s="291" t="n"/>
      <c r="AP139" s="287" t="inlineStr">
        <is>
          <t>销采</t>
        </is>
      </c>
    </row>
    <row customFormat="1" customHeight="1" ht="31.5" r="140" s="260">
      <c r="A140" s="286" t="n">
        <v>11</v>
      </c>
      <c r="B140" s="286" t="inlineStr">
        <is>
          <t>租赁</t>
        </is>
      </c>
      <c r="C140" s="286" t="inlineStr">
        <is>
          <t>服装</t>
        </is>
      </c>
      <c r="D140" s="286" t="inlineStr">
        <is>
          <t>2F</t>
        </is>
      </c>
      <c r="E140" s="286" t="inlineStr">
        <is>
          <t>2F</t>
        </is>
      </c>
      <c r="F140" s="287" t="inlineStr">
        <is>
          <t>2F-203-2</t>
        </is>
      </c>
      <c r="G140" s="287" t="inlineStr">
        <is>
          <t>Free I</t>
        </is>
      </c>
      <c r="H140" s="301" t="n">
        <v>68</v>
      </c>
      <c r="I140" s="288" t="n">
        <v>1189</v>
      </c>
      <c r="J140" s="286" t="n">
        <v>1064</v>
      </c>
      <c r="K140" s="286" t="n">
        <v>579</v>
      </c>
      <c r="L140" s="286" t="n">
        <v>1475</v>
      </c>
      <c r="M140" s="286" t="n">
        <v>6334</v>
      </c>
      <c r="N140" s="286" t="n">
        <v>2704</v>
      </c>
      <c r="O140" s="286" t="n">
        <v>3379</v>
      </c>
      <c r="P140" s="286" t="n">
        <v>5761</v>
      </c>
      <c r="Q140" s="286" t="n">
        <v>2025</v>
      </c>
      <c r="R140" s="286" t="n">
        <v>519</v>
      </c>
      <c r="S140" s="286" t="n">
        <v>1623</v>
      </c>
      <c r="T140" s="286" t="n">
        <v>3453</v>
      </c>
      <c r="U140" s="286" t="n">
        <v>6118</v>
      </c>
      <c r="V140" s="286" t="n">
        <v>6118</v>
      </c>
      <c r="W140" s="286" t="n"/>
      <c r="X140" s="286" t="n"/>
      <c r="Y140" s="286" t="n"/>
      <c r="Z140" s="286" t="n"/>
      <c r="AA140" s="286" t="n"/>
      <c r="AB140" s="286" t="n"/>
      <c r="AC140" s="286" t="n"/>
      <c r="AD140" s="286" t="n"/>
      <c r="AE140" s="299" t="n"/>
      <c r="AF140" s="286" t="n"/>
      <c r="AG140" s="286" t="n"/>
      <c r="AH140" s="286" t="n"/>
      <c r="AI140" s="286" t="n"/>
      <c r="AJ140" s="286" t="n"/>
      <c r="AK140" s="286" t="n"/>
      <c r="AL140" s="286" t="n"/>
      <c r="AM140" s="286" t="n"/>
      <c r="AN140" s="290">
        <f>SUM(I140:AM140)</f>
        <v/>
      </c>
      <c r="AO140" s="291" t="n"/>
      <c r="AP140" s="287" t="inlineStr">
        <is>
          <t>销采</t>
        </is>
      </c>
    </row>
    <row customFormat="1" customHeight="1" ht="31.5" r="141" s="260">
      <c r="A141" s="286" t="n">
        <v>12</v>
      </c>
      <c r="B141" s="286" t="inlineStr">
        <is>
          <t>租赁</t>
        </is>
      </c>
      <c r="C141" s="286" t="inlineStr">
        <is>
          <t>服装</t>
        </is>
      </c>
      <c r="D141" s="286" t="inlineStr">
        <is>
          <t>2F</t>
        </is>
      </c>
      <c r="E141" s="286" t="inlineStr">
        <is>
          <t>2F</t>
        </is>
      </c>
      <c r="F141" s="287" t="inlineStr">
        <is>
          <t>2F-204-1</t>
        </is>
      </c>
      <c r="G141" s="287" t="inlineStr">
        <is>
          <t>mixblu</t>
        </is>
      </c>
      <c r="H141" s="301" t="n">
        <v>356</v>
      </c>
      <c r="I141" s="288" t="n">
        <v>13426</v>
      </c>
      <c r="J141" s="286" t="n">
        <v>4361</v>
      </c>
      <c r="K141" s="286" t="n">
        <v>3296</v>
      </c>
      <c r="L141" s="286" t="n">
        <v>4051</v>
      </c>
      <c r="M141" s="286" t="n">
        <v>6000</v>
      </c>
      <c r="N141" s="286" t="n">
        <v>6000</v>
      </c>
      <c r="O141" s="286" t="n">
        <v>5000</v>
      </c>
      <c r="P141" s="286" t="n">
        <v>12000</v>
      </c>
      <c r="Q141" s="286" t="n">
        <v>3000</v>
      </c>
      <c r="R141" s="286" t="n">
        <v>1000</v>
      </c>
      <c r="S141" s="286" t="n">
        <v>928</v>
      </c>
      <c r="T141" s="286" t="n">
        <v>1195</v>
      </c>
      <c r="U141" s="286" t="n">
        <v>43332</v>
      </c>
      <c r="V141" s="286" t="n">
        <v>43332</v>
      </c>
      <c r="W141" s="286" t="n"/>
      <c r="X141" s="286" t="n"/>
      <c r="Y141" s="286" t="n"/>
      <c r="Z141" s="286" t="n"/>
      <c r="AA141" s="286" t="n"/>
      <c r="AB141" s="286" t="n"/>
      <c r="AC141" s="286" t="n"/>
      <c r="AD141" s="286" t="n"/>
      <c r="AE141" s="299" t="n"/>
      <c r="AF141" s="286" t="n"/>
      <c r="AG141" s="286" t="n"/>
      <c r="AH141" s="286" t="n"/>
      <c r="AI141" s="286" t="n"/>
      <c r="AJ141" s="286" t="n"/>
      <c r="AK141" s="286" t="n"/>
      <c r="AL141" s="286" t="n"/>
      <c r="AM141" s="286" t="n"/>
      <c r="AN141" s="290">
        <f>SUM(I141:AM141)</f>
        <v/>
      </c>
      <c r="AO141" s="291" t="n"/>
      <c r="AP141" s="287" t="inlineStr">
        <is>
          <t>销采</t>
        </is>
      </c>
    </row>
    <row customFormat="1" customHeight="1" ht="31.5" r="142" s="260">
      <c r="A142" s="286" t="n">
        <v>13</v>
      </c>
      <c r="B142" s="286" t="inlineStr">
        <is>
          <t>租赁</t>
        </is>
      </c>
      <c r="C142" s="286" t="inlineStr">
        <is>
          <t>服装</t>
        </is>
      </c>
      <c r="D142" s="286" t="inlineStr">
        <is>
          <t>2F</t>
        </is>
      </c>
      <c r="E142" s="315" t="inlineStr">
        <is>
          <t>2F</t>
        </is>
      </c>
      <c r="F142" s="292" t="inlineStr">
        <is>
          <t>2F-209,2F-210</t>
        </is>
      </c>
      <c r="G142" s="287" t="inlineStr">
        <is>
          <t>拉夏贝尔</t>
        </is>
      </c>
      <c r="H142" s="294" t="n">
        <v>765.8</v>
      </c>
      <c r="I142" s="288" t="n">
        <v>18681.5</v>
      </c>
      <c r="J142" s="286" t="n">
        <v>4423.8</v>
      </c>
      <c r="K142" s="286" t="n">
        <v>8148.3</v>
      </c>
      <c r="L142" s="286" t="n">
        <v>2580</v>
      </c>
      <c r="M142" s="286" t="n">
        <v>5499.8</v>
      </c>
      <c r="N142" s="286" t="n">
        <v>8779.5</v>
      </c>
      <c r="O142" s="286" t="n">
        <v>15792.3</v>
      </c>
      <c r="P142" s="286" t="n">
        <v>10941.4</v>
      </c>
      <c r="Q142" s="286" t="n">
        <v>5808.6</v>
      </c>
      <c r="R142" s="286" t="n">
        <v>3723.2</v>
      </c>
      <c r="S142" s="286" t="n">
        <v>4964.6</v>
      </c>
      <c r="T142" s="286" t="n">
        <v>4285.4</v>
      </c>
      <c r="U142" s="286" t="n">
        <v>20819.8</v>
      </c>
      <c r="V142" s="286" t="n">
        <v>23475</v>
      </c>
      <c r="W142" s="286" t="n"/>
      <c r="X142" s="286" t="n"/>
      <c r="Y142" s="286" t="n"/>
      <c r="Z142" s="286" t="n"/>
      <c r="AA142" s="286" t="n"/>
      <c r="AB142" s="286" t="n"/>
      <c r="AC142" s="286" t="n"/>
      <c r="AD142" s="286" t="n"/>
      <c r="AE142" s="299" t="n"/>
      <c r="AF142" s="286" t="n"/>
      <c r="AG142" s="286" t="n"/>
      <c r="AH142" s="286" t="n"/>
      <c r="AI142" s="286" t="n"/>
      <c r="AJ142" s="286" t="n"/>
      <c r="AK142" s="286" t="n"/>
      <c r="AL142" s="286" t="n"/>
      <c r="AM142" s="286" t="n"/>
      <c r="AN142" s="290">
        <f>SUM(I142:AM142)</f>
        <v/>
      </c>
      <c r="AO142" s="291" t="n"/>
      <c r="AP142" s="287" t="inlineStr">
        <is>
          <t>销采</t>
        </is>
      </c>
    </row>
    <row customFormat="1" customHeight="1" ht="31.5" r="143" s="260">
      <c r="A143" s="286" t="n">
        <v>14</v>
      </c>
      <c r="B143" s="286" t="inlineStr">
        <is>
          <t>租赁</t>
        </is>
      </c>
      <c r="C143" s="286" t="inlineStr">
        <is>
          <t>服装</t>
        </is>
      </c>
      <c r="D143" s="286" t="inlineStr">
        <is>
          <t>2F</t>
        </is>
      </c>
      <c r="E143" s="286" t="inlineStr">
        <is>
          <t>2F</t>
        </is>
      </c>
      <c r="F143" s="287" t="inlineStr">
        <is>
          <t>2F-211-2</t>
        </is>
      </c>
      <c r="G143" s="287" t="inlineStr">
        <is>
          <t>JUCY JUDY</t>
        </is>
      </c>
      <c r="H143" s="301" t="n">
        <v>120</v>
      </c>
      <c r="I143" s="288" t="n">
        <v>2213.2</v>
      </c>
      <c r="J143" s="286" t="n">
        <v>6210</v>
      </c>
      <c r="K143" s="286" t="n">
        <v>2188.4</v>
      </c>
      <c r="L143" s="286" t="n">
        <v>1675.2</v>
      </c>
      <c r="M143" s="286" t="n">
        <v>1196</v>
      </c>
      <c r="N143" s="286" t="n">
        <v>4015</v>
      </c>
      <c r="O143" s="286" t="n">
        <v>2160</v>
      </c>
      <c r="P143" s="286" t="n">
        <v>3839</v>
      </c>
      <c r="Q143" s="286" t="n">
        <v>2589</v>
      </c>
      <c r="R143" s="286" t="n">
        <v>1387</v>
      </c>
      <c r="S143" s="286" t="n">
        <v>548</v>
      </c>
      <c r="T143" s="286" t="n">
        <v>6371.4</v>
      </c>
      <c r="U143" s="286" t="n">
        <v>5186</v>
      </c>
      <c r="V143" s="286" t="n">
        <v>5186</v>
      </c>
      <c r="W143" s="286" t="n"/>
      <c r="X143" s="286" t="n"/>
      <c r="Y143" s="286" t="n"/>
      <c r="Z143" s="286" t="n"/>
      <c r="AA143" s="286" t="n"/>
      <c r="AB143" s="286" t="n"/>
      <c r="AC143" s="286" t="n"/>
      <c r="AD143" s="286" t="n"/>
      <c r="AE143" s="299" t="n"/>
      <c r="AF143" s="286" t="n"/>
      <c r="AG143" s="286" t="n"/>
      <c r="AH143" s="286" t="n"/>
      <c r="AI143" s="286" t="n"/>
      <c r="AJ143" s="286" t="n"/>
      <c r="AK143" s="286" t="n"/>
      <c r="AL143" s="286" t="n"/>
      <c r="AM143" s="286" t="n"/>
      <c r="AN143" s="290">
        <f>SUM(I143:AM143)</f>
        <v/>
      </c>
      <c r="AO143" s="291" t="n"/>
      <c r="AP143" s="287" t="inlineStr">
        <is>
          <t>销采</t>
        </is>
      </c>
    </row>
    <row customFormat="1" customHeight="1" ht="31.5" r="144" s="260">
      <c r="A144" s="286" t="n">
        <v>15</v>
      </c>
      <c r="B144" s="286" t="inlineStr">
        <is>
          <t>租赁</t>
        </is>
      </c>
      <c r="C144" s="286" t="inlineStr">
        <is>
          <t>服装</t>
        </is>
      </c>
      <c r="D144" s="286" t="inlineStr">
        <is>
          <t>2F</t>
        </is>
      </c>
      <c r="E144" s="286" t="inlineStr">
        <is>
          <t>2F</t>
        </is>
      </c>
      <c r="F144" s="287" t="inlineStr">
        <is>
          <t>2F-226</t>
        </is>
      </c>
      <c r="G144" s="287" t="inlineStr">
        <is>
          <t>遐逸</t>
        </is>
      </c>
      <c r="H144" s="301" t="n">
        <v>116</v>
      </c>
      <c r="I144" s="288" t="n">
        <v>8587</v>
      </c>
      <c r="J144" s="286" t="n">
        <v>1040</v>
      </c>
      <c r="K144" s="286" t="n">
        <v>2430</v>
      </c>
      <c r="L144" s="286" t="n">
        <v>238</v>
      </c>
      <c r="M144" s="286" t="n">
        <v>1267</v>
      </c>
      <c r="N144" s="286" t="n">
        <v>1763</v>
      </c>
      <c r="O144" s="286" t="n">
        <v>3693</v>
      </c>
      <c r="P144" s="286" t="n">
        <v>1572</v>
      </c>
      <c r="Q144" s="286" t="n">
        <v>1990</v>
      </c>
      <c r="R144" s="286" t="n">
        <v>2869</v>
      </c>
      <c r="S144" s="286" t="n">
        <v>2417</v>
      </c>
      <c r="T144" s="286" t="n">
        <v>3459</v>
      </c>
      <c r="U144" s="286" t="n">
        <v>8859</v>
      </c>
      <c r="V144" s="286" t="n">
        <v>9000</v>
      </c>
      <c r="W144" s="286" t="n"/>
      <c r="X144" s="286" t="n"/>
      <c r="Y144" s="286" t="n"/>
      <c r="Z144" s="286" t="n"/>
      <c r="AA144" s="286" t="n"/>
      <c r="AB144" s="286" t="n"/>
      <c r="AC144" s="286" t="n"/>
      <c r="AD144" s="286" t="n"/>
      <c r="AE144" s="299" t="n"/>
      <c r="AF144" s="286" t="n"/>
      <c r="AG144" s="286" t="n"/>
      <c r="AH144" s="286" t="n"/>
      <c r="AI144" s="286" t="n"/>
      <c r="AJ144" s="286" t="n"/>
      <c r="AK144" s="286" t="n"/>
      <c r="AL144" s="286" t="n"/>
      <c r="AM144" s="286" t="n"/>
      <c r="AN144" s="290">
        <f>SUM(I144:AM144)</f>
        <v/>
      </c>
      <c r="AO144" s="291" t="n"/>
      <c r="AP144" s="287" t="inlineStr">
        <is>
          <t>销采</t>
        </is>
      </c>
    </row>
    <row customFormat="1" customHeight="1" ht="31.5" r="145" s="260">
      <c r="A145" s="286" t="n">
        <v>16</v>
      </c>
      <c r="B145" s="286" t="inlineStr">
        <is>
          <t>租赁</t>
        </is>
      </c>
      <c r="C145" s="286" t="inlineStr">
        <is>
          <t>服装</t>
        </is>
      </c>
      <c r="D145" s="286" t="inlineStr">
        <is>
          <t>2F</t>
        </is>
      </c>
      <c r="E145" s="286" t="inlineStr">
        <is>
          <t>2F</t>
        </is>
      </c>
      <c r="F145" s="287" t="inlineStr">
        <is>
          <t>2F-213-2</t>
        </is>
      </c>
      <c r="G145" s="287" t="inlineStr">
        <is>
          <t>Abun</t>
        </is>
      </c>
      <c r="H145" s="301" t="n">
        <v>98</v>
      </c>
      <c r="I145" s="288" t="n">
        <v>12672</v>
      </c>
      <c r="J145" s="286" t="n">
        <v>5120</v>
      </c>
      <c r="K145" s="286" t="n">
        <v>3449</v>
      </c>
      <c r="L145" s="286" t="n">
        <v>2941</v>
      </c>
      <c r="M145" s="286" t="n">
        <v>2636</v>
      </c>
      <c r="N145" s="286" t="n">
        <v>1613</v>
      </c>
      <c r="O145" s="286" t="n">
        <v>11738</v>
      </c>
      <c r="P145" s="286" t="n">
        <v>12207</v>
      </c>
      <c r="Q145" s="286" t="n">
        <v>2860</v>
      </c>
      <c r="R145" s="286" t="n">
        <v>838</v>
      </c>
      <c r="S145" s="286" t="n">
        <v>1396</v>
      </c>
      <c r="T145" s="286" t="n">
        <v>5316</v>
      </c>
      <c r="U145" s="286" t="n">
        <v>9429</v>
      </c>
      <c r="V145" s="286" t="n">
        <v>9429</v>
      </c>
      <c r="W145" s="286" t="n"/>
      <c r="X145" s="286" t="n"/>
      <c r="Y145" s="286" t="n"/>
      <c r="Z145" s="286" t="n"/>
      <c r="AA145" s="286" t="n"/>
      <c r="AB145" s="286" t="n"/>
      <c r="AC145" s="286" t="n"/>
      <c r="AD145" s="286" t="n"/>
      <c r="AE145" s="299" t="n"/>
      <c r="AF145" s="286" t="n"/>
      <c r="AG145" s="286" t="n"/>
      <c r="AH145" s="286" t="n"/>
      <c r="AI145" s="286" t="n"/>
      <c r="AJ145" s="286" t="n"/>
      <c r="AK145" s="286" t="n"/>
      <c r="AL145" s="286" t="n"/>
      <c r="AM145" s="286" t="n"/>
      <c r="AN145" s="290">
        <f>SUM(I145:AM145)</f>
        <v/>
      </c>
      <c r="AO145" s="291" t="n"/>
      <c r="AP145" s="287" t="inlineStr">
        <is>
          <t>销采</t>
        </is>
      </c>
    </row>
    <row customFormat="1" customHeight="1" ht="31.5" r="146" s="260">
      <c r="A146" s="286" t="n">
        <v>17</v>
      </c>
      <c r="B146" s="286" t="inlineStr">
        <is>
          <t>租赁</t>
        </is>
      </c>
      <c r="C146" s="286" t="inlineStr">
        <is>
          <t>服装</t>
        </is>
      </c>
      <c r="D146" s="286" t="inlineStr">
        <is>
          <t>2F</t>
        </is>
      </c>
      <c r="E146" s="286" t="inlineStr">
        <is>
          <t>2F</t>
        </is>
      </c>
      <c r="F146" s="287" t="inlineStr">
        <is>
          <t>2F-214,2F-215-1</t>
        </is>
      </c>
      <c r="G146" s="287" t="inlineStr">
        <is>
          <t>basic house</t>
        </is>
      </c>
      <c r="H146" s="301" t="n">
        <v>181.02</v>
      </c>
      <c r="I146" s="288" t="n">
        <v>8892</v>
      </c>
      <c r="J146" s="286" t="n">
        <v>4695</v>
      </c>
      <c r="K146" s="286" t="n">
        <v>3895</v>
      </c>
      <c r="L146" s="286" t="n">
        <v>1814</v>
      </c>
      <c r="M146" s="286" t="n">
        <v>6897</v>
      </c>
      <c r="N146" s="286" t="n">
        <v>3458</v>
      </c>
      <c r="O146" s="286" t="n">
        <v>7363</v>
      </c>
      <c r="P146" s="286" t="n">
        <v>6198</v>
      </c>
      <c r="Q146" s="286" t="n">
        <v>1495</v>
      </c>
      <c r="R146" s="286" t="n">
        <v>778</v>
      </c>
      <c r="S146" s="286" t="n">
        <v>2672</v>
      </c>
      <c r="T146" s="286" t="n">
        <v>2441</v>
      </c>
      <c r="U146" s="286" t="n">
        <v>5663</v>
      </c>
      <c r="V146" s="286" t="n">
        <v>6000</v>
      </c>
      <c r="W146" s="286" t="n"/>
      <c r="X146" s="286" t="n"/>
      <c r="Y146" s="286" t="n"/>
      <c r="Z146" s="286" t="n"/>
      <c r="AA146" s="286" t="n"/>
      <c r="AB146" s="286" t="n"/>
      <c r="AC146" s="286" t="n"/>
      <c r="AD146" s="286" t="n"/>
      <c r="AE146" s="299" t="n"/>
      <c r="AF146" s="286" t="n"/>
      <c r="AG146" s="286" t="n"/>
      <c r="AH146" s="286" t="n"/>
      <c r="AI146" s="286" t="n"/>
      <c r="AJ146" s="286" t="n"/>
      <c r="AK146" s="286" t="n"/>
      <c r="AL146" s="286" t="n"/>
      <c r="AM146" s="286" t="n"/>
      <c r="AN146" s="290">
        <f>SUM(I146:AM146)</f>
        <v/>
      </c>
      <c r="AO146" s="291" t="n"/>
      <c r="AP146" s="287" t="inlineStr">
        <is>
          <t>销采</t>
        </is>
      </c>
    </row>
    <row customFormat="1" customHeight="1" ht="31.5" r="147" s="260">
      <c r="A147" s="286" t="n">
        <v>18</v>
      </c>
      <c r="B147" s="286" t="inlineStr">
        <is>
          <t>租赁</t>
        </is>
      </c>
      <c r="C147" s="286" t="inlineStr">
        <is>
          <t>服装</t>
        </is>
      </c>
      <c r="D147" s="286" t="inlineStr">
        <is>
          <t>2F</t>
        </is>
      </c>
      <c r="E147" s="286" t="inlineStr">
        <is>
          <t>2F</t>
        </is>
      </c>
      <c r="F147" s="287" t="inlineStr">
        <is>
          <t>2F-219</t>
        </is>
      </c>
      <c r="G147" s="287" t="inlineStr">
        <is>
          <t>oldcolour</t>
        </is>
      </c>
      <c r="H147" s="301" t="n">
        <v>122</v>
      </c>
      <c r="I147" s="288" t="n">
        <v>2177</v>
      </c>
      <c r="J147" s="286" t="n">
        <v>1707</v>
      </c>
      <c r="K147" s="286" t="n">
        <v>976</v>
      </c>
      <c r="L147" s="286" t="n">
        <v>2130</v>
      </c>
      <c r="M147" s="286" t="n">
        <v>4322</v>
      </c>
      <c r="N147" s="286" t="n">
        <v>670</v>
      </c>
      <c r="O147" s="286" t="n">
        <v>2683</v>
      </c>
      <c r="P147" s="286" t="n">
        <v>3958</v>
      </c>
      <c r="Q147" s="286" t="n">
        <v>420</v>
      </c>
      <c r="R147" s="286" t="n">
        <v>3683</v>
      </c>
      <c r="S147" s="286" t="n">
        <v>2635</v>
      </c>
      <c r="T147" s="286" t="n">
        <v>2170</v>
      </c>
      <c r="U147" s="286" t="n">
        <v>9750</v>
      </c>
      <c r="V147" s="286" t="n">
        <v>9750</v>
      </c>
      <c r="W147" s="286" t="n"/>
      <c r="X147" s="286" t="n"/>
      <c r="Y147" s="286" t="n"/>
      <c r="Z147" s="286" t="n"/>
      <c r="AA147" s="286" t="n"/>
      <c r="AB147" s="286" t="n"/>
      <c r="AC147" s="286" t="n"/>
      <c r="AD147" s="286" t="n"/>
      <c r="AE147" s="299" t="n"/>
      <c r="AF147" s="286" t="n"/>
      <c r="AG147" s="286" t="n"/>
      <c r="AH147" s="286" t="n"/>
      <c r="AI147" s="286" t="n"/>
      <c r="AJ147" s="286" t="n"/>
      <c r="AK147" s="286" t="n"/>
      <c r="AL147" s="286" t="n"/>
      <c r="AM147" s="286" t="n"/>
      <c r="AN147" s="290">
        <f>SUM(I147:AM147)</f>
        <v/>
      </c>
      <c r="AO147" s="291" t="n"/>
      <c r="AP147" s="287" t="inlineStr">
        <is>
          <t>销采</t>
        </is>
      </c>
    </row>
    <row customFormat="1" customHeight="1" ht="31.5" r="148" s="260">
      <c r="A148" s="286" t="n">
        <v>19</v>
      </c>
      <c r="B148" s="286" t="inlineStr">
        <is>
          <t>租赁</t>
        </is>
      </c>
      <c r="C148" s="286" t="inlineStr">
        <is>
          <t>服装</t>
        </is>
      </c>
      <c r="D148" s="286" t="inlineStr">
        <is>
          <t>2F</t>
        </is>
      </c>
      <c r="E148" s="286" t="inlineStr">
        <is>
          <t>2F</t>
        </is>
      </c>
      <c r="F148" s="287" t="inlineStr">
        <is>
          <t>2F-222-1</t>
        </is>
      </c>
      <c r="G148" s="287" t="inlineStr">
        <is>
          <t>Airiqi</t>
        </is>
      </c>
      <c r="H148" s="301" t="n">
        <v>103</v>
      </c>
      <c r="I148" s="288" t="n">
        <v>8032</v>
      </c>
      <c r="J148" s="286" t="n">
        <v>10458</v>
      </c>
      <c r="K148" s="286" t="n">
        <v>1583.6</v>
      </c>
      <c r="L148" s="286" t="n">
        <v>9222</v>
      </c>
      <c r="M148" s="286" t="n">
        <v>11489</v>
      </c>
      <c r="N148" s="286" t="n">
        <v>6758</v>
      </c>
      <c r="O148" s="286" t="n">
        <v>15133</v>
      </c>
      <c r="P148" s="286" t="n">
        <v>17644</v>
      </c>
      <c r="Q148" s="286" t="n">
        <v>6551</v>
      </c>
      <c r="R148" s="286" t="n">
        <v>6400</v>
      </c>
      <c r="S148" s="286" t="n">
        <v>7436</v>
      </c>
      <c r="T148" s="286" t="n">
        <v>8316</v>
      </c>
      <c r="U148" s="286" t="n">
        <v>16043</v>
      </c>
      <c r="V148" s="286" t="n">
        <v>16043</v>
      </c>
      <c r="W148" s="286" t="n"/>
      <c r="X148" s="286" t="n"/>
      <c r="Y148" s="286" t="n"/>
      <c r="Z148" s="286" t="n"/>
      <c r="AA148" s="286" t="n"/>
      <c r="AB148" s="286" t="n"/>
      <c r="AC148" s="286" t="n"/>
      <c r="AD148" s="286" t="n"/>
      <c r="AE148" s="299" t="n"/>
      <c r="AF148" s="286" t="n"/>
      <c r="AG148" s="286" t="n"/>
      <c r="AH148" s="286" t="n"/>
      <c r="AI148" s="286" t="n"/>
      <c r="AJ148" s="286" t="n"/>
      <c r="AK148" s="286" t="n"/>
      <c r="AL148" s="286" t="n"/>
      <c r="AM148" s="286" t="n"/>
      <c r="AN148" s="290">
        <f>SUM(I148:AM148)</f>
        <v/>
      </c>
      <c r="AO148" s="291" t="n"/>
      <c r="AP148" s="287" t="inlineStr">
        <is>
          <t>销采</t>
        </is>
      </c>
    </row>
    <row customFormat="1" customHeight="1" ht="31.5" r="149" s="260">
      <c r="A149" s="286" t="n">
        <v>21</v>
      </c>
      <c r="B149" s="286" t="inlineStr">
        <is>
          <t>租赁</t>
        </is>
      </c>
      <c r="C149" s="286" t="inlineStr">
        <is>
          <t>服装</t>
        </is>
      </c>
      <c r="D149" s="286" t="inlineStr">
        <is>
          <t>2F</t>
        </is>
      </c>
      <c r="E149" s="286" t="inlineStr">
        <is>
          <t>2F</t>
        </is>
      </c>
      <c r="F149" s="287" t="inlineStr">
        <is>
          <t>2F-228</t>
        </is>
      </c>
      <c r="G149" s="287" t="inlineStr">
        <is>
          <t>纳纹</t>
        </is>
      </c>
      <c r="H149" s="301" t="n">
        <v>98.87</v>
      </c>
      <c r="I149" s="288" t="n">
        <v>3088</v>
      </c>
      <c r="J149" s="286" t="n">
        <v>4557</v>
      </c>
      <c r="K149" s="286" t="n">
        <v>7140</v>
      </c>
      <c r="L149" s="286" t="n">
        <v>6871</v>
      </c>
      <c r="M149" s="286" t="n">
        <v>1297</v>
      </c>
      <c r="N149" s="286" t="n">
        <v>2866</v>
      </c>
      <c r="O149" s="286" t="n">
        <v>6253</v>
      </c>
      <c r="P149" s="286" t="n">
        <v>10804</v>
      </c>
      <c r="Q149" s="286" t="n">
        <v>4940</v>
      </c>
      <c r="R149" s="286" t="n">
        <v>2151</v>
      </c>
      <c r="S149" s="286" t="n">
        <v>5852</v>
      </c>
      <c r="T149" s="286" t="n">
        <v>3269</v>
      </c>
      <c r="U149" s="286" t="n">
        <v>4728</v>
      </c>
      <c r="V149" s="286" t="n">
        <v>4728</v>
      </c>
      <c r="W149" s="286" t="n"/>
      <c r="X149" s="286" t="n"/>
      <c r="Y149" s="286" t="n"/>
      <c r="Z149" s="286" t="n"/>
      <c r="AA149" s="286" t="n"/>
      <c r="AB149" s="286" t="n"/>
      <c r="AC149" s="286" t="n"/>
      <c r="AD149" s="286" t="n"/>
      <c r="AE149" s="299" t="n"/>
      <c r="AF149" s="286" t="n"/>
      <c r="AG149" s="286" t="n"/>
      <c r="AH149" s="286" t="n"/>
      <c r="AI149" s="286" t="n"/>
      <c r="AJ149" s="286" t="n"/>
      <c r="AK149" s="286" t="n"/>
      <c r="AL149" s="286" t="n"/>
      <c r="AM149" s="286" t="n"/>
      <c r="AN149" s="290">
        <f>SUM(I149:AM149)</f>
        <v/>
      </c>
      <c r="AO149" s="291" t="n"/>
      <c r="AP149" s="287" t="inlineStr">
        <is>
          <t>销采</t>
        </is>
      </c>
    </row>
    <row customFormat="1" customHeight="1" ht="31.5" r="150" s="260">
      <c r="A150" s="286" t="n">
        <v>22</v>
      </c>
      <c r="B150" s="286" t="inlineStr">
        <is>
          <t>租赁</t>
        </is>
      </c>
      <c r="C150" s="286" t="inlineStr">
        <is>
          <t>服装</t>
        </is>
      </c>
      <c r="D150" s="286" t="inlineStr">
        <is>
          <t>2F</t>
        </is>
      </c>
      <c r="E150" s="286" t="inlineStr">
        <is>
          <t>2F</t>
        </is>
      </c>
      <c r="F150" s="287" t="inlineStr">
        <is>
          <t>2F-235</t>
        </is>
      </c>
      <c r="G150" s="287" t="inlineStr">
        <is>
          <t>本涩女装</t>
        </is>
      </c>
      <c r="H150" s="301" t="n">
        <v>113</v>
      </c>
      <c r="I150" s="288" t="n">
        <v>4800</v>
      </c>
      <c r="J150" s="286" t="n">
        <v>3000</v>
      </c>
      <c r="K150" s="286" t="n">
        <v>3003</v>
      </c>
      <c r="L150" s="286" t="n">
        <v>4080</v>
      </c>
      <c r="M150" s="286" t="n">
        <v>3804</v>
      </c>
      <c r="N150" s="286" t="n">
        <v>4482</v>
      </c>
      <c r="O150" s="286" t="n">
        <v>8245</v>
      </c>
      <c r="P150" s="286" t="n">
        <v>6210</v>
      </c>
      <c r="Q150" s="286" t="n">
        <v>1830</v>
      </c>
      <c r="R150" s="286" t="n">
        <v>2553</v>
      </c>
      <c r="S150" s="286" t="n">
        <v>3155</v>
      </c>
      <c r="T150" s="286" t="n">
        <v>6120</v>
      </c>
      <c r="U150" s="286" t="n">
        <v>7260</v>
      </c>
      <c r="V150" s="286" t="n">
        <v>7800</v>
      </c>
      <c r="W150" s="286" t="n"/>
      <c r="X150" s="286" t="n"/>
      <c r="Y150" s="286" t="n"/>
      <c r="Z150" s="286" t="n"/>
      <c r="AA150" s="286" t="n"/>
      <c r="AB150" s="286" t="n"/>
      <c r="AC150" s="286" t="n"/>
      <c r="AD150" s="286" t="n"/>
      <c r="AE150" s="299" t="n"/>
      <c r="AF150" s="286" t="n"/>
      <c r="AG150" s="286" t="n"/>
      <c r="AH150" s="286" t="n"/>
      <c r="AI150" s="286" t="n"/>
      <c r="AJ150" s="286" t="n"/>
      <c r="AK150" s="286" t="n"/>
      <c r="AL150" s="286" t="n"/>
      <c r="AM150" s="286" t="n"/>
      <c r="AN150" s="290">
        <f>SUM(I150:AM150)</f>
        <v/>
      </c>
      <c r="AO150" s="291" t="n"/>
      <c r="AP150" s="287" t="inlineStr">
        <is>
          <t>销采</t>
        </is>
      </c>
    </row>
    <row customFormat="1" customHeight="1" ht="31.5" r="151" s="260">
      <c r="A151" s="286" t="n">
        <v>23</v>
      </c>
      <c r="B151" s="286" t="inlineStr">
        <is>
          <t>租赁</t>
        </is>
      </c>
      <c r="C151" s="286" t="inlineStr">
        <is>
          <t>服装</t>
        </is>
      </c>
      <c r="D151" s="286" t="inlineStr">
        <is>
          <t>2F</t>
        </is>
      </c>
      <c r="E151" s="286" t="inlineStr">
        <is>
          <t>2F</t>
        </is>
      </c>
      <c r="F151" s="287" t="inlineStr">
        <is>
          <t>2F-236-1A,2F-236-1B</t>
        </is>
      </c>
      <c r="G151" s="287" t="inlineStr">
        <is>
          <t>ONE MORE</t>
        </is>
      </c>
      <c r="H151" s="301" t="n">
        <v>188</v>
      </c>
      <c r="I151" s="288" t="n">
        <v>9758</v>
      </c>
      <c r="J151" s="286" t="n">
        <v>7761</v>
      </c>
      <c r="K151" s="286" t="n">
        <v>3235</v>
      </c>
      <c r="L151" s="286" t="n">
        <v>2168</v>
      </c>
      <c r="M151" s="286" t="n">
        <v>1199</v>
      </c>
      <c r="N151" s="286" t="n">
        <v>11024</v>
      </c>
      <c r="O151" s="286" t="n">
        <v>16761</v>
      </c>
      <c r="P151" s="286" t="n">
        <v>7959</v>
      </c>
      <c r="Q151" s="286" t="n">
        <v>4404</v>
      </c>
      <c r="R151" s="286" t="n">
        <v>1568</v>
      </c>
      <c r="S151" s="286" t="n">
        <v>3398</v>
      </c>
      <c r="T151" s="286" t="n">
        <v>8032</v>
      </c>
      <c r="U151" s="286" t="n">
        <v>9156</v>
      </c>
      <c r="V151" s="286" t="n">
        <v>9156</v>
      </c>
      <c r="W151" s="286" t="n"/>
      <c r="X151" s="286" t="n"/>
      <c r="Y151" s="286" t="n"/>
      <c r="Z151" s="286" t="n"/>
      <c r="AA151" s="286" t="n"/>
      <c r="AB151" s="286" t="n"/>
      <c r="AC151" s="286" t="n"/>
      <c r="AD151" s="286" t="n"/>
      <c r="AE151" s="299" t="n"/>
      <c r="AF151" s="286" t="n"/>
      <c r="AG151" s="286" t="n"/>
      <c r="AH151" s="286" t="n"/>
      <c r="AI151" s="286" t="n"/>
      <c r="AJ151" s="286" t="n"/>
      <c r="AK151" s="286" t="n"/>
      <c r="AL151" s="286" t="n"/>
      <c r="AM151" s="286" t="n"/>
      <c r="AN151" s="290">
        <f>SUM(I151:AM151)</f>
        <v/>
      </c>
      <c r="AO151" s="291" t="n"/>
      <c r="AP151" s="287" t="inlineStr">
        <is>
          <t>销采</t>
        </is>
      </c>
    </row>
    <row customFormat="1" customHeight="1" ht="31.5" r="152" s="260">
      <c r="A152" s="286" t="n">
        <v>24</v>
      </c>
      <c r="B152" s="286" t="inlineStr">
        <is>
          <t>租赁</t>
        </is>
      </c>
      <c r="C152" s="286" t="inlineStr">
        <is>
          <t>服装</t>
        </is>
      </c>
      <c r="D152" s="286" t="inlineStr">
        <is>
          <t>2F</t>
        </is>
      </c>
      <c r="E152" s="286" t="inlineStr">
        <is>
          <t>2F</t>
        </is>
      </c>
      <c r="F152" s="287" t="inlineStr">
        <is>
          <t>2F-239-2</t>
        </is>
      </c>
      <c r="G152" s="287" t="inlineStr">
        <is>
          <t>D-HARRY</t>
        </is>
      </c>
      <c r="H152" s="301" t="n">
        <v>85</v>
      </c>
      <c r="I152" s="288" t="n">
        <v>15157</v>
      </c>
      <c r="J152" s="286" t="n">
        <v>16417</v>
      </c>
      <c r="K152" s="286" t="n">
        <v>11994</v>
      </c>
      <c r="L152" s="286" t="n">
        <v>12274</v>
      </c>
      <c r="M152" s="286" t="n">
        <v>11114</v>
      </c>
      <c r="N152" s="286" t="n">
        <v>6750</v>
      </c>
      <c r="O152" s="286" t="n">
        <v>12148</v>
      </c>
      <c r="P152" s="286" t="n">
        <v>21059</v>
      </c>
      <c r="Q152" s="286" t="n">
        <v>8893</v>
      </c>
      <c r="R152" s="286" t="n">
        <v>12986</v>
      </c>
      <c r="S152" s="286" t="n">
        <v>11741</v>
      </c>
      <c r="T152" s="286" t="n">
        <v>18512</v>
      </c>
      <c r="U152" s="286" t="n">
        <v>27290</v>
      </c>
      <c r="V152" s="286" t="n">
        <v>27290</v>
      </c>
      <c r="W152" s="286" t="n"/>
      <c r="X152" s="286" t="n"/>
      <c r="Y152" s="286" t="n"/>
      <c r="Z152" s="286" t="n"/>
      <c r="AA152" s="286" t="n"/>
      <c r="AB152" s="286" t="n"/>
      <c r="AC152" s="286" t="n"/>
      <c r="AD152" s="286" t="n"/>
      <c r="AE152" s="299" t="n"/>
      <c r="AF152" s="286" t="n"/>
      <c r="AG152" s="286" t="n"/>
      <c r="AH152" s="286" t="n"/>
      <c r="AI152" s="286" t="n"/>
      <c r="AJ152" s="286" t="n"/>
      <c r="AK152" s="286" t="n"/>
      <c r="AL152" s="286" t="n"/>
      <c r="AM152" s="286" t="n"/>
      <c r="AN152" s="290">
        <f>SUM(I152:AM152)</f>
        <v/>
      </c>
      <c r="AO152" s="291" t="n"/>
      <c r="AP152" s="287" t="inlineStr">
        <is>
          <t>销采</t>
        </is>
      </c>
    </row>
    <row customFormat="1" customHeight="1" ht="31.5" r="153" s="260">
      <c r="A153" s="286" t="n">
        <v>25</v>
      </c>
      <c r="B153" s="286" t="inlineStr">
        <is>
          <t>租赁</t>
        </is>
      </c>
      <c r="C153" s="286" t="inlineStr">
        <is>
          <t>服装</t>
        </is>
      </c>
      <c r="D153" s="286" t="inlineStr">
        <is>
          <t>2F</t>
        </is>
      </c>
      <c r="E153" s="286" t="inlineStr">
        <is>
          <t>2F</t>
        </is>
      </c>
      <c r="F153" s="287" t="inlineStr">
        <is>
          <t>2F-239-1</t>
        </is>
      </c>
      <c r="G153" s="287" t="inlineStr">
        <is>
          <t>ONLY</t>
        </is>
      </c>
      <c r="H153" s="301" t="n">
        <v>248</v>
      </c>
      <c r="I153" s="288" t="n">
        <v>15000</v>
      </c>
      <c r="J153" s="286" t="n">
        <v>10000</v>
      </c>
      <c r="K153" s="286" t="n">
        <v>8800</v>
      </c>
      <c r="L153" s="286" t="n">
        <v>3500</v>
      </c>
      <c r="M153" s="286" t="n">
        <v>5800</v>
      </c>
      <c r="N153" s="286" t="n">
        <v>10000</v>
      </c>
      <c r="O153" s="286" t="n">
        <v>25000</v>
      </c>
      <c r="P153" s="286" t="n">
        <v>15000</v>
      </c>
      <c r="Q153" s="286" t="n">
        <v>5500</v>
      </c>
      <c r="R153" s="286" t="n">
        <v>6000</v>
      </c>
      <c r="S153" s="286" t="n">
        <v>7000</v>
      </c>
      <c r="T153" s="286" t="n">
        <v>9900</v>
      </c>
      <c r="U153" s="286" t="n">
        <v>23000</v>
      </c>
      <c r="V153" s="286" t="n">
        <v>23000</v>
      </c>
      <c r="W153" s="286" t="n"/>
      <c r="X153" s="286" t="n"/>
      <c r="Y153" s="286" t="n"/>
      <c r="Z153" s="286" t="n"/>
      <c r="AA153" s="286" t="n"/>
      <c r="AB153" s="286" t="n"/>
      <c r="AC153" s="286" t="n"/>
      <c r="AD153" s="286" t="n"/>
      <c r="AE153" s="299" t="n"/>
      <c r="AF153" s="286" t="n"/>
      <c r="AG153" s="286" t="n"/>
      <c r="AH153" s="286" t="n"/>
      <c r="AI153" s="286" t="n"/>
      <c r="AJ153" s="286" t="n"/>
      <c r="AK153" s="286" t="n"/>
      <c r="AL153" s="286" t="n"/>
      <c r="AM153" s="286" t="n"/>
      <c r="AN153" s="290">
        <f>SUM(I153:AM153)</f>
        <v/>
      </c>
      <c r="AO153" s="291" t="n"/>
      <c r="AP153" s="287" t="inlineStr">
        <is>
          <t>销采</t>
        </is>
      </c>
    </row>
    <row customFormat="1" customHeight="1" ht="31.5" r="154" s="260">
      <c r="A154" s="286" t="n">
        <v>26</v>
      </c>
      <c r="B154" s="286" t="inlineStr">
        <is>
          <t>租赁</t>
        </is>
      </c>
      <c r="C154" s="286" t="inlineStr">
        <is>
          <t>服装</t>
        </is>
      </c>
      <c r="D154" s="286" t="inlineStr">
        <is>
          <t>2F</t>
        </is>
      </c>
      <c r="E154" s="286" t="inlineStr">
        <is>
          <t>2F</t>
        </is>
      </c>
      <c r="F154" s="287" t="inlineStr">
        <is>
          <t>2F-241</t>
        </is>
      </c>
      <c r="G154" s="287" t="inlineStr">
        <is>
          <t>PEACEBIRD(F)</t>
        </is>
      </c>
      <c r="H154" s="301" t="n">
        <v>301</v>
      </c>
      <c r="I154" s="288" t="n">
        <v>18610</v>
      </c>
      <c r="J154" s="286" t="n">
        <v>7569</v>
      </c>
      <c r="K154" s="286" t="n">
        <v>9297</v>
      </c>
      <c r="L154" s="286" t="n">
        <v>13928</v>
      </c>
      <c r="M154" s="286" t="n">
        <v>6926</v>
      </c>
      <c r="N154" s="286" t="n">
        <v>6672</v>
      </c>
      <c r="O154" s="286" t="n">
        <v>14751</v>
      </c>
      <c r="P154" s="286" t="n">
        <v>14289</v>
      </c>
      <c r="Q154" s="286" t="n">
        <v>3139</v>
      </c>
      <c r="R154" s="286" t="n">
        <v>2479</v>
      </c>
      <c r="S154" s="286" t="n">
        <v>6327</v>
      </c>
      <c r="T154" s="286" t="n">
        <v>5091</v>
      </c>
      <c r="U154" s="286" t="n">
        <v>28261</v>
      </c>
      <c r="V154" s="286" t="n">
        <v>29000</v>
      </c>
      <c r="W154" s="286" t="n"/>
      <c r="X154" s="286" t="n"/>
      <c r="Y154" s="286" t="n"/>
      <c r="Z154" s="286" t="n"/>
      <c r="AA154" s="286" t="n"/>
      <c r="AB154" s="286" t="n"/>
      <c r="AC154" s="286" t="n"/>
      <c r="AD154" s="286" t="n"/>
      <c r="AE154" s="299" t="n"/>
      <c r="AF154" s="286" t="n"/>
      <c r="AG154" s="286" t="n"/>
      <c r="AH154" s="286" t="n"/>
      <c r="AI154" s="286" t="n"/>
      <c r="AJ154" s="286" t="n"/>
      <c r="AK154" s="286" t="n"/>
      <c r="AL154" s="286" t="n"/>
      <c r="AM154" s="286" t="n"/>
      <c r="AN154" s="290">
        <f>SUM(I154:AM154)</f>
        <v/>
      </c>
      <c r="AO154" s="291" t="n"/>
      <c r="AP154" s="287" t="inlineStr">
        <is>
          <t>销采</t>
        </is>
      </c>
    </row>
    <row customFormat="1" customHeight="1" ht="31.5" r="155" s="260">
      <c r="A155" s="286" t="n">
        <v>27</v>
      </c>
      <c r="B155" s="286" t="inlineStr">
        <is>
          <t>租赁</t>
        </is>
      </c>
      <c r="C155" s="286" t="inlineStr">
        <is>
          <t>服装</t>
        </is>
      </c>
      <c r="D155" s="286" t="inlineStr">
        <is>
          <t>2F</t>
        </is>
      </c>
      <c r="E155" s="286" t="inlineStr">
        <is>
          <t>2F</t>
        </is>
      </c>
      <c r="F155" s="287" t="inlineStr">
        <is>
          <t>2F-244</t>
        </is>
      </c>
      <c r="G155" s="287" t="inlineStr">
        <is>
          <t>LED'IN</t>
        </is>
      </c>
      <c r="H155" s="301" t="n">
        <v>115.01</v>
      </c>
      <c r="I155" s="288" t="n">
        <v>7000</v>
      </c>
      <c r="J155" s="286" t="n">
        <v>3000</v>
      </c>
      <c r="K155" s="286" t="n">
        <v>3000</v>
      </c>
      <c r="L155" s="286" t="n">
        <v>7000</v>
      </c>
      <c r="M155" s="286" t="n">
        <v>5000</v>
      </c>
      <c r="N155" s="286" t="n">
        <v>4000</v>
      </c>
      <c r="O155" s="286" t="n">
        <v>5000</v>
      </c>
      <c r="P155" s="286" t="n">
        <v>6000</v>
      </c>
      <c r="Q155" s="286" t="n">
        <v>1556</v>
      </c>
      <c r="R155" s="286" t="n">
        <v>781</v>
      </c>
      <c r="S155" s="286" t="n">
        <v>3249</v>
      </c>
      <c r="T155" s="286" t="n">
        <v>1156</v>
      </c>
      <c r="U155" s="286" t="n">
        <v>10472</v>
      </c>
      <c r="V155" s="286" t="n">
        <v>10472</v>
      </c>
      <c r="W155" s="286" t="n"/>
      <c r="X155" s="286" t="n"/>
      <c r="Y155" s="286" t="n"/>
      <c r="Z155" s="286" t="n"/>
      <c r="AA155" s="286" t="n"/>
      <c r="AB155" s="286" t="n"/>
      <c r="AC155" s="286" t="n"/>
      <c r="AD155" s="286" t="n"/>
      <c r="AE155" s="299" t="n"/>
      <c r="AF155" s="286" t="n"/>
      <c r="AG155" s="286" t="n"/>
      <c r="AH155" s="286" t="n"/>
      <c r="AI155" s="286" t="n"/>
      <c r="AJ155" s="286" t="n"/>
      <c r="AK155" s="286" t="n"/>
      <c r="AL155" s="286" t="n"/>
      <c r="AM155" s="286" t="n"/>
      <c r="AN155" s="290">
        <f>SUM(I155:AM155)</f>
        <v/>
      </c>
      <c r="AO155" s="291" t="n"/>
      <c r="AP155" s="287" t="inlineStr">
        <is>
          <t>销采</t>
        </is>
      </c>
    </row>
    <row customFormat="1" customHeight="1" ht="31.5" r="156" s="260">
      <c r="A156" s="286" t="n">
        <v>28</v>
      </c>
      <c r="B156" s="286" t="inlineStr">
        <is>
          <t>租赁</t>
        </is>
      </c>
      <c r="C156" s="286" t="inlineStr">
        <is>
          <t>服装</t>
        </is>
      </c>
      <c r="D156" s="286" t="inlineStr">
        <is>
          <t>2F</t>
        </is>
      </c>
      <c r="E156" s="286" t="inlineStr">
        <is>
          <t>2F</t>
        </is>
      </c>
      <c r="F156" s="287" t="inlineStr">
        <is>
          <t>2F-245</t>
        </is>
      </c>
      <c r="G156" s="287" t="inlineStr">
        <is>
          <t>ZHAner查奈尔</t>
        </is>
      </c>
      <c r="H156" s="301" t="n">
        <v>41</v>
      </c>
      <c r="I156" s="288" t="n">
        <v>200</v>
      </c>
      <c r="J156" s="288" t="n">
        <v>400</v>
      </c>
      <c r="K156" s="288" t="n">
        <v>550</v>
      </c>
      <c r="L156" s="288" t="n">
        <v>0</v>
      </c>
      <c r="M156" s="288" t="n">
        <v>100</v>
      </c>
      <c r="N156" s="288" t="n">
        <v>100</v>
      </c>
      <c r="O156" s="288" t="n">
        <v>600</v>
      </c>
      <c r="P156" s="288" t="n">
        <v>0</v>
      </c>
      <c r="Q156" s="288" t="n">
        <v>260</v>
      </c>
      <c r="R156" s="288" t="n">
        <v>380</v>
      </c>
      <c r="S156" s="288" t="n">
        <v>0</v>
      </c>
      <c r="T156" s="288" t="n">
        <v>0</v>
      </c>
      <c r="U156" s="288" t="n">
        <v>0</v>
      </c>
      <c r="V156" s="286" t="n"/>
      <c r="W156" s="288" t="n"/>
      <c r="X156" s="288" t="n"/>
      <c r="Y156" s="288" t="n"/>
      <c r="Z156" s="288" t="n"/>
      <c r="AA156" s="288" t="n"/>
      <c r="AB156" s="288" t="n"/>
      <c r="AC156" s="288" t="n"/>
      <c r="AD156" s="288" t="n"/>
      <c r="AE156" s="289" t="n"/>
      <c r="AF156" s="288" t="n"/>
      <c r="AG156" s="288" t="n"/>
      <c r="AH156" s="288" t="n"/>
      <c r="AI156" s="288" t="n"/>
      <c r="AJ156" s="288" t="n"/>
      <c r="AK156" s="288" t="n"/>
      <c r="AL156" s="288" t="n"/>
      <c r="AM156" s="288" t="n"/>
      <c r="AN156" s="290">
        <f>SUM(I156:AM156)</f>
        <v/>
      </c>
      <c r="AO156" s="291" t="n"/>
      <c r="AP156" s="287" t="n"/>
    </row>
    <row customFormat="1" customHeight="1" ht="31.5" r="157" s="260">
      <c r="A157" s="286" t="n">
        <v>29</v>
      </c>
      <c r="B157" s="286" t="inlineStr">
        <is>
          <t>租赁</t>
        </is>
      </c>
      <c r="C157" s="286" t="inlineStr">
        <is>
          <t>服装</t>
        </is>
      </c>
      <c r="D157" s="286" t="inlineStr">
        <is>
          <t>2F</t>
        </is>
      </c>
      <c r="E157" s="286" t="inlineStr">
        <is>
          <t>2F</t>
        </is>
      </c>
      <c r="F157" s="287" t="inlineStr">
        <is>
          <t>2F-246</t>
        </is>
      </c>
      <c r="G157" s="287" t="inlineStr">
        <is>
          <t>MIND BRIDGE</t>
        </is>
      </c>
      <c r="H157" s="301" t="n">
        <v>150.82</v>
      </c>
      <c r="I157" s="288" t="n">
        <v>2689</v>
      </c>
      <c r="J157" s="286" t="n">
        <v>5186</v>
      </c>
      <c r="K157" s="286" t="n">
        <v>4473</v>
      </c>
      <c r="L157" s="286" t="n">
        <v>3098</v>
      </c>
      <c r="M157" s="286" t="n">
        <v>2104</v>
      </c>
      <c r="N157" s="286" t="n">
        <v>3029</v>
      </c>
      <c r="O157" s="286" t="n">
        <v>1694</v>
      </c>
      <c r="P157" s="286" t="n">
        <v>4775.2</v>
      </c>
      <c r="Q157" s="286" t="n">
        <v>1865</v>
      </c>
      <c r="R157" s="286" t="n">
        <v>2980</v>
      </c>
      <c r="S157" s="286" t="n">
        <v>2414.2</v>
      </c>
      <c r="T157" s="286" t="n">
        <v>1192</v>
      </c>
      <c r="U157" s="286" t="n">
        <v>5104</v>
      </c>
      <c r="V157" s="286" t="n">
        <v>5104</v>
      </c>
      <c r="W157" s="286" t="n"/>
      <c r="X157" s="286" t="n"/>
      <c r="Y157" s="286" t="n"/>
      <c r="Z157" s="286" t="n"/>
      <c r="AA157" s="286" t="n"/>
      <c r="AB157" s="286" t="n"/>
      <c r="AC157" s="286" t="n"/>
      <c r="AD157" s="286" t="n"/>
      <c r="AE157" s="299" t="n"/>
      <c r="AF157" s="286" t="n"/>
      <c r="AG157" s="286" t="n"/>
      <c r="AH157" s="286" t="n"/>
      <c r="AI157" s="286" t="n"/>
      <c r="AJ157" s="286" t="n"/>
      <c r="AK157" s="286" t="n"/>
      <c r="AL157" s="286" t="n"/>
      <c r="AM157" s="286" t="n"/>
      <c r="AN157" s="290">
        <f>SUM(I157:AM157)</f>
        <v/>
      </c>
      <c r="AO157" s="291" t="n"/>
      <c r="AP157" s="287" t="inlineStr">
        <is>
          <t>销采</t>
        </is>
      </c>
    </row>
    <row customFormat="1" customHeight="1" ht="31.5" r="158" s="260">
      <c r="A158" s="286" t="n">
        <v>30</v>
      </c>
      <c r="B158" s="286" t="inlineStr">
        <is>
          <t>租赁</t>
        </is>
      </c>
      <c r="C158" s="286" t="inlineStr">
        <is>
          <t>服装</t>
        </is>
      </c>
      <c r="D158" s="286" t="inlineStr">
        <is>
          <t>2F</t>
        </is>
      </c>
      <c r="E158" s="286" t="inlineStr">
        <is>
          <t>2F</t>
        </is>
      </c>
      <c r="F158" s="287" t="inlineStr">
        <is>
          <t>2F-248</t>
        </is>
      </c>
      <c r="G158" s="287" t="inlineStr">
        <is>
          <t>VERO MODA</t>
        </is>
      </c>
      <c r="H158" s="301" t="n">
        <v>301.35</v>
      </c>
      <c r="I158" s="288" t="n">
        <v>21106</v>
      </c>
      <c r="J158" s="286" t="n">
        <v>18000</v>
      </c>
      <c r="K158" s="286" t="n">
        <v>11070</v>
      </c>
      <c r="L158" s="286" t="n">
        <v>14000</v>
      </c>
      <c r="M158" s="286" t="n">
        <v>15000</v>
      </c>
      <c r="N158" s="286" t="n">
        <v>11000</v>
      </c>
      <c r="O158" s="286" t="n">
        <v>30000</v>
      </c>
      <c r="P158" s="286" t="n">
        <v>23526</v>
      </c>
      <c r="Q158" s="286" t="n">
        <v>18000</v>
      </c>
      <c r="R158" s="286" t="n">
        <v>8000</v>
      </c>
      <c r="S158" s="286" t="n">
        <v>16000</v>
      </c>
      <c r="T158" s="286" t="n">
        <v>15000</v>
      </c>
      <c r="U158" s="286" t="n">
        <v>26000</v>
      </c>
      <c r="V158" s="286" t="n">
        <v>26000</v>
      </c>
      <c r="W158" s="286" t="n"/>
      <c r="X158" s="286" t="n"/>
      <c r="Y158" s="286" t="n"/>
      <c r="Z158" s="286" t="n"/>
      <c r="AA158" s="286" t="n"/>
      <c r="AB158" s="286" t="n"/>
      <c r="AC158" s="286" t="n"/>
      <c r="AD158" s="286" t="n"/>
      <c r="AE158" s="299" t="n"/>
      <c r="AF158" s="286" t="n"/>
      <c r="AG158" s="286" t="n"/>
      <c r="AH158" s="286" t="n"/>
      <c r="AI158" s="286" t="n"/>
      <c r="AJ158" s="286" t="n"/>
      <c r="AK158" s="286" t="n"/>
      <c r="AL158" s="286" t="n"/>
      <c r="AM158" s="286" t="n"/>
      <c r="AN158" s="290">
        <f>SUM(I158:AM158)</f>
        <v/>
      </c>
      <c r="AO158" s="291" t="n"/>
      <c r="AP158" s="287" t="inlineStr">
        <is>
          <t>销采</t>
        </is>
      </c>
    </row>
    <row customFormat="1" customHeight="1" ht="31.5" r="159" s="260">
      <c r="A159" s="286" t="n">
        <v>31</v>
      </c>
      <c r="B159" s="286" t="inlineStr">
        <is>
          <t>租赁</t>
        </is>
      </c>
      <c r="C159" s="286" t="inlineStr">
        <is>
          <t>服装</t>
        </is>
      </c>
      <c r="D159" s="286" t="inlineStr">
        <is>
          <t>2F</t>
        </is>
      </c>
      <c r="E159" s="286" t="inlineStr">
        <is>
          <t>2F</t>
        </is>
      </c>
      <c r="F159" s="287" t="inlineStr">
        <is>
          <t>2F-227</t>
        </is>
      </c>
      <c r="G159" s="287" t="inlineStr">
        <is>
          <t>THE MSLAN</t>
        </is>
      </c>
      <c r="H159" s="301" t="n">
        <v>108</v>
      </c>
      <c r="I159" s="288" t="n">
        <v>7171</v>
      </c>
      <c r="J159" s="288" t="n">
        <v>2016</v>
      </c>
      <c r="K159" s="288" t="n">
        <v>2802</v>
      </c>
      <c r="L159" s="288" t="n">
        <v>450</v>
      </c>
      <c r="M159" s="288" t="n">
        <v>2802</v>
      </c>
      <c r="N159" s="288" t="n">
        <v>8000</v>
      </c>
      <c r="O159" s="288" t="n">
        <v>4000</v>
      </c>
      <c r="P159" s="288" t="n">
        <v>10998</v>
      </c>
      <c r="Q159" s="288" t="n">
        <v>5087</v>
      </c>
      <c r="R159" s="288" t="n">
        <v>7696</v>
      </c>
      <c r="S159" s="288" t="n">
        <v>4100</v>
      </c>
      <c r="T159" s="288" t="n">
        <v>1500</v>
      </c>
      <c r="U159" s="288" t="n">
        <v>4000</v>
      </c>
      <c r="V159" s="297" t="n">
        <v>4000</v>
      </c>
      <c r="W159" s="288" t="n"/>
      <c r="X159" s="288" t="n"/>
      <c r="Y159" s="288" t="n"/>
      <c r="Z159" s="288" t="n"/>
      <c r="AA159" s="288" t="n"/>
      <c r="AB159" s="288" t="n"/>
      <c r="AC159" s="288" t="n"/>
      <c r="AD159" s="288" t="n"/>
      <c r="AE159" s="289" t="n"/>
      <c r="AF159" s="288" t="n"/>
      <c r="AG159" s="288" t="n"/>
      <c r="AH159" s="288" t="n"/>
      <c r="AI159" s="288" t="n"/>
      <c r="AJ159" s="288" t="n"/>
      <c r="AK159" s="288" t="n"/>
      <c r="AL159" s="288" t="n"/>
      <c r="AM159" s="288" t="n"/>
      <c r="AN159" s="290">
        <f>SUM(I159:AM159)</f>
        <v/>
      </c>
      <c r="AO159" s="291" t="n"/>
      <c r="AP159" s="287" t="n"/>
    </row>
    <row customFormat="1" customHeight="1" ht="31.5" r="160" s="260">
      <c r="A160" s="286" t="n">
        <v>32</v>
      </c>
      <c r="B160" s="286" t="inlineStr">
        <is>
          <t>租赁</t>
        </is>
      </c>
      <c r="C160" s="286" t="inlineStr">
        <is>
          <t>服装</t>
        </is>
      </c>
      <c r="D160" s="286" t="inlineStr">
        <is>
          <t>3F</t>
        </is>
      </c>
      <c r="E160" s="286" t="inlineStr">
        <is>
          <t>3F</t>
        </is>
      </c>
      <c r="F160" s="287" t="inlineStr">
        <is>
          <t>3F-309</t>
        </is>
      </c>
      <c r="G160" s="287" t="inlineStr">
        <is>
          <t>GXG</t>
        </is>
      </c>
      <c r="H160" s="301" t="n">
        <v>303</v>
      </c>
      <c r="I160" s="288" t="n">
        <v>13071.5</v>
      </c>
      <c r="J160" s="286" t="n">
        <v>7855.3</v>
      </c>
      <c r="K160" s="286" t="n">
        <v>6310</v>
      </c>
      <c r="L160" s="286" t="n">
        <v>664.1</v>
      </c>
      <c r="M160" s="286" t="n">
        <v>7492.5</v>
      </c>
      <c r="N160" s="286" t="n">
        <v>3643</v>
      </c>
      <c r="O160" s="286" t="n">
        <v>11475</v>
      </c>
      <c r="P160" s="286" t="n">
        <v>5735</v>
      </c>
      <c r="Q160" s="286" t="n">
        <v>1981.1</v>
      </c>
      <c r="R160" s="286" t="n">
        <v>998</v>
      </c>
      <c r="S160" s="286" t="n">
        <v>2220</v>
      </c>
      <c r="T160" s="286" t="n">
        <v>1429.2</v>
      </c>
      <c r="U160" s="286" t="n">
        <v>17788</v>
      </c>
      <c r="V160" s="286" t="n">
        <v>17788</v>
      </c>
      <c r="W160" s="286" t="n"/>
      <c r="X160" s="286" t="n"/>
      <c r="Y160" s="286" t="n"/>
      <c r="Z160" s="286" t="n"/>
      <c r="AA160" s="286" t="n"/>
      <c r="AB160" s="286" t="n"/>
      <c r="AC160" s="286" t="n"/>
      <c r="AD160" s="286" t="n"/>
      <c r="AE160" s="299" t="n"/>
      <c r="AF160" s="286" t="n"/>
      <c r="AG160" s="286" t="n"/>
      <c r="AH160" s="286" t="n"/>
      <c r="AI160" s="286" t="n"/>
      <c r="AJ160" s="286" t="n"/>
      <c r="AK160" s="286" t="n"/>
      <c r="AL160" s="286" t="n"/>
      <c r="AM160" s="286" t="n"/>
      <c r="AN160" s="290">
        <f>SUM(I160:AM160)</f>
        <v/>
      </c>
      <c r="AO160" s="291" t="n"/>
      <c r="AP160" s="287" t="inlineStr">
        <is>
          <t>销采</t>
        </is>
      </c>
    </row>
    <row customFormat="1" customHeight="1" ht="31.5" r="161" s="260">
      <c r="A161" s="286" t="n">
        <v>33</v>
      </c>
      <c r="B161" s="286" t="inlineStr">
        <is>
          <t>租赁</t>
        </is>
      </c>
      <c r="C161" s="286" t="inlineStr">
        <is>
          <t>服装</t>
        </is>
      </c>
      <c r="D161" s="286" t="inlineStr">
        <is>
          <t>3F</t>
        </is>
      </c>
      <c r="E161" s="286" t="inlineStr">
        <is>
          <t>3F</t>
        </is>
      </c>
      <c r="F161" s="287" t="inlineStr">
        <is>
          <t>3F-310</t>
        </is>
      </c>
      <c r="G161" s="287" t="inlineStr">
        <is>
          <t>杰帝梵</t>
        </is>
      </c>
      <c r="H161" s="301" t="n">
        <v>111</v>
      </c>
      <c r="I161" s="288" t="n">
        <v>7797.76</v>
      </c>
      <c r="J161" s="286" t="n">
        <v>8953.26</v>
      </c>
      <c r="K161" s="286" t="n">
        <v>8743.1</v>
      </c>
      <c r="L161" s="286" t="n">
        <v>53.1</v>
      </c>
      <c r="M161" s="286" t="n">
        <v>2796.2</v>
      </c>
      <c r="N161" s="286" t="n">
        <v>629.1</v>
      </c>
      <c r="O161" s="286" t="n">
        <v>7131.4</v>
      </c>
      <c r="P161" s="286" t="n">
        <v>6599.25</v>
      </c>
      <c r="Q161" s="286" t="n">
        <v>2436.6</v>
      </c>
      <c r="R161" s="286" t="n">
        <v>0</v>
      </c>
      <c r="S161" s="286" t="n">
        <v>9121.26</v>
      </c>
      <c r="T161" s="286" t="n">
        <v>4800.16</v>
      </c>
      <c r="U161" s="286" t="n">
        <v>5558.1</v>
      </c>
      <c r="V161" s="286" t="n">
        <v>5558.1</v>
      </c>
      <c r="W161" s="286" t="n"/>
      <c r="X161" s="286" t="n"/>
      <c r="Y161" s="286" t="n"/>
      <c r="Z161" s="286" t="n"/>
      <c r="AA161" s="286" t="n"/>
      <c r="AB161" s="286" t="n"/>
      <c r="AC161" s="286" t="n"/>
      <c r="AD161" s="286" t="n"/>
      <c r="AE161" s="299" t="n"/>
      <c r="AF161" s="286" t="n"/>
      <c r="AG161" s="286" t="n"/>
      <c r="AH161" s="286" t="n"/>
      <c r="AI161" s="286" t="n"/>
      <c r="AJ161" s="286" t="n"/>
      <c r="AK161" s="286" t="n"/>
      <c r="AL161" s="286" t="n"/>
      <c r="AM161" s="286" t="n"/>
      <c r="AN161" s="290">
        <f>SUM(I161:AM161)</f>
        <v/>
      </c>
      <c r="AO161" s="291" t="n"/>
      <c r="AP161" s="287" t="inlineStr">
        <is>
          <t>销采</t>
        </is>
      </c>
    </row>
    <row customFormat="1" customHeight="1" ht="31.5" r="162" s="260">
      <c r="A162" s="286" t="n">
        <v>34</v>
      </c>
      <c r="B162" s="286" t="inlineStr">
        <is>
          <t>租赁</t>
        </is>
      </c>
      <c r="C162" s="286" t="inlineStr">
        <is>
          <t>服装</t>
        </is>
      </c>
      <c r="D162" s="286" t="inlineStr">
        <is>
          <t>3F</t>
        </is>
      </c>
      <c r="E162" s="286" t="inlineStr">
        <is>
          <t>3F</t>
        </is>
      </c>
      <c r="F162" s="287" t="inlineStr">
        <is>
          <t>3F-311</t>
        </is>
      </c>
      <c r="G162" s="287" t="inlineStr">
        <is>
          <t>马克华菲</t>
        </is>
      </c>
      <c r="H162" s="301" t="n">
        <v>87</v>
      </c>
      <c r="I162" s="288" t="n">
        <v>5281</v>
      </c>
      <c r="J162" s="286" t="n">
        <v>1660</v>
      </c>
      <c r="K162" s="286" t="n">
        <v>374</v>
      </c>
      <c r="L162" s="286" t="n">
        <v>0</v>
      </c>
      <c r="M162" s="286" t="n">
        <v>2214</v>
      </c>
      <c r="N162" s="286" t="n">
        <v>1532</v>
      </c>
      <c r="O162" s="286" t="n">
        <v>3624</v>
      </c>
      <c r="P162" s="286" t="n">
        <v>4426</v>
      </c>
      <c r="Q162" s="286" t="n">
        <v>2646</v>
      </c>
      <c r="R162" s="286" t="n">
        <v>0</v>
      </c>
      <c r="S162" s="286" t="n">
        <v>1432</v>
      </c>
      <c r="T162" s="286" t="n">
        <v>7700</v>
      </c>
      <c r="U162" s="286" t="n">
        <v>6711</v>
      </c>
      <c r="V162" s="286" t="n">
        <v>6711</v>
      </c>
      <c r="W162" s="286" t="n"/>
      <c r="X162" s="286" t="n"/>
      <c r="Y162" s="286" t="n"/>
      <c r="Z162" s="286" t="n"/>
      <c r="AA162" s="286" t="n"/>
      <c r="AB162" s="286" t="n"/>
      <c r="AC162" s="286" t="n"/>
      <c r="AD162" s="286" t="n"/>
      <c r="AE162" s="299" t="n"/>
      <c r="AF162" s="286" t="n"/>
      <c r="AG162" s="286" t="n"/>
      <c r="AH162" s="286" t="n"/>
      <c r="AI162" s="286" t="n"/>
      <c r="AJ162" s="286" t="n"/>
      <c r="AK162" s="286" t="n"/>
      <c r="AL162" s="286" t="n"/>
      <c r="AM162" s="286" t="n"/>
      <c r="AN162" s="290">
        <f>SUM(I162:AM162)</f>
        <v/>
      </c>
      <c r="AO162" s="291" t="n"/>
      <c r="AP162" s="287" t="inlineStr">
        <is>
          <t>销采</t>
        </is>
      </c>
    </row>
    <row customFormat="1" customHeight="1" ht="31.5" r="163" s="260">
      <c r="A163" s="286" t="n">
        <v>35</v>
      </c>
      <c r="B163" s="286" t="inlineStr">
        <is>
          <t>租赁</t>
        </is>
      </c>
      <c r="C163" s="286" t="inlineStr">
        <is>
          <t>服装</t>
        </is>
      </c>
      <c r="D163" s="286" t="inlineStr">
        <is>
          <t>3F</t>
        </is>
      </c>
      <c r="E163" s="286" t="inlineStr">
        <is>
          <t>3F</t>
        </is>
      </c>
      <c r="F163" s="287" t="inlineStr">
        <is>
          <t>3F-330-2</t>
        </is>
      </c>
      <c r="G163" s="287" t="inlineStr">
        <is>
          <t>JACK&amp;JONES</t>
        </is>
      </c>
      <c r="H163" s="301" t="n">
        <v>225</v>
      </c>
      <c r="I163" s="288" t="n">
        <v>18000</v>
      </c>
      <c r="J163" s="286" t="n">
        <v>8636</v>
      </c>
      <c r="K163" s="286" t="n">
        <v>3245</v>
      </c>
      <c r="L163" s="286" t="n">
        <v>2795</v>
      </c>
      <c r="M163" s="286" t="n">
        <v>3044</v>
      </c>
      <c r="N163" s="286" t="n">
        <v>8000</v>
      </c>
      <c r="O163" s="286" t="n">
        <v>15777</v>
      </c>
      <c r="P163" s="286" t="n">
        <v>6000</v>
      </c>
      <c r="Q163" s="286" t="n">
        <v>4000</v>
      </c>
      <c r="R163" s="286" t="n">
        <v>2000</v>
      </c>
      <c r="S163" s="286" t="n">
        <v>7000</v>
      </c>
      <c r="T163" s="286" t="n">
        <v>7000</v>
      </c>
      <c r="U163" s="286" t="n">
        <v>13000</v>
      </c>
      <c r="V163" s="288" t="n">
        <v>13000</v>
      </c>
      <c r="W163" s="288" t="n"/>
      <c r="X163" s="288" t="n"/>
      <c r="Y163" s="288" t="n"/>
      <c r="Z163" s="288" t="n"/>
      <c r="AA163" s="288" t="n"/>
      <c r="AB163" s="288" t="n"/>
      <c r="AC163" s="288" t="n"/>
      <c r="AD163" s="288" t="n"/>
      <c r="AE163" s="288" t="n"/>
      <c r="AF163" s="288" t="n"/>
      <c r="AG163" s="288" t="n"/>
      <c r="AH163" s="288" t="n"/>
      <c r="AI163" s="288" t="n"/>
      <c r="AJ163" s="288" t="n"/>
      <c r="AK163" s="288" t="n"/>
      <c r="AL163" s="288" t="n"/>
      <c r="AM163" s="286" t="n"/>
      <c r="AN163" s="290">
        <f>SUM(I163:AM163)</f>
        <v/>
      </c>
      <c r="AO163" s="291" t="n"/>
      <c r="AP163" s="287" t="inlineStr">
        <is>
          <t>销采</t>
        </is>
      </c>
    </row>
    <row customFormat="1" customHeight="1" ht="31.5" r="164" s="260">
      <c r="A164" s="286" t="n">
        <v>36</v>
      </c>
      <c r="B164" s="286" t="inlineStr">
        <is>
          <t>租赁</t>
        </is>
      </c>
      <c r="C164" s="286" t="inlineStr">
        <is>
          <t>服装</t>
        </is>
      </c>
      <c r="D164" s="286" t="inlineStr">
        <is>
          <t>3F</t>
        </is>
      </c>
      <c r="E164" s="286" t="inlineStr">
        <is>
          <t>3F</t>
        </is>
      </c>
      <c r="F164" s="287" t="inlineStr">
        <is>
          <t>3F-312</t>
        </is>
      </c>
      <c r="G164" s="287" t="inlineStr">
        <is>
          <t>ABLE JEANS</t>
        </is>
      </c>
      <c r="H164" s="301" t="n">
        <v>88</v>
      </c>
      <c r="I164" s="288" t="n">
        <v>6698</v>
      </c>
      <c r="J164" s="286" t="n">
        <v>3456</v>
      </c>
      <c r="K164" s="286" t="n">
        <v>1987</v>
      </c>
      <c r="L164" s="286" t="n">
        <v>4284</v>
      </c>
      <c r="M164" s="286" t="n">
        <v>1198</v>
      </c>
      <c r="N164" s="286" t="n">
        <v>3290</v>
      </c>
      <c r="O164" s="286" t="n">
        <v>1298</v>
      </c>
      <c r="P164" s="286" t="n">
        <v>1498</v>
      </c>
      <c r="Q164" s="286" t="n">
        <v>3308.33</v>
      </c>
      <c r="R164" s="286" t="n">
        <v>799</v>
      </c>
      <c r="S164" s="286" t="n">
        <v>7157</v>
      </c>
      <c r="T164" s="286" t="n">
        <v>549</v>
      </c>
      <c r="U164" s="286" t="n">
        <v>1237</v>
      </c>
      <c r="V164" s="286" t="n">
        <v>1237</v>
      </c>
      <c r="W164" s="286" t="n"/>
      <c r="X164" s="286" t="n"/>
      <c r="Y164" s="286" t="n"/>
      <c r="Z164" s="286" t="n"/>
      <c r="AA164" s="286" t="n"/>
      <c r="AB164" s="286" t="n"/>
      <c r="AC164" s="286" t="n"/>
      <c r="AD164" s="286" t="n"/>
      <c r="AE164" s="299" t="n"/>
      <c r="AF164" s="286" t="n"/>
      <c r="AG164" s="286" t="n"/>
      <c r="AH164" s="286" t="n"/>
      <c r="AI164" s="286" t="n"/>
      <c r="AJ164" s="286" t="n"/>
      <c r="AK164" s="286" t="n"/>
      <c r="AL164" s="286" t="n"/>
      <c r="AM164" s="286" t="n"/>
      <c r="AN164" s="290">
        <f>SUM(I164:AM164)</f>
        <v/>
      </c>
      <c r="AO164" s="291" t="n"/>
      <c r="AP164" s="287" t="inlineStr">
        <is>
          <t>销采</t>
        </is>
      </c>
    </row>
    <row customFormat="1" customHeight="1" ht="31.5" r="165" s="260">
      <c r="A165" s="286" t="n">
        <v>37</v>
      </c>
      <c r="B165" s="286" t="inlineStr">
        <is>
          <t>租赁</t>
        </is>
      </c>
      <c r="C165" s="286" t="inlineStr">
        <is>
          <t>服装</t>
        </is>
      </c>
      <c r="D165" s="286" t="inlineStr">
        <is>
          <t>3F</t>
        </is>
      </c>
      <c r="E165" s="286" t="inlineStr">
        <is>
          <t>3F</t>
        </is>
      </c>
      <c r="F165" s="287" t="inlineStr">
        <is>
          <t>3F-313</t>
        </is>
      </c>
      <c r="G165" s="287" t="inlineStr">
        <is>
          <t>LEE</t>
        </is>
      </c>
      <c r="H165" s="301" t="n">
        <v>96</v>
      </c>
      <c r="I165" s="288" t="n">
        <v>10457.4</v>
      </c>
      <c r="J165" s="286" t="n">
        <v>3576.1</v>
      </c>
      <c r="K165" s="286" t="n">
        <v>3276.8</v>
      </c>
      <c r="L165" s="286" t="n">
        <v>5259.8</v>
      </c>
      <c r="M165" s="286" t="n">
        <v>4412.1</v>
      </c>
      <c r="N165" s="286" t="n">
        <v>7172.6</v>
      </c>
      <c r="O165" s="286" t="n">
        <v>8263.200000000001</v>
      </c>
      <c r="P165" s="286" t="n">
        <v>8380</v>
      </c>
      <c r="Q165" s="286" t="n">
        <v>2930.8</v>
      </c>
      <c r="R165" s="286" t="n">
        <v>5619</v>
      </c>
      <c r="S165" s="286" t="n">
        <v>7201.1</v>
      </c>
      <c r="T165" s="286" t="n">
        <v>6732.4</v>
      </c>
      <c r="U165" s="286" t="n">
        <v>18028.5</v>
      </c>
      <c r="V165" s="286" t="n">
        <v>18028.5</v>
      </c>
      <c r="W165" s="286" t="n"/>
      <c r="X165" s="286" t="n"/>
      <c r="Y165" s="286" t="n"/>
      <c r="Z165" s="286" t="n"/>
      <c r="AA165" s="286" t="n"/>
      <c r="AB165" s="286" t="n"/>
      <c r="AC165" s="286" t="n"/>
      <c r="AD165" s="286" t="n"/>
      <c r="AE165" s="299" t="n"/>
      <c r="AF165" s="286" t="n"/>
      <c r="AG165" s="286" t="n"/>
      <c r="AH165" s="286" t="n"/>
      <c r="AI165" s="286" t="n"/>
      <c r="AJ165" s="286" t="n"/>
      <c r="AK165" s="286" t="n"/>
      <c r="AL165" s="286" t="n"/>
      <c r="AM165" s="286" t="n"/>
      <c r="AN165" s="290">
        <f>SUM(I165:AM165)</f>
        <v/>
      </c>
      <c r="AO165" s="291" t="n"/>
      <c r="AP165" s="287" t="inlineStr">
        <is>
          <t>销采</t>
        </is>
      </c>
    </row>
    <row customFormat="1" customHeight="1" ht="31.5" r="166" s="260">
      <c r="A166" s="286" t="n">
        <v>38</v>
      </c>
      <c r="B166" s="286" t="inlineStr">
        <is>
          <t>租赁</t>
        </is>
      </c>
      <c r="C166" s="286" t="inlineStr">
        <is>
          <t>服装</t>
        </is>
      </c>
      <c r="D166" s="286" t="inlineStr">
        <is>
          <t>3F</t>
        </is>
      </c>
      <c r="E166" s="286" t="inlineStr">
        <is>
          <t>3F</t>
        </is>
      </c>
      <c r="F166" s="287" t="inlineStr">
        <is>
          <t>3F-314</t>
        </is>
      </c>
      <c r="G166" s="287" t="inlineStr">
        <is>
          <t>RYMA</t>
        </is>
      </c>
      <c r="H166" s="301" t="n">
        <v>144.4</v>
      </c>
      <c r="I166" s="288" t="n">
        <v>6401</v>
      </c>
      <c r="J166" s="286" t="n">
        <v>5603</v>
      </c>
      <c r="K166" s="286" t="n">
        <v>1831</v>
      </c>
      <c r="L166" s="286" t="n">
        <v>3833</v>
      </c>
      <c r="M166" s="286" t="n">
        <v>1688</v>
      </c>
      <c r="N166" s="286" t="n">
        <v>283</v>
      </c>
      <c r="O166" s="286" t="n">
        <v>5617</v>
      </c>
      <c r="P166" s="286" t="n">
        <v>6658</v>
      </c>
      <c r="Q166" s="286" t="n">
        <v>2593</v>
      </c>
      <c r="R166" s="286" t="n">
        <v>3806</v>
      </c>
      <c r="S166" s="286" t="n">
        <v>5915</v>
      </c>
      <c r="T166" s="286" t="n">
        <v>2805</v>
      </c>
      <c r="U166" s="286" t="n">
        <v>9640</v>
      </c>
      <c r="V166" s="286" t="n">
        <v>9640</v>
      </c>
      <c r="W166" s="286" t="n"/>
      <c r="X166" s="286" t="n"/>
      <c r="Y166" s="286" t="n"/>
      <c r="Z166" s="286" t="n"/>
      <c r="AA166" s="286" t="n"/>
      <c r="AB166" s="286" t="n"/>
      <c r="AC166" s="286" t="n"/>
      <c r="AD166" s="286" t="n"/>
      <c r="AE166" s="299" t="n"/>
      <c r="AF166" s="286" t="n"/>
      <c r="AG166" s="286" t="n"/>
      <c r="AH166" s="286" t="n"/>
      <c r="AI166" s="286" t="n"/>
      <c r="AJ166" s="286" t="n"/>
      <c r="AK166" s="286" t="n"/>
      <c r="AL166" s="286" t="n"/>
      <c r="AM166" s="286" t="n"/>
      <c r="AN166" s="290">
        <f>SUM(I166:AM166)</f>
        <v/>
      </c>
      <c r="AO166" s="291" t="n"/>
      <c r="AP166" s="287" t="inlineStr">
        <is>
          <t>销采</t>
        </is>
      </c>
    </row>
    <row customFormat="1" customHeight="1" ht="31.5" r="167" s="260">
      <c r="A167" s="286" t="n">
        <v>39</v>
      </c>
      <c r="B167" s="286" t="inlineStr">
        <is>
          <t>租赁</t>
        </is>
      </c>
      <c r="C167" s="286" t="inlineStr">
        <is>
          <t>服装</t>
        </is>
      </c>
      <c r="D167" s="286" t="inlineStr">
        <is>
          <t>3F</t>
        </is>
      </c>
      <c r="E167" s="286" t="inlineStr">
        <is>
          <t>3F</t>
        </is>
      </c>
      <c r="F167" s="287" t="inlineStr">
        <is>
          <t>3F-316-2</t>
        </is>
      </c>
      <c r="G167" s="287" t="inlineStr">
        <is>
          <t>弗哲</t>
        </is>
      </c>
      <c r="H167" s="301" t="n">
        <v>128</v>
      </c>
      <c r="I167" s="288" t="n">
        <v>10383</v>
      </c>
      <c r="J167" s="286" t="n">
        <v>2196</v>
      </c>
      <c r="K167" s="286" t="n">
        <v>7090</v>
      </c>
      <c r="L167" s="286" t="n">
        <v>3693.8</v>
      </c>
      <c r="M167" s="286" t="n">
        <v>9886</v>
      </c>
      <c r="N167" s="286" t="n">
        <v>4391.9</v>
      </c>
      <c r="O167" s="286" t="n">
        <v>6544</v>
      </c>
      <c r="P167" s="286" t="n">
        <v>8043.7</v>
      </c>
      <c r="Q167" s="286" t="n">
        <v>998</v>
      </c>
      <c r="R167" s="286" t="n">
        <v>1098</v>
      </c>
      <c r="S167" s="286" t="n">
        <v>2196</v>
      </c>
      <c r="T167" s="286" t="n">
        <v>1791</v>
      </c>
      <c r="U167" s="286" t="n">
        <v>5448</v>
      </c>
      <c r="V167" s="286" t="n">
        <v>5947</v>
      </c>
      <c r="W167" s="286" t="n"/>
      <c r="X167" s="286" t="n"/>
      <c r="Y167" s="286" t="n"/>
      <c r="Z167" s="286" t="n"/>
      <c r="AA167" s="286" t="n"/>
      <c r="AB167" s="286" t="n"/>
      <c r="AC167" s="286" t="n"/>
      <c r="AD167" s="286" t="n"/>
      <c r="AE167" s="299" t="n"/>
      <c r="AF167" s="286" t="n"/>
      <c r="AG167" s="286" t="n"/>
      <c r="AH167" s="286" t="n"/>
      <c r="AI167" s="286" t="n"/>
      <c r="AJ167" s="286" t="n"/>
      <c r="AK167" s="286" t="n"/>
      <c r="AL167" s="286" t="n"/>
      <c r="AM167" s="286" t="n"/>
      <c r="AN167" s="290">
        <f>SUM(I167:AM167)</f>
        <v/>
      </c>
      <c r="AO167" s="291" t="n"/>
      <c r="AP167" s="287" t="inlineStr">
        <is>
          <t>销采</t>
        </is>
      </c>
    </row>
    <row customFormat="1" customHeight="1" ht="31.5" r="168" s="260">
      <c r="A168" s="286" t="n">
        <v>40</v>
      </c>
      <c r="B168" s="286" t="inlineStr">
        <is>
          <t>租赁</t>
        </is>
      </c>
      <c r="C168" s="286" t="inlineStr">
        <is>
          <t>服装</t>
        </is>
      </c>
      <c r="D168" s="286" t="inlineStr">
        <is>
          <t>3F</t>
        </is>
      </c>
      <c r="E168" s="286" t="inlineStr">
        <is>
          <t>3F</t>
        </is>
      </c>
      <c r="F168" s="287" t="inlineStr">
        <is>
          <t>3F-323</t>
        </is>
      </c>
      <c r="G168" s="287" t="inlineStr">
        <is>
          <t>LILANZ</t>
        </is>
      </c>
      <c r="H168" s="301" t="n">
        <v>87</v>
      </c>
      <c r="I168" s="288" t="n">
        <v>236</v>
      </c>
      <c r="J168" s="286" t="n">
        <v>156</v>
      </c>
      <c r="K168" s="286" t="n">
        <v>1849</v>
      </c>
      <c r="L168" s="286" t="n">
        <v>1276</v>
      </c>
      <c r="M168" s="286" t="n">
        <v>729</v>
      </c>
      <c r="N168" s="286" t="n">
        <v>4070</v>
      </c>
      <c r="O168" s="286" t="n">
        <v>5470</v>
      </c>
      <c r="P168" s="286" t="n">
        <v>2445</v>
      </c>
      <c r="Q168" s="286" t="n">
        <v>366</v>
      </c>
      <c r="R168" s="286" t="n">
        <v>4543</v>
      </c>
      <c r="S168" s="286" t="n">
        <v>4572</v>
      </c>
      <c r="T168" s="286" t="n">
        <v>486</v>
      </c>
      <c r="U168" s="286" t="n">
        <v>6330</v>
      </c>
      <c r="V168" s="286" t="n">
        <v>8330</v>
      </c>
      <c r="W168" s="286" t="n"/>
      <c r="X168" s="286" t="n"/>
      <c r="Y168" s="286" t="n"/>
      <c r="Z168" s="286" t="n"/>
      <c r="AA168" s="286" t="n"/>
      <c r="AB168" s="286" t="n"/>
      <c r="AC168" s="286" t="n"/>
      <c r="AD168" s="286" t="n"/>
      <c r="AE168" s="299" t="n"/>
      <c r="AF168" s="286" t="n"/>
      <c r="AG168" s="286" t="n"/>
      <c r="AH168" s="286" t="n"/>
      <c r="AI168" s="286" t="n"/>
      <c r="AJ168" s="286" t="n"/>
      <c r="AK168" s="286" t="n"/>
      <c r="AL168" s="286" t="n"/>
      <c r="AM168" s="286" t="n"/>
      <c r="AN168" s="290">
        <f>SUM(I168:AM168)</f>
        <v/>
      </c>
      <c r="AO168" s="291" t="n"/>
      <c r="AP168" s="287" t="inlineStr">
        <is>
          <t>销采</t>
        </is>
      </c>
    </row>
    <row customFormat="1" customHeight="1" ht="31.5" r="169" s="260">
      <c r="A169" s="286" t="n">
        <v>41</v>
      </c>
      <c r="B169" s="286" t="inlineStr">
        <is>
          <t>租赁</t>
        </is>
      </c>
      <c r="C169" s="286" t="inlineStr">
        <is>
          <t>服装</t>
        </is>
      </c>
      <c r="D169" s="286" t="inlineStr">
        <is>
          <t>3F</t>
        </is>
      </c>
      <c r="E169" s="286" t="inlineStr">
        <is>
          <t>3F</t>
        </is>
      </c>
      <c r="F169" s="287" t="inlineStr">
        <is>
          <t>3F-324</t>
        </is>
      </c>
      <c r="G169" s="287" t="inlineStr">
        <is>
          <t>mind bridge男装</t>
        </is>
      </c>
      <c r="H169" s="301" t="n">
        <v>112</v>
      </c>
      <c r="I169" s="288" t="n">
        <v>8593</v>
      </c>
      <c r="J169" s="286" t="n">
        <v>5106</v>
      </c>
      <c r="K169" s="286" t="n">
        <v>3766</v>
      </c>
      <c r="L169" s="286" t="n">
        <v>3905</v>
      </c>
      <c r="M169" s="286" t="n">
        <v>5683</v>
      </c>
      <c r="N169" s="286" t="n">
        <v>4562</v>
      </c>
      <c r="O169" s="286" t="n">
        <v>7101</v>
      </c>
      <c r="P169" s="286" t="n">
        <v>9175</v>
      </c>
      <c r="Q169" s="286" t="n">
        <v>2749</v>
      </c>
      <c r="R169" s="286" t="n">
        <v>253</v>
      </c>
      <c r="S169" s="286" t="n">
        <v>3364</v>
      </c>
      <c r="T169" s="286" t="n">
        <v>1218</v>
      </c>
      <c r="U169" s="286" t="n">
        <v>10419</v>
      </c>
      <c r="V169" s="286" t="n">
        <v>10419</v>
      </c>
      <c r="W169" s="286" t="n"/>
      <c r="X169" s="286" t="n"/>
      <c r="Y169" s="286" t="n"/>
      <c r="Z169" s="286" t="n"/>
      <c r="AA169" s="286" t="n"/>
      <c r="AB169" s="286" t="n"/>
      <c r="AC169" s="286" t="n"/>
      <c r="AD169" s="286" t="n"/>
      <c r="AE169" s="299" t="n"/>
      <c r="AF169" s="286" t="n"/>
      <c r="AG169" s="286" t="n"/>
      <c r="AH169" s="286" t="n"/>
      <c r="AI169" s="286" t="n"/>
      <c r="AJ169" s="286" t="n"/>
      <c r="AK169" s="286" t="n"/>
      <c r="AL169" s="286" t="n"/>
      <c r="AM169" s="286" t="n"/>
      <c r="AN169" s="290">
        <f>SUM(I169:AM169)</f>
        <v/>
      </c>
      <c r="AO169" s="291" t="n"/>
      <c r="AP169" s="287" t="inlineStr">
        <is>
          <t>销采</t>
        </is>
      </c>
    </row>
    <row customFormat="1" customHeight="1" ht="31.5" r="170" s="260">
      <c r="A170" s="286" t="n">
        <v>42</v>
      </c>
      <c r="B170" s="286" t="inlineStr">
        <is>
          <t>租赁</t>
        </is>
      </c>
      <c r="C170" s="286" t="inlineStr">
        <is>
          <t>服装</t>
        </is>
      </c>
      <c r="D170" s="286" t="inlineStr">
        <is>
          <t>3F</t>
        </is>
      </c>
      <c r="E170" s="286" t="inlineStr">
        <is>
          <t>3F</t>
        </is>
      </c>
      <c r="F170" s="287" t="inlineStr">
        <is>
          <t>3F-321</t>
        </is>
      </c>
      <c r="G170" s="287" t="inlineStr">
        <is>
          <t>MLB</t>
        </is>
      </c>
      <c r="H170" s="301" t="n">
        <v>64</v>
      </c>
      <c r="I170" s="288" t="n">
        <v>4995</v>
      </c>
      <c r="J170" s="286" t="n">
        <v>2600</v>
      </c>
      <c r="K170" s="286" t="n">
        <v>4136</v>
      </c>
      <c r="L170" s="286" t="n">
        <v>1739</v>
      </c>
      <c r="M170" s="286" t="n">
        <v>879</v>
      </c>
      <c r="N170" s="286" t="n">
        <v>778</v>
      </c>
      <c r="O170" s="286" t="n">
        <v>4505</v>
      </c>
      <c r="P170" s="286" t="n">
        <v>4667</v>
      </c>
      <c r="Q170" s="286" t="n">
        <v>1417</v>
      </c>
      <c r="R170" s="286" t="n">
        <v>399</v>
      </c>
      <c r="S170" s="286" t="n">
        <v>3579</v>
      </c>
      <c r="T170" s="286" t="n">
        <v>3324</v>
      </c>
      <c r="U170" s="286" t="n">
        <v>7930</v>
      </c>
      <c r="V170" s="286" t="n">
        <v>7930</v>
      </c>
      <c r="W170" s="286" t="n"/>
      <c r="X170" s="286" t="n"/>
      <c r="Y170" s="286" t="n"/>
      <c r="Z170" s="286" t="n"/>
      <c r="AA170" s="286" t="n"/>
      <c r="AB170" s="286" t="n"/>
      <c r="AC170" s="286" t="n"/>
      <c r="AD170" s="286" t="n"/>
      <c r="AE170" s="299" t="n"/>
      <c r="AF170" s="286" t="n"/>
      <c r="AG170" s="286" t="n"/>
      <c r="AH170" s="286" t="n"/>
      <c r="AI170" s="286" t="n"/>
      <c r="AJ170" s="286" t="n"/>
      <c r="AK170" s="286" t="n"/>
      <c r="AL170" s="286" t="n"/>
      <c r="AM170" s="286" t="n"/>
      <c r="AN170" s="290">
        <f>SUM(I170:AM170)</f>
        <v/>
      </c>
      <c r="AO170" s="291" t="n"/>
      <c r="AP170" s="287" t="inlineStr">
        <is>
          <t>销采</t>
        </is>
      </c>
    </row>
    <row customFormat="1" customHeight="1" ht="31.5" r="171" s="260">
      <c r="A171" s="286" t="n">
        <v>43</v>
      </c>
      <c r="B171" s="286" t="inlineStr">
        <is>
          <t>租赁</t>
        </is>
      </c>
      <c r="C171" s="286" t="inlineStr">
        <is>
          <t>服装</t>
        </is>
      </c>
      <c r="D171" s="286" t="inlineStr">
        <is>
          <t>3F</t>
        </is>
      </c>
      <c r="E171" s="286" t="inlineStr">
        <is>
          <t>3F</t>
        </is>
      </c>
      <c r="F171" s="287" t="inlineStr">
        <is>
          <t>3F-328,3F-329</t>
        </is>
      </c>
      <c r="G171" s="287" t="inlineStr">
        <is>
          <t>思莱德</t>
        </is>
      </c>
      <c r="H171" s="294" t="n">
        <v>155</v>
      </c>
      <c r="I171" s="288" t="n">
        <v>20614</v>
      </c>
      <c r="J171" s="286" t="n">
        <v>9000</v>
      </c>
      <c r="K171" s="286" t="n">
        <v>11938.5</v>
      </c>
      <c r="L171" s="286" t="n">
        <v>5400</v>
      </c>
      <c r="M171" s="286" t="n">
        <v>8219</v>
      </c>
      <c r="N171" s="286" t="n">
        <v>13205.8</v>
      </c>
      <c r="O171" s="286" t="n">
        <v>24062.7</v>
      </c>
      <c r="P171" s="286" t="n">
        <v>23435.9</v>
      </c>
      <c r="Q171" s="286" t="n">
        <v>8966.4</v>
      </c>
      <c r="R171" s="286" t="n">
        <v>7000</v>
      </c>
      <c r="S171" s="286" t="n">
        <v>5000</v>
      </c>
      <c r="T171" s="286" t="n">
        <v>5000</v>
      </c>
      <c r="U171" s="286" t="n">
        <v>24108.5</v>
      </c>
      <c r="V171" s="286" t="n">
        <v>24108.5</v>
      </c>
      <c r="W171" s="286" t="n"/>
      <c r="X171" s="286" t="n"/>
      <c r="Y171" s="286" t="n"/>
      <c r="Z171" s="286" t="n"/>
      <c r="AA171" s="286" t="n"/>
      <c r="AB171" s="286" t="n"/>
      <c r="AC171" s="286" t="n"/>
      <c r="AD171" s="286" t="n"/>
      <c r="AE171" s="299" t="n"/>
      <c r="AF171" s="286" t="n"/>
      <c r="AG171" s="286" t="n"/>
      <c r="AH171" s="286" t="n"/>
      <c r="AI171" s="286" t="n"/>
      <c r="AJ171" s="286" t="n"/>
      <c r="AK171" s="286" t="n"/>
      <c r="AL171" s="286" t="n"/>
      <c r="AM171" s="286" t="n"/>
      <c r="AN171" s="290">
        <f>SUM(I171:AM171)</f>
        <v/>
      </c>
      <c r="AO171" s="291" t="n"/>
      <c r="AP171" s="287" t="inlineStr">
        <is>
          <t>销采</t>
        </is>
      </c>
    </row>
    <row customFormat="1" customHeight="1" ht="33.75" r="172" s="260">
      <c r="A172" s="286" t="n">
        <v>44</v>
      </c>
      <c r="B172" s="286" t="inlineStr">
        <is>
          <t>租赁</t>
        </is>
      </c>
      <c r="C172" s="286" t="inlineStr">
        <is>
          <t>服装</t>
        </is>
      </c>
      <c r="D172" s="286" t="inlineStr">
        <is>
          <t>3F</t>
        </is>
      </c>
      <c r="E172" s="286" t="inlineStr">
        <is>
          <t>3F</t>
        </is>
      </c>
      <c r="F172" s="287" t="inlineStr">
        <is>
          <t>3F-326</t>
        </is>
      </c>
      <c r="G172" s="287" t="inlineStr">
        <is>
          <t>卡宾</t>
        </is>
      </c>
      <c r="H172" s="301" t="n">
        <v>108.69</v>
      </c>
      <c r="I172" s="288" t="n">
        <v>1281</v>
      </c>
      <c r="J172" s="286" t="n">
        <v>2000</v>
      </c>
      <c r="K172" s="286" t="n">
        <v>1511</v>
      </c>
      <c r="L172" s="286" t="n">
        <v>1090</v>
      </c>
      <c r="M172" s="286" t="n">
        <v>649</v>
      </c>
      <c r="N172" s="286" t="n">
        <v>1298</v>
      </c>
      <c r="O172" s="286" t="n">
        <v>1000</v>
      </c>
      <c r="P172" s="286" t="n">
        <v>3500</v>
      </c>
      <c r="Q172" s="286" t="n">
        <v>3000</v>
      </c>
      <c r="R172" s="286" t="n">
        <v>29</v>
      </c>
      <c r="S172" s="286" t="n">
        <v>1000</v>
      </c>
      <c r="T172" s="286" t="n">
        <v>1800</v>
      </c>
      <c r="U172" s="286" t="n">
        <v>3809</v>
      </c>
      <c r="V172" s="286" t="n">
        <v>0</v>
      </c>
      <c r="W172" s="286" t="n"/>
      <c r="X172" s="286" t="n"/>
      <c r="Y172" s="286" t="n"/>
      <c r="Z172" s="286" t="n"/>
      <c r="AA172" s="286" t="n"/>
      <c r="AB172" s="286" t="n"/>
      <c r="AC172" s="286" t="n"/>
      <c r="AD172" s="286" t="n"/>
      <c r="AE172" s="299" t="n"/>
      <c r="AF172" s="286" t="n"/>
      <c r="AG172" s="286" t="n"/>
      <c r="AH172" s="286" t="n"/>
      <c r="AI172" s="286" t="n"/>
      <c r="AJ172" s="286" t="n"/>
      <c r="AK172" s="286" t="n"/>
      <c r="AL172" s="286" t="n"/>
      <c r="AM172" s="286" t="n"/>
      <c r="AN172" s="290">
        <f>SUM(I172:AM172)</f>
        <v/>
      </c>
      <c r="AO172" s="291" t="n"/>
      <c r="AP172" s="287" t="inlineStr">
        <is>
          <t>销采</t>
        </is>
      </c>
    </row>
    <row customFormat="1" customHeight="1" ht="31.5" r="173" s="260">
      <c r="A173" s="286" t="n">
        <v>45</v>
      </c>
      <c r="B173" s="286" t="inlineStr">
        <is>
          <t>租赁</t>
        </is>
      </c>
      <c r="C173" s="286" t="inlineStr">
        <is>
          <t>服装</t>
        </is>
      </c>
      <c r="D173" s="286" t="inlineStr">
        <is>
          <t>3F</t>
        </is>
      </c>
      <c r="E173" s="286" t="inlineStr">
        <is>
          <t>3F</t>
        </is>
      </c>
      <c r="F173" s="287" t="inlineStr">
        <is>
          <t>3F-327</t>
        </is>
      </c>
      <c r="G173" s="287" t="inlineStr">
        <is>
          <t>PEACEBIRD(M)</t>
        </is>
      </c>
      <c r="H173" s="301" t="n">
        <v>109.56</v>
      </c>
      <c r="I173" s="288" t="n">
        <v>4575</v>
      </c>
      <c r="J173" s="286" t="n">
        <v>1664</v>
      </c>
      <c r="K173" s="286" t="n">
        <v>542</v>
      </c>
      <c r="L173" s="286" t="n">
        <v>1772</v>
      </c>
      <c r="M173" s="286" t="n">
        <v>0</v>
      </c>
      <c r="N173" s="286" t="n">
        <v>1174</v>
      </c>
      <c r="O173" s="286" t="n">
        <v>3729</v>
      </c>
      <c r="P173" s="286" t="n">
        <v>4424</v>
      </c>
      <c r="Q173" s="286" t="n">
        <v>278</v>
      </c>
      <c r="R173" s="286" t="n">
        <v>328</v>
      </c>
      <c r="S173" s="286" t="n">
        <v>1499</v>
      </c>
      <c r="T173" s="286" t="n">
        <v>3026</v>
      </c>
      <c r="U173" s="286" t="n">
        <v>2839</v>
      </c>
      <c r="V173" s="286" t="n">
        <v>2839</v>
      </c>
      <c r="W173" s="286" t="n"/>
      <c r="X173" s="286" t="n"/>
      <c r="Y173" s="286" t="n"/>
      <c r="Z173" s="286" t="n"/>
      <c r="AA173" s="286" t="n"/>
      <c r="AB173" s="286" t="n"/>
      <c r="AC173" s="286" t="n"/>
      <c r="AD173" s="286" t="n"/>
      <c r="AE173" s="299" t="n"/>
      <c r="AF173" s="286" t="n"/>
      <c r="AG173" s="286" t="n"/>
      <c r="AH173" s="286" t="n"/>
      <c r="AI173" s="286" t="n"/>
      <c r="AJ173" s="286" t="n"/>
      <c r="AK173" s="286" t="n"/>
      <c r="AL173" s="286" t="n"/>
      <c r="AM173" s="286" t="n"/>
      <c r="AN173" s="290">
        <f>SUM(I173:AM173)</f>
        <v/>
      </c>
      <c r="AO173" s="291" t="n"/>
      <c r="AP173" s="287" t="inlineStr">
        <is>
          <t>销采</t>
        </is>
      </c>
    </row>
    <row customFormat="1" customHeight="1" ht="31.5" r="174" s="260">
      <c r="A174" s="286" t="n">
        <v>46</v>
      </c>
      <c r="B174" s="286" t="inlineStr">
        <is>
          <t>租赁</t>
        </is>
      </c>
      <c r="C174" s="286" t="inlineStr">
        <is>
          <t>服装</t>
        </is>
      </c>
      <c r="D174" s="286" t="inlineStr">
        <is>
          <t>3F</t>
        </is>
      </c>
      <c r="E174" s="286" t="inlineStr">
        <is>
          <t>3F</t>
        </is>
      </c>
      <c r="F174" s="287" t="inlineStr">
        <is>
          <t>3F-330-1</t>
        </is>
      </c>
      <c r="G174" s="287" t="inlineStr">
        <is>
          <t>Union Ouslan</t>
        </is>
      </c>
      <c r="H174" s="301" t="n">
        <v>87</v>
      </c>
      <c r="I174" s="288" t="n">
        <v>986</v>
      </c>
      <c r="J174" s="286" t="n">
        <v>373</v>
      </c>
      <c r="K174" s="286" t="n">
        <v>339</v>
      </c>
      <c r="L174" s="286" t="n">
        <v>846</v>
      </c>
      <c r="M174" s="286" t="n">
        <v>2338</v>
      </c>
      <c r="N174" s="286" t="n">
        <v>1061</v>
      </c>
      <c r="O174" s="286" t="n">
        <v>5317</v>
      </c>
      <c r="P174" s="286" t="n">
        <v>499</v>
      </c>
      <c r="Q174" s="286" t="n">
        <v>385</v>
      </c>
      <c r="R174" s="286" t="n">
        <v>439</v>
      </c>
      <c r="S174" s="286" t="n">
        <v>1367</v>
      </c>
      <c r="T174" s="286" t="n">
        <v>1574</v>
      </c>
      <c r="U174" s="286" t="n">
        <v>7229</v>
      </c>
      <c r="V174" s="286" t="n">
        <v>7229</v>
      </c>
      <c r="W174" s="286" t="n"/>
      <c r="X174" s="286" t="n"/>
      <c r="Y174" s="286" t="n"/>
      <c r="Z174" s="286" t="n"/>
      <c r="AA174" s="286" t="n"/>
      <c r="AB174" s="286" t="n"/>
      <c r="AC174" s="286" t="n"/>
      <c r="AD174" s="286" t="n"/>
      <c r="AE174" s="299" t="n"/>
      <c r="AF174" s="286" t="n"/>
      <c r="AG174" s="286" t="n"/>
      <c r="AH174" s="286" t="n"/>
      <c r="AI174" s="286" t="n"/>
      <c r="AJ174" s="286" t="n"/>
      <c r="AK174" s="286" t="n"/>
      <c r="AL174" s="286" t="n"/>
      <c r="AM174" s="286" t="n"/>
      <c r="AN174" s="290">
        <f>SUM(I174:AM174)</f>
        <v/>
      </c>
      <c r="AO174" s="291" t="n"/>
      <c r="AP174" s="287" t="inlineStr">
        <is>
          <t>销采</t>
        </is>
      </c>
    </row>
    <row customFormat="1" customHeight="1" ht="31.5" r="175" s="260">
      <c r="A175" s="286" t="n">
        <v>47</v>
      </c>
      <c r="B175" s="286" t="inlineStr">
        <is>
          <t>租赁</t>
        </is>
      </c>
      <c r="C175" s="286" t="inlineStr">
        <is>
          <t>服装</t>
        </is>
      </c>
      <c r="D175" s="286" t="inlineStr">
        <is>
          <t>1F</t>
        </is>
      </c>
      <c r="E175" s="286" t="inlineStr">
        <is>
          <t>1F</t>
        </is>
      </c>
      <c r="F175" s="287" t="inlineStr">
        <is>
          <t>C103,C104,C107,C108</t>
        </is>
      </c>
      <c r="G175" s="287" t="inlineStr">
        <is>
          <t>海澜之家</t>
        </is>
      </c>
      <c r="H175" s="301" t="n">
        <v>229.21</v>
      </c>
      <c r="I175" s="288" t="n">
        <v>6320</v>
      </c>
      <c r="J175" s="288" t="n">
        <v>3000</v>
      </c>
      <c r="K175" s="288" t="n">
        <v>3000</v>
      </c>
      <c r="L175" s="288" t="n">
        <v>2000</v>
      </c>
      <c r="M175" s="288" t="n">
        <v>3800</v>
      </c>
      <c r="N175" s="288" t="n">
        <v>3800</v>
      </c>
      <c r="O175" s="288" t="n">
        <v>6000</v>
      </c>
      <c r="P175" s="288" t="n">
        <v>6800</v>
      </c>
      <c r="Q175" s="288" t="n">
        <v>3800</v>
      </c>
      <c r="R175" s="288" t="n">
        <v>5200</v>
      </c>
      <c r="S175" s="288" t="n">
        <v>3800</v>
      </c>
      <c r="T175" s="288" t="n">
        <v>3000</v>
      </c>
      <c r="U175" s="288" t="n">
        <v>35000</v>
      </c>
      <c r="V175" s="297" t="n">
        <v>35000</v>
      </c>
      <c r="W175" s="288" t="n"/>
      <c r="X175" s="288" t="n"/>
      <c r="Y175" s="288" t="n"/>
      <c r="Z175" s="288" t="n"/>
      <c r="AA175" s="288" t="n"/>
      <c r="AB175" s="288" t="n"/>
      <c r="AC175" s="288" t="n"/>
      <c r="AD175" s="288" t="n"/>
      <c r="AE175" s="289" t="n"/>
      <c r="AF175" s="288" t="n"/>
      <c r="AG175" s="288" t="n"/>
      <c r="AH175" s="288" t="n"/>
      <c r="AI175" s="288" t="n"/>
      <c r="AJ175" s="288" t="n"/>
      <c r="AK175" s="288" t="n"/>
      <c r="AL175" s="288" t="n"/>
      <c r="AM175" s="288" t="n"/>
      <c r="AN175" s="290">
        <f>SUM(I175:AM175)</f>
        <v/>
      </c>
      <c r="AO175" s="291" t="n"/>
      <c r="AP175" s="287" t="n"/>
    </row>
    <row customFormat="1" customHeight="1" ht="31.5" r="176" s="260">
      <c r="A176" s="286" t="n">
        <v>48</v>
      </c>
      <c r="B176" s="286" t="inlineStr">
        <is>
          <t>租赁</t>
        </is>
      </c>
      <c r="C176" s="286" t="inlineStr">
        <is>
          <t>服装</t>
        </is>
      </c>
      <c r="D176" s="286" t="inlineStr">
        <is>
          <t>1F</t>
        </is>
      </c>
      <c r="E176" s="286" t="inlineStr">
        <is>
          <t>1F</t>
        </is>
      </c>
      <c r="F176" s="287" t="inlineStr">
        <is>
          <t>C113,C114</t>
        </is>
      </c>
      <c r="G176" s="287" t="inlineStr">
        <is>
          <t>HODO</t>
        </is>
      </c>
      <c r="H176" s="301" t="n">
        <v>203.95</v>
      </c>
      <c r="I176" s="288" t="n">
        <v>4800</v>
      </c>
      <c r="J176" s="288" t="n">
        <v>1500</v>
      </c>
      <c r="K176" s="288" t="n">
        <v>1100</v>
      </c>
      <c r="L176" s="288" t="n">
        <v>1200</v>
      </c>
      <c r="M176" s="288" t="n">
        <v>2100</v>
      </c>
      <c r="N176" s="288" t="n">
        <v>1700</v>
      </c>
      <c r="O176" s="288" t="n">
        <v>2800</v>
      </c>
      <c r="P176" s="288" t="n">
        <v>3000</v>
      </c>
      <c r="Q176" s="288" t="n">
        <v>3100</v>
      </c>
      <c r="R176" s="288" t="n">
        <v>2100</v>
      </c>
      <c r="S176" s="288" t="n">
        <v>1100</v>
      </c>
      <c r="T176" s="288" t="n">
        <v>1400</v>
      </c>
      <c r="U176" s="288" t="n">
        <v>7800</v>
      </c>
      <c r="V176" s="297" t="n">
        <v>7800</v>
      </c>
      <c r="W176" s="288" t="n"/>
      <c r="X176" s="288" t="n"/>
      <c r="Y176" s="288" t="n"/>
      <c r="Z176" s="288" t="n"/>
      <c r="AA176" s="288" t="n"/>
      <c r="AB176" s="288" t="n"/>
      <c r="AC176" s="288" t="n"/>
      <c r="AD176" s="288" t="n"/>
      <c r="AE176" s="289" t="n"/>
      <c r="AF176" s="288" t="n"/>
      <c r="AG176" s="288" t="n"/>
      <c r="AH176" s="288" t="n"/>
      <c r="AI176" s="288" t="n"/>
      <c r="AJ176" s="288" t="n"/>
      <c r="AK176" s="288" t="n"/>
      <c r="AL176" s="288" t="n"/>
      <c r="AM176" s="288" t="n"/>
      <c r="AN176" s="290">
        <f>SUM(I176:AM176)</f>
        <v/>
      </c>
      <c r="AO176" s="291" t="n"/>
      <c r="AP176" s="287" t="n"/>
    </row>
    <row customFormat="1" customHeight="1" ht="31.5" r="177" s="260">
      <c r="A177" s="286" t="n">
        <v>49</v>
      </c>
      <c r="B177" s="286" t="inlineStr">
        <is>
          <t>租赁</t>
        </is>
      </c>
      <c r="C177" s="286" t="inlineStr">
        <is>
          <t>服装</t>
        </is>
      </c>
      <c r="D177" s="286" t="inlineStr">
        <is>
          <t>1F</t>
        </is>
      </c>
      <c r="E177" s="286" t="inlineStr">
        <is>
          <t>1F</t>
        </is>
      </c>
      <c r="F177" s="287" t="inlineStr">
        <is>
          <t>C115,C116</t>
        </is>
      </c>
      <c r="G177" s="287" t="inlineStr">
        <is>
          <t>Eichitoo</t>
        </is>
      </c>
      <c r="H177" s="301" t="n">
        <v>163</v>
      </c>
      <c r="I177" s="288" t="n">
        <v>7045</v>
      </c>
      <c r="J177" s="288" t="n">
        <v>5000</v>
      </c>
      <c r="K177" s="288" t="n">
        <v>2600</v>
      </c>
      <c r="L177" s="288" t="n">
        <v>1600</v>
      </c>
      <c r="M177" s="288" t="n">
        <v>3500</v>
      </c>
      <c r="N177" s="288" t="n">
        <v>3048</v>
      </c>
      <c r="O177" s="288" t="n">
        <v>7100</v>
      </c>
      <c r="P177" s="288" t="n">
        <v>5000</v>
      </c>
      <c r="Q177" s="288" t="n">
        <v>5368</v>
      </c>
      <c r="R177" s="288" t="n">
        <v>1800</v>
      </c>
      <c r="S177" s="288" t="n">
        <v>2100</v>
      </c>
      <c r="T177" s="288" t="n">
        <v>3000</v>
      </c>
      <c r="U177" s="288" t="n">
        <v>6400</v>
      </c>
      <c r="V177" s="288" t="n">
        <v>6400</v>
      </c>
      <c r="W177" s="288" t="n"/>
      <c r="X177" s="288" t="n"/>
      <c r="Y177" s="288" t="n"/>
      <c r="Z177" s="288" t="n"/>
      <c r="AA177" s="288" t="n"/>
      <c r="AB177" s="288" t="n"/>
      <c r="AC177" s="288" t="n"/>
      <c r="AD177" s="288" t="n"/>
      <c r="AE177" s="289" t="n"/>
      <c r="AF177" s="288" t="n"/>
      <c r="AG177" s="288" t="n"/>
      <c r="AH177" s="288" t="n"/>
      <c r="AI177" s="288" t="n"/>
      <c r="AJ177" s="288" t="n"/>
      <c r="AK177" s="288" t="n"/>
      <c r="AL177" s="288" t="n"/>
      <c r="AM177" s="288" t="n"/>
      <c r="AN177" s="290">
        <f>SUM(I177:AM177)</f>
        <v/>
      </c>
      <c r="AO177" s="291" t="n"/>
      <c r="AP177" s="287" t="n"/>
    </row>
    <row customFormat="1" customHeight="1" ht="31.5" r="178" s="260">
      <c r="A178" s="286" t="n">
        <v>50</v>
      </c>
      <c r="B178" s="286" t="inlineStr">
        <is>
          <t>租赁</t>
        </is>
      </c>
      <c r="C178" s="286" t="inlineStr">
        <is>
          <t>服装</t>
        </is>
      </c>
      <c r="D178" s="286" t="inlineStr">
        <is>
          <t>1F</t>
        </is>
      </c>
      <c r="E178" s="286" t="inlineStr">
        <is>
          <t>1F</t>
        </is>
      </c>
      <c r="F178" s="287" t="inlineStr">
        <is>
          <t>C135-1</t>
        </is>
      </c>
      <c r="G178" s="287" t="inlineStr">
        <is>
          <t>唐狮</t>
        </is>
      </c>
      <c r="H178" s="301" t="n">
        <v>158</v>
      </c>
      <c r="I178" s="288" t="n">
        <v>13787</v>
      </c>
      <c r="J178" s="286" t="n">
        <v>6195</v>
      </c>
      <c r="K178" s="286" t="n">
        <v>4038</v>
      </c>
      <c r="L178" s="286" t="n">
        <v>7509</v>
      </c>
      <c r="M178" s="286" t="n">
        <v>5764</v>
      </c>
      <c r="N178" s="286" t="n">
        <v>3270</v>
      </c>
      <c r="O178" s="286" t="n">
        <v>10124</v>
      </c>
      <c r="P178" s="286" t="n">
        <v>9329</v>
      </c>
      <c r="Q178" s="286" t="n">
        <v>2468</v>
      </c>
      <c r="R178" s="286" t="n">
        <v>1465</v>
      </c>
      <c r="S178" s="286" t="n">
        <v>2661</v>
      </c>
      <c r="T178" s="286" t="n">
        <v>6985</v>
      </c>
      <c r="U178" s="286" t="n">
        <v>15283</v>
      </c>
      <c r="V178" s="286" t="n">
        <v>15283</v>
      </c>
      <c r="W178" s="286" t="n"/>
      <c r="X178" s="286" t="n"/>
      <c r="Y178" s="286" t="n"/>
      <c r="Z178" s="286" t="n"/>
      <c r="AA178" s="286" t="n"/>
      <c r="AB178" s="286" t="n"/>
      <c r="AC178" s="286" t="n"/>
      <c r="AD178" s="286" t="n"/>
      <c r="AE178" s="299" t="n"/>
      <c r="AF178" s="286" t="n"/>
      <c r="AG178" s="286" t="n"/>
      <c r="AH178" s="286" t="n"/>
      <c r="AI178" s="286" t="n"/>
      <c r="AJ178" s="286" t="n"/>
      <c r="AK178" s="286" t="n"/>
      <c r="AL178" s="286" t="n"/>
      <c r="AM178" s="286" t="n"/>
      <c r="AN178" s="290">
        <f>SUM(I178:AM178)</f>
        <v/>
      </c>
      <c r="AO178" s="291" t="n"/>
      <c r="AP178" s="287" t="inlineStr">
        <is>
          <t>销采</t>
        </is>
      </c>
    </row>
    <row customFormat="1" customHeight="1" ht="31.5" r="179" s="260">
      <c r="A179" s="286" t="n">
        <v>51</v>
      </c>
      <c r="B179" s="286" t="inlineStr">
        <is>
          <t>租赁</t>
        </is>
      </c>
      <c r="C179" s="286" t="inlineStr">
        <is>
          <t>服装</t>
        </is>
      </c>
      <c r="D179" s="286" t="inlineStr">
        <is>
          <t>1F</t>
        </is>
      </c>
      <c r="E179" s="286" t="inlineStr">
        <is>
          <t>1F</t>
        </is>
      </c>
      <c r="F179" s="287" t="inlineStr">
        <is>
          <t>C139</t>
        </is>
      </c>
      <c r="G179" s="287" t="inlineStr">
        <is>
          <t>以纯</t>
        </is>
      </c>
      <c r="H179" s="301" t="n">
        <v>227</v>
      </c>
      <c r="I179" s="288" t="n">
        <v>15640</v>
      </c>
      <c r="J179" s="286" t="n">
        <v>7485</v>
      </c>
      <c r="K179" s="286" t="n">
        <v>9010</v>
      </c>
      <c r="L179" s="286" t="n">
        <v>8751</v>
      </c>
      <c r="M179" s="286" t="n">
        <v>3617</v>
      </c>
      <c r="N179" s="286" t="n">
        <v>6477</v>
      </c>
      <c r="O179" s="286" t="n">
        <v>11857</v>
      </c>
      <c r="P179" s="286" t="n">
        <v>11263</v>
      </c>
      <c r="Q179" s="286" t="n">
        <v>2821</v>
      </c>
      <c r="R179" s="286" t="n">
        <v>2583</v>
      </c>
      <c r="S179" s="286" t="n">
        <v>7085</v>
      </c>
      <c r="T179" s="286" t="n">
        <v>5193</v>
      </c>
      <c r="U179" s="286" t="n">
        <v>17526</v>
      </c>
      <c r="V179" s="286" t="n">
        <v>17526</v>
      </c>
      <c r="W179" s="286" t="n"/>
      <c r="X179" s="286" t="n"/>
      <c r="Y179" s="286" t="n"/>
      <c r="Z179" s="286" t="n"/>
      <c r="AA179" s="286" t="n"/>
      <c r="AB179" s="286" t="n"/>
      <c r="AC179" s="286" t="n"/>
      <c r="AD179" s="286" t="n"/>
      <c r="AE179" s="299" t="n"/>
      <c r="AF179" s="286" t="n"/>
      <c r="AG179" s="286" t="n"/>
      <c r="AH179" s="286" t="n"/>
      <c r="AI179" s="286" t="n"/>
      <c r="AJ179" s="286" t="n"/>
      <c r="AK179" s="286" t="n"/>
      <c r="AL179" s="286" t="n"/>
      <c r="AM179" s="286" t="n"/>
      <c r="AN179" s="290">
        <f>SUM(I179:AM179)</f>
        <v/>
      </c>
      <c r="AO179" s="291" t="n"/>
      <c r="AP179" s="287" t="inlineStr">
        <is>
          <t>销采</t>
        </is>
      </c>
    </row>
    <row customFormat="1" customHeight="1" ht="31.5" r="180" s="260">
      <c r="A180" s="286" t="n">
        <v>52</v>
      </c>
      <c r="B180" s="286" t="inlineStr">
        <is>
          <t>租赁</t>
        </is>
      </c>
      <c r="C180" s="286" t="inlineStr">
        <is>
          <t>服装</t>
        </is>
      </c>
      <c r="D180" s="286" t="inlineStr">
        <is>
          <t>1F</t>
        </is>
      </c>
      <c r="E180" s="286" t="inlineStr">
        <is>
          <t>1F</t>
        </is>
      </c>
      <c r="F180" s="287" t="inlineStr">
        <is>
          <t>Z136</t>
        </is>
      </c>
      <c r="G180" s="287" t="inlineStr">
        <is>
          <t>觅渐</t>
        </is>
      </c>
      <c r="H180" s="301" t="n">
        <v>85</v>
      </c>
      <c r="I180" s="288" t="n">
        <v>5193</v>
      </c>
      <c r="J180" s="286" t="n">
        <v>2158</v>
      </c>
      <c r="K180" s="286" t="n">
        <v>3688</v>
      </c>
      <c r="L180" s="286" t="n">
        <v>1911</v>
      </c>
      <c r="M180" s="286" t="n">
        <v>1742</v>
      </c>
      <c r="N180" s="286" t="n">
        <v>3754</v>
      </c>
      <c r="O180" s="286" t="n">
        <v>3244</v>
      </c>
      <c r="P180" s="286" t="n">
        <v>4881</v>
      </c>
      <c r="Q180" s="286" t="n">
        <v>2797</v>
      </c>
      <c r="R180" s="286" t="n">
        <v>778</v>
      </c>
      <c r="S180" s="286" t="n">
        <v>1614</v>
      </c>
      <c r="T180" s="286" t="n">
        <v>1817</v>
      </c>
      <c r="U180" s="286" t="n">
        <v>3412</v>
      </c>
      <c r="V180" s="286" t="n">
        <v>3412</v>
      </c>
      <c r="W180" s="286" t="n"/>
      <c r="X180" s="286" t="n"/>
      <c r="Y180" s="286" t="n"/>
      <c r="Z180" s="286" t="n"/>
      <c r="AA180" s="286" t="n"/>
      <c r="AB180" s="286" t="n"/>
      <c r="AC180" s="286" t="n"/>
      <c r="AD180" s="286" t="n"/>
      <c r="AE180" s="299" t="n"/>
      <c r="AF180" s="286" t="n"/>
      <c r="AG180" s="286" t="n"/>
      <c r="AH180" s="286" t="n"/>
      <c r="AI180" s="286" t="n"/>
      <c r="AJ180" s="286" t="n"/>
      <c r="AK180" s="286" t="n"/>
      <c r="AL180" s="286" t="n"/>
      <c r="AM180" s="286" t="n"/>
      <c r="AN180" s="290">
        <f>SUM(I180:AM180)</f>
        <v/>
      </c>
      <c r="AO180" s="291" t="n"/>
      <c r="AP180" s="287" t="inlineStr">
        <is>
          <t>销采</t>
        </is>
      </c>
    </row>
    <row customFormat="1" customHeight="1" ht="31.5" r="181" s="260">
      <c r="A181" s="286" t="n">
        <v>53</v>
      </c>
      <c r="B181" s="286" t="inlineStr">
        <is>
          <t>租赁</t>
        </is>
      </c>
      <c r="C181" s="286" t="inlineStr">
        <is>
          <t>服装</t>
        </is>
      </c>
      <c r="D181" s="286" t="inlineStr">
        <is>
          <t>1F</t>
        </is>
      </c>
      <c r="E181" s="286" t="inlineStr">
        <is>
          <t>1F</t>
        </is>
      </c>
      <c r="F181" s="287" t="inlineStr">
        <is>
          <t>1F-113-3</t>
        </is>
      </c>
      <c r="G181" s="287" t="inlineStr">
        <is>
          <t>MO&amp;Co.</t>
        </is>
      </c>
      <c r="H181" s="301" t="n">
        <v>200</v>
      </c>
      <c r="I181" s="288" t="n">
        <v>5289</v>
      </c>
      <c r="J181" s="286" t="n">
        <v>3000</v>
      </c>
      <c r="K181" s="286" t="n">
        <v>9439</v>
      </c>
      <c r="L181" s="286" t="n">
        <v>1000</v>
      </c>
      <c r="M181" s="286" t="n">
        <v>500</v>
      </c>
      <c r="N181" s="286" t="n">
        <v>500</v>
      </c>
      <c r="O181" s="286" t="n">
        <v>700</v>
      </c>
      <c r="P181" s="286" t="n">
        <v>1000</v>
      </c>
      <c r="Q181" s="286" t="n">
        <v>500</v>
      </c>
      <c r="R181" s="286" t="n">
        <v>1000</v>
      </c>
      <c r="S181" s="286" t="n">
        <v>500</v>
      </c>
      <c r="T181" s="286" t="n">
        <v>1000</v>
      </c>
      <c r="U181" s="286" t="n">
        <v>150000</v>
      </c>
      <c r="V181" s="286" t="n">
        <v>150000</v>
      </c>
      <c r="W181" s="286" t="n"/>
      <c r="X181" s="286" t="n"/>
      <c r="Y181" s="286" t="n"/>
      <c r="Z181" s="286" t="n"/>
      <c r="AA181" s="286" t="n"/>
      <c r="AB181" s="286" t="n"/>
      <c r="AC181" s="286" t="n"/>
      <c r="AD181" s="286" t="n"/>
      <c r="AE181" s="299" t="n"/>
      <c r="AF181" s="286" t="n"/>
      <c r="AG181" s="286" t="n"/>
      <c r="AH181" s="286" t="n"/>
      <c r="AI181" s="286" t="n"/>
      <c r="AJ181" s="286" t="n"/>
      <c r="AK181" s="286" t="n"/>
      <c r="AL181" s="286" t="n"/>
      <c r="AM181" s="286" t="n"/>
      <c r="AN181" s="290">
        <f>SUM(I181:AM181)</f>
        <v/>
      </c>
      <c r="AO181" s="291" t="n"/>
      <c r="AP181" s="287" t="inlineStr">
        <is>
          <t>销采</t>
        </is>
      </c>
    </row>
    <row customFormat="1" customHeight="1" ht="31.5" r="182" s="260">
      <c r="A182" s="286" t="n">
        <v>54</v>
      </c>
      <c r="B182" s="286" t="inlineStr">
        <is>
          <t>租赁</t>
        </is>
      </c>
      <c r="C182" s="286" t="inlineStr">
        <is>
          <t>服装</t>
        </is>
      </c>
      <c r="D182" s="286" t="inlineStr">
        <is>
          <t>2F</t>
        </is>
      </c>
      <c r="E182" s="286" t="inlineStr">
        <is>
          <t>2F</t>
        </is>
      </c>
      <c r="F182" s="287" t="inlineStr">
        <is>
          <t>2F-220</t>
        </is>
      </c>
      <c r="G182" s="287" t="inlineStr">
        <is>
          <t>邦德家的女孩</t>
        </is>
      </c>
      <c r="H182" s="301" t="n">
        <v>141</v>
      </c>
      <c r="I182" s="288" t="n">
        <v>11265</v>
      </c>
      <c r="J182" s="286" t="n">
        <v>10285</v>
      </c>
      <c r="K182" s="286" t="n">
        <v>7041</v>
      </c>
      <c r="L182" s="286" t="n">
        <v>9301</v>
      </c>
      <c r="M182" s="286" t="n">
        <v>10075</v>
      </c>
      <c r="N182" s="286" t="n">
        <v>8635</v>
      </c>
      <c r="O182" s="286" t="n">
        <v>12000</v>
      </c>
      <c r="P182" s="286" t="n">
        <v>19190</v>
      </c>
      <c r="Q182" s="286" t="n">
        <v>3637</v>
      </c>
      <c r="R182" s="286" t="n">
        <v>1045</v>
      </c>
      <c r="S182" s="286" t="n">
        <v>5881</v>
      </c>
      <c r="T182" s="286" t="n">
        <v>12636</v>
      </c>
      <c r="U182" s="286" t="n">
        <v>18994</v>
      </c>
      <c r="V182" s="286" t="n">
        <v>19000</v>
      </c>
      <c r="W182" s="286" t="n"/>
      <c r="X182" s="286" t="n"/>
      <c r="Y182" s="286" t="n"/>
      <c r="Z182" s="286" t="n"/>
      <c r="AA182" s="286" t="n"/>
      <c r="AB182" s="286" t="n"/>
      <c r="AC182" s="286" t="n"/>
      <c r="AD182" s="286" t="n"/>
      <c r="AE182" s="299" t="n"/>
      <c r="AF182" s="286" t="n"/>
      <c r="AG182" s="286" t="n"/>
      <c r="AH182" s="286" t="n"/>
      <c r="AI182" s="286" t="n"/>
      <c r="AJ182" s="286" t="n"/>
      <c r="AK182" s="286" t="n"/>
      <c r="AL182" s="286" t="n"/>
      <c r="AM182" s="286" t="n"/>
      <c r="AN182" s="290">
        <f>SUM(I182:AM182)</f>
        <v/>
      </c>
      <c r="AO182" s="291" t="n"/>
      <c r="AP182" s="287" t="inlineStr">
        <is>
          <t>销采</t>
        </is>
      </c>
    </row>
    <row customFormat="1" customHeight="1" ht="31.5" r="183" s="260">
      <c r="A183" s="286" t="n">
        <v>55</v>
      </c>
      <c r="B183" s="286" t="inlineStr">
        <is>
          <t>租赁</t>
        </is>
      </c>
      <c r="C183" s="286" t="inlineStr">
        <is>
          <t>服装</t>
        </is>
      </c>
      <c r="D183" s="286" t="inlineStr">
        <is>
          <t>2F</t>
        </is>
      </c>
      <c r="E183" s="286" t="inlineStr">
        <is>
          <t>2F</t>
        </is>
      </c>
      <c r="F183" s="287" t="inlineStr">
        <is>
          <t>2F-225-1</t>
        </is>
      </c>
      <c r="G183" s="287" t="inlineStr">
        <is>
          <t>mimimika</t>
        </is>
      </c>
      <c r="H183" s="301" t="n">
        <v>103</v>
      </c>
      <c r="I183" s="288" t="n">
        <v>2754</v>
      </c>
      <c r="J183" s="286" t="n">
        <v>1312</v>
      </c>
      <c r="K183" s="286" t="n">
        <v>2121</v>
      </c>
      <c r="L183" s="286" t="n">
        <v>3529</v>
      </c>
      <c r="M183" s="286" t="n">
        <v>1318</v>
      </c>
      <c r="N183" s="286" t="n">
        <v>684</v>
      </c>
      <c r="O183" s="286" t="n">
        <v>3287</v>
      </c>
      <c r="P183" s="286" t="n">
        <v>4254</v>
      </c>
      <c r="Q183" s="286" t="n">
        <v>1706</v>
      </c>
      <c r="R183" s="286" t="n">
        <v>898</v>
      </c>
      <c r="S183" s="286" t="n">
        <v>1339</v>
      </c>
      <c r="T183" s="286" t="n">
        <v>1679</v>
      </c>
      <c r="U183" s="286" t="n">
        <v>8692</v>
      </c>
      <c r="V183" s="286" t="n">
        <v>8800</v>
      </c>
      <c r="W183" s="286" t="n"/>
      <c r="X183" s="286" t="n"/>
      <c r="Y183" s="286" t="n"/>
      <c r="Z183" s="286" t="n"/>
      <c r="AA183" s="286" t="n"/>
      <c r="AB183" s="286" t="n"/>
      <c r="AC183" s="286" t="n"/>
      <c r="AD183" s="286" t="n"/>
      <c r="AE183" s="299" t="n"/>
      <c r="AF183" s="286" t="n"/>
      <c r="AG183" s="286" t="n"/>
      <c r="AH183" s="286" t="n"/>
      <c r="AI183" s="286" t="n"/>
      <c r="AJ183" s="286" t="n"/>
      <c r="AK183" s="286" t="n"/>
      <c r="AL183" s="286" t="n"/>
      <c r="AM183" s="286" t="n"/>
      <c r="AN183" s="290">
        <f>SUM(I183:AM183)</f>
        <v/>
      </c>
      <c r="AO183" s="291" t="n"/>
      <c r="AP183" s="287" t="inlineStr">
        <is>
          <t>销采</t>
        </is>
      </c>
    </row>
    <row customFormat="1" customHeight="1" ht="31.5" r="184" s="260">
      <c r="A184" s="286" t="n">
        <v>56</v>
      </c>
      <c r="B184" s="286" t="inlineStr">
        <is>
          <t>租赁</t>
        </is>
      </c>
      <c r="C184" s="286" t="inlineStr">
        <is>
          <t>服装</t>
        </is>
      </c>
      <c r="D184" s="286" t="inlineStr">
        <is>
          <t>1F</t>
        </is>
      </c>
      <c r="E184" s="286" t="inlineStr">
        <is>
          <t>1F</t>
        </is>
      </c>
      <c r="F184" s="287" t="inlineStr">
        <is>
          <t>1F-117-2</t>
        </is>
      </c>
      <c r="G184" s="287" t="inlineStr">
        <is>
          <t>POLO SPORT</t>
        </is>
      </c>
      <c r="H184" s="301" t="n">
        <v>150</v>
      </c>
      <c r="I184" s="288" t="n">
        <v>8017</v>
      </c>
      <c r="J184" s="286" t="n">
        <v>5506</v>
      </c>
      <c r="K184" s="286" t="n">
        <v>3378</v>
      </c>
      <c r="L184" s="286" t="n">
        <v>1665</v>
      </c>
      <c r="M184" s="286" t="n">
        <v>1911</v>
      </c>
      <c r="N184" s="286" t="n">
        <v>589</v>
      </c>
      <c r="O184" s="286" t="n">
        <v>6049</v>
      </c>
      <c r="P184" s="286" t="n">
        <v>239</v>
      </c>
      <c r="Q184" s="286" t="n">
        <v>1371</v>
      </c>
      <c r="R184" s="286" t="n">
        <v>1130</v>
      </c>
      <c r="S184" s="286" t="n">
        <v>1963</v>
      </c>
      <c r="T184" s="286" t="n">
        <v>447</v>
      </c>
      <c r="U184" s="286" t="n">
        <v>6113</v>
      </c>
      <c r="V184" s="286" t="n">
        <v>6113</v>
      </c>
      <c r="W184" s="286" t="n"/>
      <c r="X184" s="286" t="n"/>
      <c r="Y184" s="286" t="n"/>
      <c r="Z184" s="286" t="n"/>
      <c r="AA184" s="286" t="n"/>
      <c r="AB184" s="286" t="n"/>
      <c r="AC184" s="286" t="n"/>
      <c r="AD184" s="286" t="n"/>
      <c r="AE184" s="299" t="n"/>
      <c r="AF184" s="286" t="n"/>
      <c r="AG184" s="286" t="n"/>
      <c r="AH184" s="286" t="n"/>
      <c r="AI184" s="286" t="n"/>
      <c r="AJ184" s="286" t="n"/>
      <c r="AK184" s="286" t="n"/>
      <c r="AL184" s="286" t="n"/>
      <c r="AM184" s="286" t="n"/>
      <c r="AN184" s="290">
        <f>SUM(I184:AM184)</f>
        <v/>
      </c>
      <c r="AO184" s="291" t="n"/>
      <c r="AP184" s="287" t="inlineStr">
        <is>
          <t>销采</t>
        </is>
      </c>
    </row>
    <row customFormat="1" customHeight="1" ht="31.5" r="185" s="260">
      <c r="A185" s="286" t="n">
        <v>57</v>
      </c>
      <c r="B185" s="286" t="inlineStr">
        <is>
          <t>租赁</t>
        </is>
      </c>
      <c r="C185" s="286" t="inlineStr">
        <is>
          <t>服装</t>
        </is>
      </c>
      <c r="D185" s="286" t="inlineStr">
        <is>
          <t>3F</t>
        </is>
      </c>
      <c r="E185" s="286" t="inlineStr">
        <is>
          <t>3F</t>
        </is>
      </c>
      <c r="F185" s="287" t="inlineStr">
        <is>
          <t>3F-325</t>
        </is>
      </c>
      <c r="G185" s="287" t="inlineStr">
        <is>
          <t>825ING</t>
        </is>
      </c>
      <c r="H185" s="301" t="n">
        <v>109</v>
      </c>
      <c r="I185" s="288" t="n">
        <v>879.12</v>
      </c>
      <c r="J185" s="286" t="n">
        <v>0</v>
      </c>
      <c r="K185" s="286" t="n">
        <v>349.5</v>
      </c>
      <c r="L185" s="286" t="n">
        <v>1866.28</v>
      </c>
      <c r="M185" s="286" t="n">
        <v>0</v>
      </c>
      <c r="N185" s="286" t="n">
        <v>950.64</v>
      </c>
      <c r="O185" s="286" t="n">
        <v>2628.24</v>
      </c>
      <c r="P185" s="286" t="n">
        <v>2183.46</v>
      </c>
      <c r="Q185" s="286" t="n">
        <v>0</v>
      </c>
      <c r="R185" s="286" t="n">
        <v>1048.5</v>
      </c>
      <c r="S185" s="286" t="n">
        <v>249.5</v>
      </c>
      <c r="T185" s="286" t="n">
        <v>699</v>
      </c>
      <c r="U185" s="286" t="n">
        <v>1547.5</v>
      </c>
      <c r="V185" s="286" t="n">
        <v>1547.5</v>
      </c>
      <c r="W185" s="286" t="n"/>
      <c r="X185" s="286" t="n"/>
      <c r="Y185" s="286" t="n"/>
      <c r="Z185" s="286" t="n"/>
      <c r="AA185" s="286" t="n"/>
      <c r="AB185" s="286" t="n"/>
      <c r="AC185" s="286" t="n"/>
      <c r="AD185" s="286" t="n"/>
      <c r="AE185" s="299" t="n"/>
      <c r="AF185" s="286" t="n"/>
      <c r="AG185" s="286" t="n"/>
      <c r="AH185" s="286" t="n"/>
      <c r="AI185" s="286" t="n"/>
      <c r="AJ185" s="286" t="n"/>
      <c r="AK185" s="286" t="n"/>
      <c r="AL185" s="286" t="n"/>
      <c r="AM185" s="286" t="n"/>
      <c r="AN185" s="290">
        <f>SUM(I185:AM185)</f>
        <v/>
      </c>
      <c r="AO185" s="291" t="n"/>
      <c r="AP185" s="287" t="inlineStr">
        <is>
          <t>销采</t>
        </is>
      </c>
    </row>
    <row customFormat="1" customHeight="1" ht="31.5" r="186" s="260">
      <c r="A186" s="286" t="n">
        <v>58</v>
      </c>
      <c r="B186" s="286" t="inlineStr">
        <is>
          <t>租赁</t>
        </is>
      </c>
      <c r="C186" s="286" t="inlineStr">
        <is>
          <t>服装</t>
        </is>
      </c>
      <c r="D186" s="286" t="inlineStr">
        <is>
          <t>1F</t>
        </is>
      </c>
      <c r="E186" s="286" t="inlineStr">
        <is>
          <t>1F</t>
        </is>
      </c>
      <c r="F186" s="287" t="inlineStr">
        <is>
          <t>1F-122-1</t>
        </is>
      </c>
      <c r="G186" s="287" t="inlineStr">
        <is>
          <t>鬼洗</t>
        </is>
      </c>
      <c r="H186" s="301" t="n">
        <v>101</v>
      </c>
      <c r="I186" s="288" t="n">
        <v>5793</v>
      </c>
      <c r="J186" s="286" t="n">
        <v>2514</v>
      </c>
      <c r="K186" s="286" t="n">
        <v>1611</v>
      </c>
      <c r="L186" s="286" t="n">
        <v>6291</v>
      </c>
      <c r="M186" s="286" t="n">
        <v>600</v>
      </c>
      <c r="N186" s="286" t="n">
        <v>6379</v>
      </c>
      <c r="O186" s="286" t="n">
        <v>6497</v>
      </c>
      <c r="P186" s="286" t="n">
        <v>2495</v>
      </c>
      <c r="Q186" s="286" t="n">
        <v>502</v>
      </c>
      <c r="R186" s="286" t="n">
        <v>600</v>
      </c>
      <c r="S186" s="286" t="n">
        <v>600</v>
      </c>
      <c r="T186" s="286" t="n">
        <v>718</v>
      </c>
      <c r="U186" s="286" t="n">
        <v>950</v>
      </c>
      <c r="V186" s="286" t="n">
        <v>1000</v>
      </c>
      <c r="W186" s="286" t="n"/>
      <c r="X186" s="286" t="n"/>
      <c r="Y186" s="286" t="n"/>
      <c r="Z186" s="286" t="n"/>
      <c r="AA186" s="286" t="n"/>
      <c r="AB186" s="286" t="n"/>
      <c r="AC186" s="286" t="n"/>
      <c r="AD186" s="286" t="n"/>
      <c r="AE186" s="299" t="n"/>
      <c r="AF186" s="286" t="n"/>
      <c r="AG186" s="286" t="n"/>
      <c r="AH186" s="286" t="n"/>
      <c r="AI186" s="286" t="n"/>
      <c r="AJ186" s="286" t="n"/>
      <c r="AK186" s="286" t="n"/>
      <c r="AL186" s="286" t="n"/>
      <c r="AM186" s="286" t="n"/>
      <c r="AN186" s="290">
        <f>SUM(I186:AM186)</f>
        <v/>
      </c>
      <c r="AO186" s="291" t="n"/>
      <c r="AP186" s="287" t="inlineStr">
        <is>
          <t>销采</t>
        </is>
      </c>
    </row>
    <row customFormat="1" customHeight="1" ht="31.5" r="187" s="260">
      <c r="A187" s="286" t="n">
        <v>59</v>
      </c>
      <c r="B187" s="286" t="inlineStr">
        <is>
          <t>租赁</t>
        </is>
      </c>
      <c r="C187" s="286" t="inlineStr">
        <is>
          <t>服装</t>
        </is>
      </c>
      <c r="D187" s="286" t="inlineStr">
        <is>
          <t>1F</t>
        </is>
      </c>
      <c r="E187" s="286" t="inlineStr">
        <is>
          <t>1F</t>
        </is>
      </c>
      <c r="F187" s="287" t="inlineStr">
        <is>
          <t>1F-122-2</t>
        </is>
      </c>
      <c r="G187" s="287" t="inlineStr">
        <is>
          <t>FUN</t>
        </is>
      </c>
      <c r="H187" s="301" t="n">
        <v>140</v>
      </c>
      <c r="I187" s="288" t="n">
        <v>2891</v>
      </c>
      <c r="J187" s="286" t="n">
        <v>1830</v>
      </c>
      <c r="K187" s="286" t="n">
        <v>367</v>
      </c>
      <c r="L187" s="286" t="n">
        <v>1178</v>
      </c>
      <c r="M187" s="286" t="n">
        <v>1269</v>
      </c>
      <c r="N187" s="286" t="n">
        <v>1253</v>
      </c>
      <c r="O187" s="286" t="n">
        <v>3498</v>
      </c>
      <c r="P187" s="286" t="n">
        <v>1777</v>
      </c>
      <c r="Q187" s="286" t="n">
        <v>1667</v>
      </c>
      <c r="R187" s="286" t="n">
        <v>287</v>
      </c>
      <c r="S187" s="286" t="n">
        <v>1516</v>
      </c>
      <c r="T187" s="286" t="n">
        <v>3694</v>
      </c>
      <c r="U187" s="286" t="n">
        <v>4075</v>
      </c>
      <c r="V187" s="286" t="n">
        <v>5000</v>
      </c>
      <c r="W187" s="286" t="n"/>
      <c r="X187" s="286" t="n"/>
      <c r="Y187" s="286" t="n"/>
      <c r="Z187" s="286" t="n"/>
      <c r="AA187" s="286" t="n"/>
      <c r="AB187" s="286" t="n"/>
      <c r="AC187" s="286" t="n"/>
      <c r="AD187" s="286" t="n"/>
      <c r="AE187" s="299" t="n"/>
      <c r="AF187" s="286" t="n"/>
      <c r="AG187" s="286" t="n"/>
      <c r="AH187" s="286" t="n"/>
      <c r="AI187" s="286" t="n"/>
      <c r="AJ187" s="286" t="n"/>
      <c r="AK187" s="286" t="n"/>
      <c r="AL187" s="286" t="n"/>
      <c r="AM187" s="286" t="n"/>
      <c r="AN187" s="290">
        <f>SUM(I187:AM187)</f>
        <v/>
      </c>
      <c r="AO187" s="291" t="n"/>
      <c r="AP187" s="287" t="inlineStr">
        <is>
          <t>销采</t>
        </is>
      </c>
    </row>
    <row customFormat="1" customHeight="1" ht="31.5" r="188" s="260">
      <c r="A188" s="286" t="n">
        <v>60</v>
      </c>
      <c r="B188" s="286" t="inlineStr">
        <is>
          <t>租赁</t>
        </is>
      </c>
      <c r="C188" s="286" t="inlineStr">
        <is>
          <t>服装</t>
        </is>
      </c>
      <c r="D188" s="286" t="inlineStr">
        <is>
          <t>1F</t>
        </is>
      </c>
      <c r="E188" s="286" t="inlineStr">
        <is>
          <t>1F</t>
        </is>
      </c>
      <c r="F188" s="287" t="inlineStr">
        <is>
          <t>1F-122-3</t>
        </is>
      </c>
      <c r="G188" s="287" t="inlineStr">
        <is>
          <t>inxx street</t>
        </is>
      </c>
      <c r="H188" s="301" t="n">
        <v>87</v>
      </c>
      <c r="I188" s="288" t="n">
        <v>10488</v>
      </c>
      <c r="J188" s="286" t="n">
        <v>6845</v>
      </c>
      <c r="K188" s="286" t="n">
        <v>5056</v>
      </c>
      <c r="L188" s="286" t="n">
        <v>3440</v>
      </c>
      <c r="M188" s="286" t="n">
        <v>2024</v>
      </c>
      <c r="N188" s="286" t="n">
        <v>10172</v>
      </c>
      <c r="O188" s="286" t="n">
        <v>7352</v>
      </c>
      <c r="P188" s="286" t="n">
        <v>3426</v>
      </c>
      <c r="Q188" s="286" t="n">
        <v>1747</v>
      </c>
      <c r="R188" s="286" t="n">
        <v>1000</v>
      </c>
      <c r="S188" s="286" t="n">
        <v>2780</v>
      </c>
      <c r="T188" s="286" t="n">
        <v>8686</v>
      </c>
      <c r="U188" s="286" t="n">
        <v>17591</v>
      </c>
      <c r="V188" s="286" t="n">
        <v>17591</v>
      </c>
      <c r="W188" s="286" t="n"/>
      <c r="X188" s="286" t="n"/>
      <c r="Y188" s="286" t="n"/>
      <c r="Z188" s="286" t="n"/>
      <c r="AA188" s="286" t="n"/>
      <c r="AB188" s="286" t="n"/>
      <c r="AC188" s="286" t="n"/>
      <c r="AD188" s="286" t="n"/>
      <c r="AE188" s="299" t="n"/>
      <c r="AF188" s="286" t="n"/>
      <c r="AG188" s="286" t="n"/>
      <c r="AH188" s="286" t="n"/>
      <c r="AI188" s="286" t="n"/>
      <c r="AJ188" s="286" t="n"/>
      <c r="AK188" s="286" t="n"/>
      <c r="AL188" s="286" t="n"/>
      <c r="AM188" s="286" t="n"/>
      <c r="AN188" s="290">
        <f>SUM(I188:AM188)</f>
        <v/>
      </c>
      <c r="AO188" s="291" t="n"/>
      <c r="AP188" s="287" t="inlineStr">
        <is>
          <t>销采</t>
        </is>
      </c>
    </row>
    <row customFormat="1" customHeight="1" ht="31.5" r="189" s="260">
      <c r="A189" s="286" t="n">
        <v>61</v>
      </c>
      <c r="B189" s="286" t="inlineStr">
        <is>
          <t>租赁</t>
        </is>
      </c>
      <c r="C189" s="286" t="inlineStr">
        <is>
          <t>服装</t>
        </is>
      </c>
      <c r="D189" s="286" t="inlineStr">
        <is>
          <t>1F</t>
        </is>
      </c>
      <c r="E189" s="286" t="inlineStr">
        <is>
          <t>1F</t>
        </is>
      </c>
      <c r="F189" s="287" t="inlineStr">
        <is>
          <t>1F-123-5</t>
        </is>
      </c>
      <c r="G189" s="321" t="inlineStr">
        <is>
          <t>播</t>
        </is>
      </c>
      <c r="H189" s="301" t="n">
        <v>120</v>
      </c>
      <c r="I189" s="288" t="n">
        <v>18583</v>
      </c>
      <c r="J189" s="286" t="n">
        <v>32879</v>
      </c>
      <c r="K189" s="286" t="n">
        <v>17079</v>
      </c>
      <c r="L189" s="286" t="n">
        <v>20639</v>
      </c>
      <c r="M189" s="286" t="n">
        <v>18268</v>
      </c>
      <c r="N189" s="286" t="n">
        <v>31143</v>
      </c>
      <c r="O189" s="286" t="n">
        <v>55000</v>
      </c>
      <c r="P189" s="286" t="n">
        <v>60369</v>
      </c>
      <c r="Q189" s="286" t="n">
        <v>19616</v>
      </c>
      <c r="R189" s="286" t="n">
        <v>3892</v>
      </c>
      <c r="S189" s="286" t="n">
        <v>15931</v>
      </c>
      <c r="T189" s="286" t="n">
        <v>5555</v>
      </c>
      <c r="U189" s="286" t="n">
        <v>15115</v>
      </c>
      <c r="V189" s="286" t="n">
        <v>16000</v>
      </c>
      <c r="W189" s="286" t="n"/>
      <c r="X189" s="286" t="n"/>
      <c r="Y189" s="286" t="n"/>
      <c r="Z189" s="286" t="n"/>
      <c r="AA189" s="286" t="n"/>
      <c r="AB189" s="286" t="n"/>
      <c r="AC189" s="286" t="n"/>
      <c r="AD189" s="286" t="n"/>
      <c r="AE189" s="299" t="n"/>
      <c r="AF189" s="286" t="n"/>
      <c r="AG189" s="286" t="n"/>
      <c r="AH189" s="286" t="n"/>
      <c r="AI189" s="286" t="n"/>
      <c r="AJ189" s="286" t="n"/>
      <c r="AK189" s="286" t="n"/>
      <c r="AL189" s="286" t="n"/>
      <c r="AM189" s="286" t="n"/>
      <c r="AN189" s="290">
        <f>SUM(I189:AM189)</f>
        <v/>
      </c>
      <c r="AO189" s="291" t="n"/>
      <c r="AP189" s="287" t="inlineStr">
        <is>
          <t>销采</t>
        </is>
      </c>
    </row>
    <row customFormat="1" customHeight="1" ht="31.5" r="190" s="260">
      <c r="A190" s="286" t="n">
        <v>62</v>
      </c>
      <c r="B190" s="286" t="inlineStr">
        <is>
          <t>租赁</t>
        </is>
      </c>
      <c r="C190" s="286" t="inlineStr">
        <is>
          <t>服装</t>
        </is>
      </c>
      <c r="D190" s="286" t="inlineStr">
        <is>
          <t>1F</t>
        </is>
      </c>
      <c r="E190" s="286" t="inlineStr">
        <is>
          <t>1F</t>
        </is>
      </c>
      <c r="F190" s="287" t="inlineStr">
        <is>
          <t>1F-123-6</t>
        </is>
      </c>
      <c r="G190" s="321" t="inlineStr">
        <is>
          <t>JNBY</t>
        </is>
      </c>
      <c r="H190" s="301" t="n">
        <v>100</v>
      </c>
      <c r="I190" s="288" t="n">
        <v>9008</v>
      </c>
      <c r="J190" s="286" t="n">
        <v>3006</v>
      </c>
      <c r="K190" s="286" t="n">
        <v>1479</v>
      </c>
      <c r="L190" s="286" t="n">
        <v>626</v>
      </c>
      <c r="M190" s="286" t="n">
        <v>10529</v>
      </c>
      <c r="N190" s="286" t="n">
        <v>2804</v>
      </c>
      <c r="O190" s="286" t="n">
        <v>4831</v>
      </c>
      <c r="P190" s="286" t="n">
        <v>2784</v>
      </c>
      <c r="Q190" s="286" t="n">
        <v>3377</v>
      </c>
      <c r="R190" s="286" t="n">
        <v>2342</v>
      </c>
      <c r="S190" s="286" t="n">
        <v>2148</v>
      </c>
      <c r="T190" s="286" t="n">
        <v>2047</v>
      </c>
      <c r="U190" s="286" t="n">
        <v>7348</v>
      </c>
      <c r="V190" s="286" t="n">
        <v>7348</v>
      </c>
      <c r="W190" s="286" t="n"/>
      <c r="X190" s="286" t="n"/>
      <c r="Y190" s="286" t="n"/>
      <c r="Z190" s="286" t="n"/>
      <c r="AA190" s="286" t="n"/>
      <c r="AB190" s="286" t="n"/>
      <c r="AC190" s="286" t="n"/>
      <c r="AD190" s="286" t="n"/>
      <c r="AE190" s="299" t="n"/>
      <c r="AF190" s="286" t="n"/>
      <c r="AG190" s="286" t="n"/>
      <c r="AH190" s="286" t="n"/>
      <c r="AI190" s="286" t="n"/>
      <c r="AJ190" s="286" t="n"/>
      <c r="AK190" s="286" t="n"/>
      <c r="AL190" s="286" t="n"/>
      <c r="AM190" s="286" t="n"/>
      <c r="AN190" s="290">
        <f>SUM(I190:AM190)</f>
        <v/>
      </c>
      <c r="AO190" s="291" t="n"/>
      <c r="AP190" s="287" t="inlineStr">
        <is>
          <t>销采</t>
        </is>
      </c>
    </row>
    <row customFormat="1" customHeight="1" ht="31.5" r="191" s="260">
      <c r="A191" s="286" t="n">
        <v>63</v>
      </c>
      <c r="B191" s="286" t="inlineStr">
        <is>
          <t>租赁</t>
        </is>
      </c>
      <c r="C191" s="286" t="inlineStr">
        <is>
          <t>服装</t>
        </is>
      </c>
      <c r="D191" s="286" t="inlineStr">
        <is>
          <t>1F</t>
        </is>
      </c>
      <c r="E191" s="286" t="inlineStr">
        <is>
          <t>1F</t>
        </is>
      </c>
      <c r="F191" s="287" t="inlineStr">
        <is>
          <t>1F-122-4</t>
        </is>
      </c>
      <c r="G191" s="287" t="inlineStr">
        <is>
          <t>16EME NORD</t>
        </is>
      </c>
      <c r="H191" s="301" t="n">
        <v>87</v>
      </c>
      <c r="I191" s="288" t="n">
        <v>5117</v>
      </c>
      <c r="J191" s="286" t="n">
        <v>293</v>
      </c>
      <c r="K191" s="286" t="n">
        <v>798</v>
      </c>
      <c r="L191" s="286" t="n">
        <v>1384</v>
      </c>
      <c r="M191" s="286" t="n">
        <v>2025</v>
      </c>
      <c r="N191" s="286" t="n">
        <v>5585</v>
      </c>
      <c r="O191" s="286" t="n">
        <v>6752</v>
      </c>
      <c r="P191" s="286" t="n">
        <v>5859</v>
      </c>
      <c r="Q191" s="286" t="n">
        <v>1000</v>
      </c>
      <c r="R191" s="286" t="n">
        <v>1000</v>
      </c>
      <c r="S191" s="286" t="n">
        <v>3159</v>
      </c>
      <c r="T191" s="286" t="n">
        <v>2694</v>
      </c>
      <c r="U191" s="286" t="n">
        <v>5113</v>
      </c>
      <c r="V191" s="286" t="n">
        <v>5113</v>
      </c>
      <c r="W191" s="286" t="n"/>
      <c r="X191" s="286" t="n"/>
      <c r="Y191" s="286" t="n"/>
      <c r="Z191" s="286" t="n"/>
      <c r="AA191" s="286" t="n"/>
      <c r="AB191" s="286" t="n"/>
      <c r="AC191" s="286" t="n"/>
      <c r="AD191" s="286" t="n"/>
      <c r="AE191" s="299" t="n"/>
      <c r="AF191" s="286" t="n"/>
      <c r="AG191" s="286" t="n"/>
      <c r="AH191" s="286" t="n"/>
      <c r="AI191" s="286" t="n"/>
      <c r="AJ191" s="286" t="n"/>
      <c r="AK191" s="286" t="n"/>
      <c r="AL191" s="286" t="n"/>
      <c r="AM191" s="286" t="n"/>
      <c r="AN191" s="290">
        <f>SUM(I191:AM191)</f>
        <v/>
      </c>
      <c r="AO191" s="291" t="n"/>
      <c r="AP191" s="287" t="inlineStr">
        <is>
          <t>销采</t>
        </is>
      </c>
    </row>
    <row customFormat="1" customHeight="1" ht="31.5" r="192" s="260">
      <c r="A192" s="286" t="n">
        <v>64</v>
      </c>
      <c r="B192" s="286" t="inlineStr">
        <is>
          <t>租赁</t>
        </is>
      </c>
      <c r="C192" s="286" t="inlineStr">
        <is>
          <t>服装</t>
        </is>
      </c>
      <c r="D192" s="286" t="inlineStr">
        <is>
          <t>1F</t>
        </is>
      </c>
      <c r="E192" s="286" t="inlineStr">
        <is>
          <t>1F</t>
        </is>
      </c>
      <c r="F192" s="287" t="inlineStr">
        <is>
          <t>1F-123-2</t>
        </is>
      </c>
      <c r="G192" s="321" t="inlineStr">
        <is>
          <t>七匹狼</t>
        </is>
      </c>
      <c r="H192" s="301" t="n">
        <v>301</v>
      </c>
      <c r="I192" s="288" t="n">
        <v>5000</v>
      </c>
      <c r="J192" s="288" t="n">
        <v>4000</v>
      </c>
      <c r="K192" s="288" t="n">
        <v>4500</v>
      </c>
      <c r="L192" s="288" t="n">
        <v>1000</v>
      </c>
      <c r="M192" s="288" t="n">
        <v>2000</v>
      </c>
      <c r="N192" s="288" t="n">
        <v>1114</v>
      </c>
      <c r="O192" s="288" t="n">
        <v>2500</v>
      </c>
      <c r="P192" s="288" t="n">
        <v>3000</v>
      </c>
      <c r="Q192" s="288" t="n">
        <v>2000</v>
      </c>
      <c r="R192" s="288" t="n">
        <v>3000</v>
      </c>
      <c r="S192" s="288" t="n">
        <v>2000</v>
      </c>
      <c r="T192" s="288" t="n">
        <v>3000</v>
      </c>
      <c r="U192" s="288" t="n">
        <v>6000</v>
      </c>
      <c r="V192" s="297" t="n">
        <v>6000</v>
      </c>
      <c r="W192" s="288" t="n"/>
      <c r="X192" s="288" t="n"/>
      <c r="Y192" s="288" t="n"/>
      <c r="Z192" s="288" t="n"/>
      <c r="AA192" s="288" t="n"/>
      <c r="AB192" s="288" t="n"/>
      <c r="AC192" s="288" t="n"/>
      <c r="AD192" s="288" t="n"/>
      <c r="AE192" s="289" t="n"/>
      <c r="AF192" s="288" t="n"/>
      <c r="AG192" s="288" t="n"/>
      <c r="AH192" s="288" t="n"/>
      <c r="AI192" s="288" t="n"/>
      <c r="AJ192" s="288" t="n"/>
      <c r="AK192" s="288" t="n"/>
      <c r="AL192" s="288" t="n"/>
      <c r="AM192" s="288" t="n"/>
      <c r="AN192" s="290">
        <f>SUM(I192:AM192)</f>
        <v/>
      </c>
      <c r="AO192" s="291" t="n"/>
      <c r="AP192" s="287" t="n"/>
    </row>
    <row customFormat="1" customHeight="1" ht="31.5" r="193" s="260">
      <c r="A193" s="286" t="n">
        <v>65</v>
      </c>
      <c r="B193" s="286" t="inlineStr">
        <is>
          <t>租赁</t>
        </is>
      </c>
      <c r="C193" s="286" t="inlineStr">
        <is>
          <t>服装</t>
        </is>
      </c>
      <c r="D193" s="286" t="inlineStr">
        <is>
          <t>1F</t>
        </is>
      </c>
      <c r="E193" s="286" t="inlineStr">
        <is>
          <t>1F</t>
        </is>
      </c>
      <c r="F193" s="287" t="inlineStr">
        <is>
          <t>1F-122-5</t>
        </is>
      </c>
      <c r="G193" s="287" t="inlineStr">
        <is>
          <t>GARFIELD</t>
        </is>
      </c>
      <c r="H193" s="301" t="n">
        <v>150</v>
      </c>
      <c r="I193" s="288" t="n">
        <v>17220</v>
      </c>
      <c r="J193" s="286" t="n">
        <v>18213</v>
      </c>
      <c r="K193" s="286" t="n">
        <v>5747</v>
      </c>
      <c r="L193" s="286" t="n">
        <v>2802</v>
      </c>
      <c r="M193" s="286" t="n">
        <v>8901</v>
      </c>
      <c r="N193" s="286" t="n">
        <v>9142</v>
      </c>
      <c r="O193" s="286" t="n">
        <v>20368</v>
      </c>
      <c r="P193" s="286" t="n">
        <v>12462</v>
      </c>
      <c r="Q193" s="286" t="n">
        <v>5723</v>
      </c>
      <c r="R193" s="286" t="n">
        <v>4000</v>
      </c>
      <c r="S193" s="286" t="n">
        <v>1749</v>
      </c>
      <c r="T193" s="286" t="n">
        <v>11205</v>
      </c>
      <c r="U193" s="286" t="n">
        <v>20566</v>
      </c>
      <c r="V193" s="286" t="n">
        <v>24000</v>
      </c>
      <c r="W193" s="286" t="n"/>
      <c r="X193" s="286" t="n"/>
      <c r="Y193" s="286" t="n"/>
      <c r="Z193" s="286" t="n"/>
      <c r="AA193" s="286" t="n"/>
      <c r="AB193" s="286" t="n"/>
      <c r="AC193" s="286" t="n"/>
      <c r="AD193" s="286" t="n"/>
      <c r="AE193" s="299" t="n"/>
      <c r="AF193" s="286" t="n"/>
      <c r="AG193" s="286" t="n"/>
      <c r="AH193" s="286" t="n"/>
      <c r="AI193" s="286" t="n"/>
      <c r="AJ193" s="286" t="n"/>
      <c r="AK193" s="286" t="n"/>
      <c r="AL193" s="286" t="n"/>
      <c r="AM193" s="286" t="n"/>
      <c r="AN193" s="290">
        <f>SUM(I193:AM193)</f>
        <v/>
      </c>
      <c r="AO193" s="291" t="n"/>
      <c r="AP193" s="287" t="inlineStr">
        <is>
          <t>销采</t>
        </is>
      </c>
    </row>
    <row customFormat="1" customHeight="1" ht="31.5" r="194" s="260">
      <c r="A194" s="286" t="n">
        <v>66</v>
      </c>
      <c r="B194" s="286" t="inlineStr">
        <is>
          <t>租赁</t>
        </is>
      </c>
      <c r="C194" s="286" t="inlineStr">
        <is>
          <t>服装</t>
        </is>
      </c>
      <c r="D194" s="286" t="inlineStr">
        <is>
          <t>2F</t>
        </is>
      </c>
      <c r="E194" s="286" t="inlineStr">
        <is>
          <t>2F</t>
        </is>
      </c>
      <c r="F194" s="287" t="inlineStr">
        <is>
          <t>2F-237-1</t>
        </is>
      </c>
      <c r="G194" s="287" t="inlineStr">
        <is>
          <t>初禾映画</t>
        </is>
      </c>
      <c r="H194" s="301" t="n">
        <v>108</v>
      </c>
      <c r="I194" s="288" t="n">
        <v>10934</v>
      </c>
      <c r="J194" s="286" t="n">
        <v>4611</v>
      </c>
      <c r="K194" s="286" t="n">
        <v>4308</v>
      </c>
      <c r="L194" s="286" t="n">
        <v>5919</v>
      </c>
      <c r="M194" s="286" t="n">
        <v>10659</v>
      </c>
      <c r="N194" s="286" t="n">
        <v>8215</v>
      </c>
      <c r="O194" s="286" t="n">
        <v>15124</v>
      </c>
      <c r="P194" s="286" t="n">
        <v>14156</v>
      </c>
      <c r="Q194" s="286" t="n">
        <v>5224</v>
      </c>
      <c r="R194" s="286" t="n">
        <v>2623</v>
      </c>
      <c r="S194" s="286" t="n">
        <v>3339</v>
      </c>
      <c r="T194" s="286" t="n">
        <v>10805</v>
      </c>
      <c r="U194" s="286" t="n">
        <v>15022</v>
      </c>
      <c r="V194" s="286" t="n">
        <v>15022</v>
      </c>
      <c r="W194" s="286" t="n"/>
      <c r="X194" s="286" t="n"/>
      <c r="Y194" s="286" t="n"/>
      <c r="Z194" s="286" t="n"/>
      <c r="AA194" s="286" t="n"/>
      <c r="AB194" s="286" t="n"/>
      <c r="AC194" s="286" t="n"/>
      <c r="AD194" s="286" t="n"/>
      <c r="AE194" s="299" t="n"/>
      <c r="AF194" s="286" t="n"/>
      <c r="AG194" s="286" t="n"/>
      <c r="AH194" s="286" t="n"/>
      <c r="AI194" s="286" t="n"/>
      <c r="AJ194" s="286" t="n"/>
      <c r="AK194" s="286" t="n"/>
      <c r="AL194" s="286" t="n"/>
      <c r="AM194" s="286" t="n"/>
      <c r="AN194" s="290">
        <f>SUM(I194:AM194)</f>
        <v/>
      </c>
      <c r="AO194" s="291" t="n"/>
      <c r="AP194" s="287" t="inlineStr">
        <is>
          <t>销采</t>
        </is>
      </c>
    </row>
    <row customFormat="1" customHeight="1" ht="31.5" r="195" s="260">
      <c r="A195" s="286" t="n">
        <v>67</v>
      </c>
      <c r="B195" s="286" t="inlineStr">
        <is>
          <t>租赁</t>
        </is>
      </c>
      <c r="C195" s="286" t="inlineStr">
        <is>
          <t>服装</t>
        </is>
      </c>
      <c r="D195" s="286" t="inlineStr">
        <is>
          <t>3F</t>
        </is>
      </c>
      <c r="E195" s="286" t="inlineStr">
        <is>
          <t>3F</t>
        </is>
      </c>
      <c r="F195" s="287" t="inlineStr">
        <is>
          <t>3F-317</t>
        </is>
      </c>
      <c r="G195" s="287" t="inlineStr">
        <is>
          <t>K-BOXING</t>
        </is>
      </c>
      <c r="H195" s="301" t="n">
        <v>301</v>
      </c>
      <c r="I195" s="288" t="n">
        <v>7536</v>
      </c>
      <c r="J195" s="286" t="n">
        <v>7077</v>
      </c>
      <c r="K195" s="286" t="n">
        <v>13701</v>
      </c>
      <c r="L195" s="286" t="n">
        <v>2369</v>
      </c>
      <c r="M195" s="286" t="n">
        <v>8026</v>
      </c>
      <c r="N195" s="286" t="n">
        <v>4577</v>
      </c>
      <c r="O195" s="286" t="n">
        <v>4935</v>
      </c>
      <c r="P195" s="286" t="n">
        <v>11095</v>
      </c>
      <c r="Q195" s="286" t="n">
        <v>0</v>
      </c>
      <c r="R195" s="286" t="n">
        <v>2379</v>
      </c>
      <c r="S195" s="286" t="n">
        <v>2406</v>
      </c>
      <c r="T195" s="286" t="n">
        <v>2697</v>
      </c>
      <c r="U195" s="286" t="n">
        <v>6519</v>
      </c>
      <c r="V195" s="286" t="n">
        <v>6519</v>
      </c>
      <c r="W195" s="286" t="n"/>
      <c r="X195" s="286" t="n"/>
      <c r="Y195" s="286" t="n"/>
      <c r="Z195" s="286" t="n"/>
      <c r="AA195" s="286" t="n"/>
      <c r="AB195" s="286" t="n"/>
      <c r="AC195" s="286" t="n"/>
      <c r="AD195" s="286" t="n"/>
      <c r="AE195" s="299" t="n"/>
      <c r="AF195" s="286" t="n"/>
      <c r="AG195" s="286" t="n"/>
      <c r="AH195" s="286" t="n"/>
      <c r="AI195" s="286" t="n"/>
      <c r="AJ195" s="286" t="n"/>
      <c r="AK195" s="286" t="n"/>
      <c r="AL195" s="286" t="n"/>
      <c r="AM195" s="286" t="n"/>
      <c r="AN195" s="290">
        <f>SUM(I195:AM195)</f>
        <v/>
      </c>
      <c r="AO195" s="291" t="n"/>
      <c r="AP195" s="287" t="inlineStr">
        <is>
          <t>销采</t>
        </is>
      </c>
    </row>
    <row customFormat="1" customHeight="1" ht="31.5" r="196" s="296">
      <c r="A196" s="286" t="n">
        <v>68</v>
      </c>
      <c r="B196" s="286" t="inlineStr">
        <is>
          <t>租赁</t>
        </is>
      </c>
      <c r="C196" s="286" t="inlineStr">
        <is>
          <t>服装</t>
        </is>
      </c>
      <c r="D196" s="286" t="inlineStr">
        <is>
          <t>2F</t>
        </is>
      </c>
      <c r="E196" s="286" t="inlineStr">
        <is>
          <t>2F</t>
        </is>
      </c>
      <c r="F196" s="286" t="inlineStr">
        <is>
          <t>2F-221-2A</t>
        </is>
      </c>
      <c r="G196" s="286" t="inlineStr">
        <is>
          <t>JUZI</t>
        </is>
      </c>
      <c r="H196" s="322" t="n">
        <v>199</v>
      </c>
      <c r="I196" s="288" t="n">
        <v>13121</v>
      </c>
      <c r="J196" s="286" t="n">
        <v>4939</v>
      </c>
      <c r="K196" s="286" t="n">
        <v>4282</v>
      </c>
      <c r="L196" s="286" t="n">
        <v>12343</v>
      </c>
      <c r="M196" s="286" t="n">
        <v>4386</v>
      </c>
      <c r="N196" s="286" t="n">
        <v>4343</v>
      </c>
      <c r="O196" s="286" t="n">
        <v>10627</v>
      </c>
      <c r="P196" s="286" t="n">
        <v>13132</v>
      </c>
      <c r="Q196" s="286" t="n">
        <v>3346</v>
      </c>
      <c r="R196" s="286" t="n">
        <v>1075</v>
      </c>
      <c r="S196" s="286" t="n">
        <v>7952</v>
      </c>
      <c r="T196" s="286" t="n">
        <v>6585</v>
      </c>
      <c r="U196" s="286" t="n">
        <v>9869</v>
      </c>
      <c r="V196" s="286" t="n">
        <v>10405</v>
      </c>
      <c r="W196" s="286" t="n"/>
      <c r="X196" s="286" t="n"/>
      <c r="Y196" s="286" t="n"/>
      <c r="Z196" s="286" t="n"/>
      <c r="AA196" s="286" t="n"/>
      <c r="AB196" s="286" t="n"/>
      <c r="AC196" s="286" t="n"/>
      <c r="AD196" s="286" t="n"/>
      <c r="AE196" s="299" t="n"/>
      <c r="AF196" s="286" t="n"/>
      <c r="AG196" s="286" t="n"/>
      <c r="AH196" s="286" t="n"/>
      <c r="AI196" s="286" t="n"/>
      <c r="AJ196" s="286" t="n"/>
      <c r="AK196" s="286" t="n"/>
      <c r="AL196" s="286" t="n"/>
      <c r="AM196" s="286" t="n"/>
      <c r="AN196" s="290">
        <f>SUM(I196:AM196)</f>
        <v/>
      </c>
      <c r="AO196" s="314" t="n"/>
      <c r="AP196" s="287" t="inlineStr">
        <is>
          <t>销采</t>
        </is>
      </c>
      <c r="AQ196" s="260" t="n"/>
      <c r="AR196" s="260" t="n"/>
      <c r="AS196" s="260" t="n"/>
      <c r="AT196" s="260" t="n"/>
    </row>
    <row customFormat="1" customHeight="1" ht="31.5" r="197" s="296">
      <c r="A197" s="286" t="n">
        <v>69</v>
      </c>
      <c r="B197" s="286" t="inlineStr">
        <is>
          <t>租赁</t>
        </is>
      </c>
      <c r="C197" s="286" t="inlineStr">
        <is>
          <t>服装</t>
        </is>
      </c>
      <c r="D197" s="286" t="inlineStr">
        <is>
          <t>2F</t>
        </is>
      </c>
      <c r="E197" s="286" t="inlineStr">
        <is>
          <t>2F</t>
        </is>
      </c>
      <c r="F197" s="286" t="inlineStr">
        <is>
          <t>2F-221-2B</t>
        </is>
      </c>
      <c r="G197" s="286" t="inlineStr">
        <is>
          <t>哩哩柠檬</t>
        </is>
      </c>
      <c r="H197" s="322" t="n">
        <v>196</v>
      </c>
      <c r="I197" s="288" t="n">
        <v>16760</v>
      </c>
      <c r="J197" s="286" t="n">
        <v>5261</v>
      </c>
      <c r="K197" s="286" t="n">
        <v>6585</v>
      </c>
      <c r="L197" s="286" t="n">
        <v>4625</v>
      </c>
      <c r="M197" s="286" t="n">
        <v>9993</v>
      </c>
      <c r="N197" s="286" t="n">
        <v>6346</v>
      </c>
      <c r="O197" s="286" t="n">
        <v>13600</v>
      </c>
      <c r="P197" s="286" t="n">
        <v>17554</v>
      </c>
      <c r="Q197" s="286" t="n">
        <v>2842</v>
      </c>
      <c r="R197" s="286" t="n">
        <v>2275</v>
      </c>
      <c r="S197" s="286" t="n">
        <v>4857</v>
      </c>
      <c r="T197" s="286" t="n">
        <v>6969</v>
      </c>
      <c r="U197" s="286" t="n">
        <v>23392</v>
      </c>
      <c r="V197" s="286" t="n">
        <v>23392</v>
      </c>
      <c r="W197" s="286" t="n"/>
      <c r="X197" s="286" t="n"/>
      <c r="Y197" s="286" t="n"/>
      <c r="Z197" s="286" t="n"/>
      <c r="AA197" s="286" t="n"/>
      <c r="AB197" s="286" t="n"/>
      <c r="AC197" s="286" t="n"/>
      <c r="AD197" s="286" t="n"/>
      <c r="AE197" s="299" t="n"/>
      <c r="AF197" s="286" t="n"/>
      <c r="AG197" s="286" t="n"/>
      <c r="AH197" s="286" t="n"/>
      <c r="AI197" s="286" t="n"/>
      <c r="AJ197" s="286" t="n"/>
      <c r="AK197" s="286" t="n"/>
      <c r="AL197" s="286" t="n"/>
      <c r="AM197" s="286" t="n"/>
      <c r="AN197" s="290">
        <f>SUM(I197:AM197)</f>
        <v/>
      </c>
      <c r="AO197" s="314" t="n"/>
      <c r="AP197" s="287" t="inlineStr">
        <is>
          <t>销采</t>
        </is>
      </c>
      <c r="AQ197" s="260" t="n"/>
      <c r="AR197" s="260" t="n"/>
      <c r="AS197" s="260" t="n"/>
      <c r="AT197" s="260" t="n"/>
    </row>
    <row customFormat="1" customHeight="1" ht="31.5" r="198" s="296">
      <c r="A198" s="286" t="n">
        <v>70</v>
      </c>
      <c r="B198" s="286" t="inlineStr">
        <is>
          <t>租赁</t>
        </is>
      </c>
      <c r="C198" s="286" t="inlineStr">
        <is>
          <t>服装</t>
        </is>
      </c>
      <c r="D198" s="286" t="inlineStr">
        <is>
          <t>2F</t>
        </is>
      </c>
      <c r="E198" s="286" t="inlineStr">
        <is>
          <t>2F</t>
        </is>
      </c>
      <c r="F198" s="286" t="inlineStr">
        <is>
          <t>2F-229-1</t>
        </is>
      </c>
      <c r="G198" s="286" t="inlineStr">
        <is>
          <t>Z11</t>
        </is>
      </c>
      <c r="H198" s="322" t="n">
        <v>98</v>
      </c>
      <c r="I198" s="288" t="n">
        <v>2000</v>
      </c>
      <c r="J198" s="286" t="n">
        <v>1500</v>
      </c>
      <c r="K198" s="286" t="n">
        <v>2000</v>
      </c>
      <c r="L198" s="286" t="n">
        <v>999</v>
      </c>
      <c r="M198" s="286" t="n">
        <v>4362</v>
      </c>
      <c r="N198" s="286" t="n">
        <v>1098</v>
      </c>
      <c r="O198" s="286" t="n">
        <v>639</v>
      </c>
      <c r="P198" s="286" t="n">
        <v>5000</v>
      </c>
      <c r="Q198" s="286" t="n">
        <v>2378</v>
      </c>
      <c r="R198" s="286" t="n">
        <v>2156</v>
      </c>
      <c r="S198" s="286" t="n">
        <v>3813</v>
      </c>
      <c r="T198" s="286" t="n">
        <v>2720</v>
      </c>
      <c r="U198" s="286" t="n">
        <v>5463.48</v>
      </c>
      <c r="V198" s="286" t="n">
        <v>6000</v>
      </c>
      <c r="W198" s="286" t="n"/>
      <c r="X198" s="286" t="n"/>
      <c r="Y198" s="286" t="n"/>
      <c r="Z198" s="286" t="n"/>
      <c r="AA198" s="286" t="n"/>
      <c r="AB198" s="286" t="n"/>
      <c r="AC198" s="286" t="n"/>
      <c r="AD198" s="286" t="n"/>
      <c r="AE198" s="299" t="n"/>
      <c r="AF198" s="286" t="n"/>
      <c r="AG198" s="286" t="n"/>
      <c r="AH198" s="286" t="n"/>
      <c r="AI198" s="286" t="n"/>
      <c r="AJ198" s="286" t="n"/>
      <c r="AK198" s="286" t="n"/>
      <c r="AL198" s="286" t="n"/>
      <c r="AM198" s="286" t="n"/>
      <c r="AN198" s="290">
        <f>SUM(I198:AM198)</f>
        <v/>
      </c>
      <c r="AO198" s="314" t="n"/>
      <c r="AP198" s="287" t="inlineStr">
        <is>
          <t>销采</t>
        </is>
      </c>
      <c r="AQ198" s="260" t="n"/>
      <c r="AR198" s="260" t="n"/>
      <c r="AS198" s="260" t="n"/>
      <c r="AT198" s="260" t="n"/>
    </row>
    <row customFormat="1" customHeight="1" ht="31.5" r="199" s="296">
      <c r="A199" s="286" t="n">
        <v>71</v>
      </c>
      <c r="B199" s="286" t="inlineStr">
        <is>
          <t>租赁</t>
        </is>
      </c>
      <c r="C199" s="286" t="inlineStr">
        <is>
          <t>服装</t>
        </is>
      </c>
      <c r="D199" s="286" t="inlineStr">
        <is>
          <t>2F</t>
        </is>
      </c>
      <c r="E199" s="286" t="inlineStr">
        <is>
          <t>2F</t>
        </is>
      </c>
      <c r="F199" s="286" t="inlineStr">
        <is>
          <t>2F-213-1</t>
        </is>
      </c>
      <c r="G199" s="286" t="inlineStr">
        <is>
          <t>JSister</t>
        </is>
      </c>
      <c r="H199" s="322" t="n">
        <v>96</v>
      </c>
      <c r="I199" s="288" t="n">
        <v>5168</v>
      </c>
      <c r="J199" s="286" t="n">
        <v>2089</v>
      </c>
      <c r="K199" s="286" t="n">
        <v>9084</v>
      </c>
      <c r="L199" s="286" t="n">
        <v>3408</v>
      </c>
      <c r="M199" s="286" t="n">
        <v>10959</v>
      </c>
      <c r="N199" s="286" t="n">
        <v>0</v>
      </c>
      <c r="O199" s="286" t="n">
        <v>999</v>
      </c>
      <c r="P199" s="286" t="n">
        <v>3948</v>
      </c>
      <c r="Q199" s="286" t="n">
        <v>4286</v>
      </c>
      <c r="R199" s="286" t="n">
        <v>2676</v>
      </c>
      <c r="S199" s="286" t="n">
        <v>0</v>
      </c>
      <c r="T199" s="286" t="n">
        <v>9786</v>
      </c>
      <c r="U199" s="286" t="n">
        <v>7762</v>
      </c>
      <c r="V199" s="286" t="n">
        <v>7762</v>
      </c>
      <c r="W199" s="286" t="n"/>
      <c r="X199" s="286" t="n"/>
      <c r="Y199" s="286" t="n"/>
      <c r="Z199" s="286" t="n"/>
      <c r="AA199" s="286" t="n"/>
      <c r="AB199" s="286" t="n"/>
      <c r="AC199" s="286" t="n"/>
      <c r="AD199" s="286" t="n"/>
      <c r="AE199" s="299" t="n"/>
      <c r="AF199" s="286" t="n"/>
      <c r="AG199" s="286" t="n"/>
      <c r="AH199" s="286" t="n"/>
      <c r="AI199" s="286" t="n"/>
      <c r="AJ199" s="286" t="n"/>
      <c r="AK199" s="286" t="n"/>
      <c r="AL199" s="286" t="n"/>
      <c r="AM199" s="286" t="n"/>
      <c r="AN199" s="290">
        <f>SUM(I199:AM199)</f>
        <v/>
      </c>
      <c r="AO199" s="314" t="n"/>
      <c r="AP199" s="287" t="inlineStr">
        <is>
          <t>销采</t>
        </is>
      </c>
      <c r="AQ199" s="260" t="n"/>
      <c r="AR199" s="260" t="n"/>
      <c r="AS199" s="260" t="n"/>
      <c r="AT199" s="260" t="n"/>
    </row>
    <row customFormat="1" customHeight="1" ht="31.5" r="200" s="296">
      <c r="A200" s="286" t="n">
        <v>72</v>
      </c>
      <c r="B200" s="286" t="inlineStr">
        <is>
          <t>租赁</t>
        </is>
      </c>
      <c r="C200" s="286" t="inlineStr">
        <is>
          <t>服装</t>
        </is>
      </c>
      <c r="D200" s="286" t="inlineStr">
        <is>
          <t>1F</t>
        </is>
      </c>
      <c r="E200" s="286" t="inlineStr">
        <is>
          <t>1F</t>
        </is>
      </c>
      <c r="F200" s="286" t="inlineStr">
        <is>
          <t>1F-117-1</t>
        </is>
      </c>
      <c r="G200" s="286" t="inlineStr">
        <is>
          <t>ADIDAS NEO</t>
        </is>
      </c>
      <c r="H200" s="322" t="n">
        <v>150</v>
      </c>
      <c r="I200" s="288" t="n">
        <v>5628</v>
      </c>
      <c r="J200" s="286" t="n">
        <v>6236</v>
      </c>
      <c r="K200" s="286" t="n">
        <v>3082</v>
      </c>
      <c r="L200" s="286" t="n">
        <v>692</v>
      </c>
      <c r="M200" s="286" t="n">
        <v>927</v>
      </c>
      <c r="N200" s="286" t="n">
        <v>5787</v>
      </c>
      <c r="O200" s="286" t="n">
        <v>11397</v>
      </c>
      <c r="P200" s="286" t="n">
        <v>8585</v>
      </c>
      <c r="Q200" s="286" t="n">
        <v>4977</v>
      </c>
      <c r="R200" s="286" t="n">
        <v>1200</v>
      </c>
      <c r="S200" s="286" t="n">
        <v>6737</v>
      </c>
      <c r="T200" s="286" t="n">
        <v>3006</v>
      </c>
      <c r="U200" s="286" t="n">
        <v>26896</v>
      </c>
      <c r="V200" s="286" t="n">
        <v>26896</v>
      </c>
      <c r="W200" s="286" t="n"/>
      <c r="X200" s="286" t="n"/>
      <c r="Y200" s="286" t="n"/>
      <c r="Z200" s="286" t="n"/>
      <c r="AA200" s="286" t="n"/>
      <c r="AB200" s="286" t="n"/>
      <c r="AC200" s="286" t="n"/>
      <c r="AD200" s="286" t="n"/>
      <c r="AE200" s="299" t="n"/>
      <c r="AF200" s="286" t="n"/>
      <c r="AG200" s="286" t="n"/>
      <c r="AH200" s="286" t="n"/>
      <c r="AI200" s="286" t="n"/>
      <c r="AJ200" s="286" t="n"/>
      <c r="AK200" s="286" t="n"/>
      <c r="AL200" s="286" t="n"/>
      <c r="AM200" s="286" t="n"/>
      <c r="AN200" s="290">
        <f>SUM(I200:AM200)</f>
        <v/>
      </c>
      <c r="AO200" s="314" t="n"/>
      <c r="AP200" s="287" t="inlineStr">
        <is>
          <t>销采</t>
        </is>
      </c>
      <c r="AQ200" s="260" t="n"/>
      <c r="AR200" s="260" t="n"/>
      <c r="AS200" s="260" t="n"/>
      <c r="AT200" s="260" t="n"/>
    </row>
    <row customFormat="1" customHeight="1" ht="31.5" r="201" s="260">
      <c r="A201" s="286" t="n">
        <v>73</v>
      </c>
      <c r="B201" s="286" t="inlineStr">
        <is>
          <t>租赁</t>
        </is>
      </c>
      <c r="C201" s="286" t="inlineStr">
        <is>
          <t>服装</t>
        </is>
      </c>
      <c r="D201" s="286" t="inlineStr">
        <is>
          <t>2F</t>
        </is>
      </c>
      <c r="E201" s="286" t="inlineStr">
        <is>
          <t>2F</t>
        </is>
      </c>
      <c r="F201" s="286" t="inlineStr">
        <is>
          <t>2F-216-2</t>
        </is>
      </c>
      <c r="G201" s="286" t="inlineStr">
        <is>
          <t>诗凡黎</t>
        </is>
      </c>
      <c r="H201" s="326" t="n">
        <v>117</v>
      </c>
      <c r="I201" s="288" t="n">
        <v>8032</v>
      </c>
      <c r="J201" s="286" t="n">
        <v>5158</v>
      </c>
      <c r="K201" s="286" t="n">
        <v>7168</v>
      </c>
      <c r="L201" s="286" t="n">
        <v>3378</v>
      </c>
      <c r="M201" s="286" t="n">
        <v>1432</v>
      </c>
      <c r="N201" s="286" t="n">
        <v>3308</v>
      </c>
      <c r="O201" s="286" t="n">
        <v>13659</v>
      </c>
      <c r="P201" s="286" t="n">
        <v>7819</v>
      </c>
      <c r="Q201" s="286" t="n">
        <v>4101</v>
      </c>
      <c r="R201" s="286" t="n">
        <v>473</v>
      </c>
      <c r="S201" s="286" t="n">
        <v>2758</v>
      </c>
      <c r="T201" s="286" t="n">
        <v>4865</v>
      </c>
      <c r="U201" s="286" t="n">
        <v>7219</v>
      </c>
      <c r="V201" s="286" t="n">
        <v>8000</v>
      </c>
      <c r="W201" s="286" t="n"/>
      <c r="X201" s="286" t="n"/>
      <c r="Y201" s="286" t="n"/>
      <c r="Z201" s="286" t="n"/>
      <c r="AA201" s="286" t="n"/>
      <c r="AB201" s="286" t="n"/>
      <c r="AC201" s="286" t="n"/>
      <c r="AD201" s="286" t="n"/>
      <c r="AE201" s="299" t="n"/>
      <c r="AF201" s="286" t="n"/>
      <c r="AG201" s="286" t="n"/>
      <c r="AH201" s="286" t="n"/>
      <c r="AI201" s="286" t="n"/>
      <c r="AJ201" s="286" t="n"/>
      <c r="AK201" s="286" t="n"/>
      <c r="AL201" s="286" t="n"/>
      <c r="AM201" s="286" t="n"/>
      <c r="AN201" s="290">
        <f>SUM(I201:AM201)</f>
        <v/>
      </c>
      <c r="AO201" s="291" t="n"/>
      <c r="AP201" s="287" t="inlineStr">
        <is>
          <t>销采</t>
        </is>
      </c>
    </row>
    <row customFormat="1" customHeight="1" ht="31.5" r="202" s="260">
      <c r="A202" s="286" t="n">
        <v>74</v>
      </c>
      <c r="B202" s="286" t="inlineStr">
        <is>
          <t>租赁</t>
        </is>
      </c>
      <c r="C202" s="286" t="inlineStr">
        <is>
          <t>服装</t>
        </is>
      </c>
      <c r="D202" s="286" t="inlineStr">
        <is>
          <t>2F</t>
        </is>
      </c>
      <c r="E202" s="286" t="inlineStr">
        <is>
          <t>2F</t>
        </is>
      </c>
      <c r="F202" s="286" t="inlineStr">
        <is>
          <t>2F-217-1</t>
        </is>
      </c>
      <c r="G202" s="286" t="inlineStr">
        <is>
          <t>Hopeshow</t>
        </is>
      </c>
      <c r="H202" s="326" t="n">
        <v>167</v>
      </c>
      <c r="I202" s="288" t="n">
        <v>3243</v>
      </c>
      <c r="J202" s="286" t="n">
        <v>5050</v>
      </c>
      <c r="K202" s="286" t="n">
        <v>7622</v>
      </c>
      <c r="L202" s="286" t="n">
        <v>235</v>
      </c>
      <c r="M202" s="286" t="n">
        <v>1292</v>
      </c>
      <c r="N202" s="286" t="n">
        <v>5440</v>
      </c>
      <c r="O202" s="286" t="n">
        <v>2743</v>
      </c>
      <c r="P202" s="286" t="n">
        <v>3343</v>
      </c>
      <c r="Q202" s="286" t="n">
        <v>899</v>
      </c>
      <c r="R202" s="286" t="n">
        <v>1134</v>
      </c>
      <c r="S202" s="286" t="n">
        <v>1168</v>
      </c>
      <c r="T202" s="286" t="n">
        <v>809</v>
      </c>
      <c r="U202" s="286" t="n">
        <v>4015</v>
      </c>
      <c r="V202" s="286" t="n">
        <v>4793</v>
      </c>
      <c r="W202" s="286" t="n"/>
      <c r="X202" s="286" t="n"/>
      <c r="Y202" s="286" t="n"/>
      <c r="Z202" s="286" t="n"/>
      <c r="AA202" s="286" t="n"/>
      <c r="AB202" s="286" t="n"/>
      <c r="AC202" s="286" t="n"/>
      <c r="AD202" s="286" t="n"/>
      <c r="AE202" s="299" t="n"/>
      <c r="AF202" s="286" t="n"/>
      <c r="AG202" s="286" t="n"/>
      <c r="AH202" s="286" t="n"/>
      <c r="AI202" s="286" t="n"/>
      <c r="AJ202" s="286" t="n"/>
      <c r="AK202" s="286" t="n"/>
      <c r="AL202" s="286" t="n"/>
      <c r="AM202" s="286" t="n"/>
      <c r="AN202" s="290">
        <f>SUM(I202:AM202)</f>
        <v/>
      </c>
      <c r="AO202" s="291" t="n"/>
      <c r="AP202" s="287" t="inlineStr">
        <is>
          <t>销采</t>
        </is>
      </c>
    </row>
    <row customFormat="1" customHeight="1" ht="31.5" r="203" s="296">
      <c r="A203" s="286" t="n">
        <v>75</v>
      </c>
      <c r="B203" s="286" t="inlineStr">
        <is>
          <t>租赁</t>
        </is>
      </c>
      <c r="C203" s="286" t="inlineStr">
        <is>
          <t>服装</t>
        </is>
      </c>
      <c r="D203" s="286" t="inlineStr">
        <is>
          <t>2F</t>
        </is>
      </c>
      <c r="E203" s="286" t="inlineStr">
        <is>
          <t>2F</t>
        </is>
      </c>
      <c r="F203" s="286" t="inlineStr">
        <is>
          <t>2F-217-2</t>
        </is>
      </c>
      <c r="G203" s="286" t="inlineStr">
        <is>
          <t>D.SIGN</t>
        </is>
      </c>
      <c r="H203" s="322" t="n">
        <v>159</v>
      </c>
      <c r="I203" s="288" t="n">
        <v>7801</v>
      </c>
      <c r="J203" s="286" t="n">
        <v>1366</v>
      </c>
      <c r="K203" s="286" t="n">
        <v>3052</v>
      </c>
      <c r="L203" s="286" t="n">
        <v>1828</v>
      </c>
      <c r="M203" s="286" t="n">
        <v>547</v>
      </c>
      <c r="N203" s="286" t="n">
        <v>4983</v>
      </c>
      <c r="O203" s="286" t="n">
        <v>5052</v>
      </c>
      <c r="P203" s="286" t="n">
        <v>8776</v>
      </c>
      <c r="Q203" s="286" t="n">
        <v>1018</v>
      </c>
      <c r="R203" s="286" t="n">
        <v>2723</v>
      </c>
      <c r="S203" s="286" t="n">
        <v>1652</v>
      </c>
      <c r="T203" s="286" t="n">
        <v>3047</v>
      </c>
      <c r="U203" s="286" t="n">
        <v>9010</v>
      </c>
      <c r="V203" s="286" t="n">
        <v>9010</v>
      </c>
      <c r="W203" s="286" t="n"/>
      <c r="X203" s="286" t="n"/>
      <c r="Y203" s="286" t="n"/>
      <c r="Z203" s="286" t="n"/>
      <c r="AA203" s="286" t="n"/>
      <c r="AB203" s="286" t="n"/>
      <c r="AC203" s="286" t="n"/>
      <c r="AD203" s="286" t="n"/>
      <c r="AE203" s="299" t="n"/>
      <c r="AF203" s="286" t="n"/>
      <c r="AG203" s="286" t="n"/>
      <c r="AH203" s="286" t="n"/>
      <c r="AI203" s="286" t="n"/>
      <c r="AJ203" s="286" t="n"/>
      <c r="AK203" s="286" t="n"/>
      <c r="AL203" s="286" t="n"/>
      <c r="AM203" s="286" t="n"/>
      <c r="AN203" s="290">
        <f>SUM(I203:AM203)</f>
        <v/>
      </c>
      <c r="AO203" s="314" t="n"/>
      <c r="AP203" s="287" t="inlineStr">
        <is>
          <t>销采</t>
        </is>
      </c>
      <c r="AQ203" s="260" t="n"/>
      <c r="AR203" s="260" t="n"/>
      <c r="AS203" s="260" t="n"/>
      <c r="AT203" s="260" t="n"/>
    </row>
    <row customFormat="1" customHeight="1" ht="31.5" r="204" s="296">
      <c r="A204" s="286" t="n">
        <v>76</v>
      </c>
      <c r="B204" s="286" t="inlineStr">
        <is>
          <t>租赁</t>
        </is>
      </c>
      <c r="C204" s="286" t="inlineStr">
        <is>
          <t>服装</t>
        </is>
      </c>
      <c r="D204" s="286" t="inlineStr">
        <is>
          <t>3F</t>
        </is>
      </c>
      <c r="E204" s="286" t="inlineStr">
        <is>
          <t>3F</t>
        </is>
      </c>
      <c r="F204" s="286" t="inlineStr">
        <is>
          <t>3F-318-2</t>
        </is>
      </c>
      <c r="G204" s="286" t="inlineStr">
        <is>
          <t>lachapelle</t>
        </is>
      </c>
      <c r="H204" s="322" t="n">
        <v>159</v>
      </c>
      <c r="I204" s="288" t="n">
        <v>209.4</v>
      </c>
      <c r="J204" s="286" t="n">
        <v>933.5</v>
      </c>
      <c r="K204" s="286" t="n">
        <v>299.5</v>
      </c>
      <c r="L204" s="286" t="n">
        <v>653.4</v>
      </c>
      <c r="M204" s="286" t="n">
        <v>0</v>
      </c>
      <c r="N204" s="286" t="n">
        <v>2046</v>
      </c>
      <c r="O204" s="286" t="n">
        <v>234.5</v>
      </c>
      <c r="P204" s="286" t="n">
        <v>809.4</v>
      </c>
      <c r="Q204" s="286" t="n">
        <v>398.5</v>
      </c>
      <c r="R204" s="286" t="n">
        <v>2593.9</v>
      </c>
      <c r="S204" s="286" t="n">
        <v>0</v>
      </c>
      <c r="T204" s="286" t="n">
        <v>399</v>
      </c>
      <c r="U204" s="286" t="n">
        <v>997.5</v>
      </c>
      <c r="V204" s="286" t="n">
        <v>997.5</v>
      </c>
      <c r="W204" s="286" t="n"/>
      <c r="X204" s="286" t="n"/>
      <c r="Y204" s="286" t="n"/>
      <c r="Z204" s="286" t="n"/>
      <c r="AA204" s="286" t="n"/>
      <c r="AB204" s="286" t="n"/>
      <c r="AC204" s="286" t="n"/>
      <c r="AD204" s="286" t="n"/>
      <c r="AE204" s="299" t="n"/>
      <c r="AF204" s="286" t="n"/>
      <c r="AG204" s="286" t="n"/>
      <c r="AH204" s="286" t="n"/>
      <c r="AI204" s="286" t="n"/>
      <c r="AJ204" s="286" t="n"/>
      <c r="AK204" s="286" t="n"/>
      <c r="AL204" s="286" t="n"/>
      <c r="AM204" s="286" t="n"/>
      <c r="AN204" s="290">
        <f>SUM(I204:AM204)</f>
        <v/>
      </c>
      <c r="AO204" s="314" t="n"/>
      <c r="AP204" s="287" t="inlineStr">
        <is>
          <t>销采</t>
        </is>
      </c>
      <c r="AQ204" s="260" t="n"/>
      <c r="AS204" s="260" t="n"/>
    </row>
    <row customFormat="1" customHeight="1" ht="31.5" r="205" s="296">
      <c r="A205" s="286" t="n">
        <v>77</v>
      </c>
      <c r="B205" s="286" t="inlineStr">
        <is>
          <t>租赁</t>
        </is>
      </c>
      <c r="C205" s="286" t="inlineStr">
        <is>
          <t>服装</t>
        </is>
      </c>
      <c r="D205" s="286" t="inlineStr">
        <is>
          <t>3F</t>
        </is>
      </c>
      <c r="E205" s="286" t="inlineStr">
        <is>
          <t>3F</t>
        </is>
      </c>
      <c r="F205" s="286" t="inlineStr">
        <is>
          <t>3F-316-1</t>
        </is>
      </c>
      <c r="G205" s="286" t="inlineStr">
        <is>
          <t>ZIOZIA</t>
        </is>
      </c>
      <c r="H205" s="322" t="n">
        <v>127</v>
      </c>
      <c r="I205" s="288" t="n">
        <v>3909</v>
      </c>
      <c r="J205" s="286" t="n">
        <v>1316</v>
      </c>
      <c r="K205" s="286" t="n">
        <v>2056</v>
      </c>
      <c r="L205" s="286" t="n">
        <v>718</v>
      </c>
      <c r="M205" s="286" t="n">
        <v>1576</v>
      </c>
      <c r="N205" s="286" t="n">
        <v>3692</v>
      </c>
      <c r="O205" s="286" t="n">
        <v>938</v>
      </c>
      <c r="P205" s="286" t="n">
        <v>0</v>
      </c>
      <c r="Q205" s="286" t="n">
        <v>1496</v>
      </c>
      <c r="R205" s="286" t="n">
        <v>559</v>
      </c>
      <c r="S205" s="286" t="n">
        <v>1405</v>
      </c>
      <c r="T205" s="286" t="n">
        <v>2556</v>
      </c>
      <c r="U205" s="286" t="n">
        <v>3869</v>
      </c>
      <c r="V205" s="286" t="n">
        <v>3869</v>
      </c>
      <c r="W205" s="286" t="n"/>
      <c r="X205" s="286" t="n"/>
      <c r="Y205" s="286" t="n"/>
      <c r="Z205" s="286" t="n"/>
      <c r="AA205" s="286" t="n"/>
      <c r="AB205" s="286" t="n"/>
      <c r="AC205" s="286" t="n"/>
      <c r="AD205" s="286" t="n"/>
      <c r="AE205" s="299" t="n"/>
      <c r="AF205" s="286" t="n"/>
      <c r="AG205" s="286" t="n"/>
      <c r="AH205" s="286" t="n"/>
      <c r="AI205" s="286" t="n"/>
      <c r="AJ205" s="286" t="n"/>
      <c r="AK205" s="286" t="n"/>
      <c r="AL205" s="286" t="n"/>
      <c r="AM205" s="286" t="n"/>
      <c r="AN205" s="290">
        <f>SUM(I205:AM205)</f>
        <v/>
      </c>
      <c r="AO205" s="314" t="n"/>
      <c r="AP205" s="287" t="inlineStr">
        <is>
          <t>销采</t>
        </is>
      </c>
      <c r="AQ205" s="260" t="n"/>
      <c r="AS205" s="260" t="n"/>
    </row>
    <row customFormat="1" customHeight="1" ht="31.5" r="206" s="296">
      <c r="A206" s="286" t="n">
        <v>78</v>
      </c>
      <c r="B206" s="286" t="inlineStr">
        <is>
          <t>租赁</t>
        </is>
      </c>
      <c r="C206" s="286" t="inlineStr">
        <is>
          <t>服装</t>
        </is>
      </c>
      <c r="D206" s="286" t="inlineStr">
        <is>
          <t>3F</t>
        </is>
      </c>
      <c r="E206" s="286" t="inlineStr">
        <is>
          <t>3F</t>
        </is>
      </c>
      <c r="F206" s="286" t="inlineStr">
        <is>
          <t>3F-315</t>
        </is>
      </c>
      <c r="G206" s="286" t="inlineStr">
        <is>
          <t>Levi`s</t>
        </is>
      </c>
      <c r="H206" s="322" t="n">
        <v>137</v>
      </c>
      <c r="I206" s="288" t="n">
        <v>8033</v>
      </c>
      <c r="J206" s="286" t="n">
        <v>3146</v>
      </c>
      <c r="K206" s="286" t="n">
        <v>1965</v>
      </c>
      <c r="L206" s="286" t="n">
        <v>4623</v>
      </c>
      <c r="M206" s="286" t="n">
        <v>1898</v>
      </c>
      <c r="N206" s="286" t="n">
        <v>2835</v>
      </c>
      <c r="O206" s="286" t="n">
        <v>3566</v>
      </c>
      <c r="P206" s="286" t="n">
        <v>9500</v>
      </c>
      <c r="Q206" s="286" t="n">
        <v>249</v>
      </c>
      <c r="R206" s="286" t="n">
        <v>1078</v>
      </c>
      <c r="S206" s="286" t="n">
        <v>3029</v>
      </c>
      <c r="T206" s="286" t="n">
        <v>3343</v>
      </c>
      <c r="U206" s="286" t="n">
        <v>8237</v>
      </c>
      <c r="V206" s="286" t="n">
        <v>8237</v>
      </c>
      <c r="W206" s="286" t="n"/>
      <c r="X206" s="286" t="n"/>
      <c r="Y206" s="286" t="n"/>
      <c r="Z206" s="286" t="n"/>
      <c r="AA206" s="286" t="n"/>
      <c r="AB206" s="286" t="n"/>
      <c r="AC206" s="286" t="n"/>
      <c r="AD206" s="286" t="n"/>
      <c r="AE206" s="299" t="n"/>
      <c r="AF206" s="286" t="n"/>
      <c r="AG206" s="286" t="n"/>
      <c r="AH206" s="286" t="n"/>
      <c r="AI206" s="286" t="n"/>
      <c r="AJ206" s="286" t="n"/>
      <c r="AK206" s="286" t="n"/>
      <c r="AL206" s="286" t="n"/>
      <c r="AM206" s="286" t="n"/>
      <c r="AN206" s="290">
        <f>SUM(I206:AM206)</f>
        <v/>
      </c>
      <c r="AO206" s="314" t="n"/>
      <c r="AP206" s="287" t="inlineStr">
        <is>
          <t>销采</t>
        </is>
      </c>
      <c r="AQ206" s="260" t="n"/>
      <c r="AS206" s="260" t="n"/>
    </row>
    <row customFormat="1" customHeight="1" ht="31.5" r="207" s="296">
      <c r="A207" s="286" t="n">
        <v>79</v>
      </c>
      <c r="B207" s="286" t="inlineStr">
        <is>
          <t>租赁</t>
        </is>
      </c>
      <c r="C207" s="286" t="inlineStr">
        <is>
          <t>服装</t>
        </is>
      </c>
      <c r="D207" s="286" t="inlineStr">
        <is>
          <t>2F</t>
        </is>
      </c>
      <c r="E207" s="286" t="inlineStr">
        <is>
          <t>2F</t>
        </is>
      </c>
      <c r="F207" s="286" t="inlineStr">
        <is>
          <t>2F-238</t>
        </is>
      </c>
      <c r="G207" s="286" t="inlineStr">
        <is>
          <t>SETIROM</t>
        </is>
      </c>
      <c r="H207" s="322" t="n">
        <v>126.4</v>
      </c>
      <c r="I207" s="288" t="n">
        <v>3520</v>
      </c>
      <c r="J207" s="286" t="n">
        <v>209</v>
      </c>
      <c r="K207" s="286" t="n">
        <v>2662</v>
      </c>
      <c r="L207" s="286" t="n">
        <v>5285</v>
      </c>
      <c r="M207" s="286" t="n">
        <v>8113</v>
      </c>
      <c r="N207" s="286" t="n">
        <v>885</v>
      </c>
      <c r="O207" s="286" t="n">
        <v>7708</v>
      </c>
      <c r="P207" s="286" t="n">
        <v>10347</v>
      </c>
      <c r="Q207" s="286" t="n">
        <v>3658</v>
      </c>
      <c r="R207" s="286" t="n">
        <v>369</v>
      </c>
      <c r="S207" s="286" t="n">
        <v>3728</v>
      </c>
      <c r="T207" s="286" t="n">
        <v>2123</v>
      </c>
      <c r="U207" s="286" t="n">
        <v>11953</v>
      </c>
      <c r="V207" s="286" t="n">
        <v>12000</v>
      </c>
      <c r="W207" s="286" t="n"/>
      <c r="X207" s="286" t="n"/>
      <c r="Y207" s="286" t="n"/>
      <c r="Z207" s="286" t="n"/>
      <c r="AA207" s="286" t="n"/>
      <c r="AB207" s="286" t="n"/>
      <c r="AC207" s="286" t="n"/>
      <c r="AD207" s="286" t="n"/>
      <c r="AE207" s="299" t="n"/>
      <c r="AF207" s="286" t="n"/>
      <c r="AG207" s="286" t="n"/>
      <c r="AH207" s="286" t="n"/>
      <c r="AI207" s="286" t="n"/>
      <c r="AJ207" s="286" t="n"/>
      <c r="AK207" s="286" t="n"/>
      <c r="AL207" s="286" t="n"/>
      <c r="AM207" s="286" t="n"/>
      <c r="AN207" s="290">
        <f>SUM(I207:AM207)</f>
        <v/>
      </c>
      <c r="AO207" s="314" t="n"/>
      <c r="AP207" s="287" t="inlineStr">
        <is>
          <t>销采</t>
        </is>
      </c>
      <c r="AQ207" s="260" t="n"/>
      <c r="AR207" s="260" t="n"/>
      <c r="AS207" s="260" t="n"/>
      <c r="AT207" s="260" t="n"/>
    </row>
    <row customFormat="1" customHeight="1" ht="31.5" r="208" s="296">
      <c r="A208" s="286" t="n">
        <v>80</v>
      </c>
      <c r="B208" s="286" t="inlineStr">
        <is>
          <t>租赁</t>
        </is>
      </c>
      <c r="C208" s="286" t="inlineStr">
        <is>
          <t>服装</t>
        </is>
      </c>
      <c r="D208" s="286" t="inlineStr">
        <is>
          <t>2F</t>
        </is>
      </c>
      <c r="E208" s="286" t="inlineStr">
        <is>
          <t>2F</t>
        </is>
      </c>
      <c r="F208" s="286" t="inlineStr">
        <is>
          <t>2F-231-1</t>
        </is>
      </c>
      <c r="G208" s="286" t="inlineStr">
        <is>
          <t>我的自白书</t>
        </is>
      </c>
      <c r="H208" s="322" t="n">
        <v>92</v>
      </c>
      <c r="I208" s="288" t="n">
        <v>2403</v>
      </c>
      <c r="J208" s="286" t="n">
        <v>3278</v>
      </c>
      <c r="K208" s="286" t="n">
        <v>2799</v>
      </c>
      <c r="L208" s="286" t="n">
        <v>1220</v>
      </c>
      <c r="M208" s="286" t="n">
        <v>1999</v>
      </c>
      <c r="N208" s="286" t="n">
        <v>1971</v>
      </c>
      <c r="O208" s="286" t="n">
        <v>4240</v>
      </c>
      <c r="P208" s="286" t="n">
        <v>2401</v>
      </c>
      <c r="Q208" s="286" t="n">
        <v>1119</v>
      </c>
      <c r="R208" s="286" t="n">
        <v>253</v>
      </c>
      <c r="S208" s="286" t="n">
        <v>625</v>
      </c>
      <c r="T208" s="286" t="n">
        <v>1086</v>
      </c>
      <c r="U208" s="286" t="n">
        <v>1432</v>
      </c>
      <c r="V208" s="286" t="n">
        <v>1432</v>
      </c>
      <c r="W208" s="286" t="n"/>
      <c r="X208" s="286" t="n"/>
      <c r="Y208" s="286" t="n"/>
      <c r="Z208" s="286" t="n"/>
      <c r="AA208" s="286" t="n"/>
      <c r="AB208" s="286" t="n"/>
      <c r="AC208" s="286" t="n"/>
      <c r="AD208" s="286" t="n"/>
      <c r="AE208" s="299" t="n"/>
      <c r="AF208" s="286" t="n"/>
      <c r="AG208" s="286" t="n"/>
      <c r="AH208" s="286" t="n"/>
      <c r="AI208" s="286" t="n"/>
      <c r="AJ208" s="286" t="n"/>
      <c r="AK208" s="286" t="n"/>
      <c r="AL208" s="286" t="n"/>
      <c r="AM208" s="286" t="n"/>
      <c r="AN208" s="290">
        <f>SUM(I208:AM208)</f>
        <v/>
      </c>
      <c r="AO208" s="314" t="n"/>
      <c r="AP208" s="287" t="inlineStr">
        <is>
          <t>销采</t>
        </is>
      </c>
      <c r="AQ208" s="260" t="n"/>
      <c r="AR208" s="260" t="n"/>
      <c r="AS208" s="260" t="n"/>
      <c r="AT208" s="260" t="n"/>
    </row>
    <row customFormat="1" customHeight="1" ht="31.5" r="209" s="296">
      <c r="A209" s="286" t="n">
        <v>81</v>
      </c>
      <c r="B209" s="286" t="inlineStr">
        <is>
          <t>租赁</t>
        </is>
      </c>
      <c r="C209" s="286" t="inlineStr">
        <is>
          <t>服装</t>
        </is>
      </c>
      <c r="D209" s="286" t="inlineStr">
        <is>
          <t>2F</t>
        </is>
      </c>
      <c r="E209" s="286" t="inlineStr">
        <is>
          <t>2F</t>
        </is>
      </c>
      <c r="F209" s="286" t="inlineStr">
        <is>
          <t>2F-236-2</t>
        </is>
      </c>
      <c r="G209" s="286" t="inlineStr">
        <is>
          <t>麦檬</t>
        </is>
      </c>
      <c r="H209" s="322" t="n">
        <v>134.7</v>
      </c>
      <c r="I209" s="288" t="n">
        <v>7960</v>
      </c>
      <c r="J209" s="286" t="n">
        <v>2690</v>
      </c>
      <c r="K209" s="286" t="n">
        <v>6050</v>
      </c>
      <c r="L209" s="286" t="n">
        <v>2592</v>
      </c>
      <c r="M209" s="286" t="n">
        <v>6458</v>
      </c>
      <c r="N209" s="286" t="n">
        <v>198</v>
      </c>
      <c r="O209" s="286" t="n">
        <v>4088</v>
      </c>
      <c r="P209" s="286" t="n">
        <v>6878</v>
      </c>
      <c r="Q209" s="286" t="n">
        <v>3686</v>
      </c>
      <c r="R209" s="286" t="n">
        <v>2774</v>
      </c>
      <c r="S209" s="286" t="n">
        <v>3884</v>
      </c>
      <c r="T209" s="286" t="n">
        <v>8056</v>
      </c>
      <c r="U209" s="286" t="n">
        <v>3486</v>
      </c>
      <c r="V209" s="286" t="n">
        <v>5000</v>
      </c>
      <c r="W209" s="286" t="n"/>
      <c r="X209" s="286" t="n"/>
      <c r="Y209" s="286" t="n"/>
      <c r="Z209" s="286" t="n"/>
      <c r="AA209" s="286" t="n"/>
      <c r="AB209" s="286" t="n"/>
      <c r="AC209" s="286" t="n"/>
      <c r="AD209" s="286" t="n"/>
      <c r="AE209" s="299" t="n"/>
      <c r="AF209" s="286" t="n"/>
      <c r="AG209" s="286" t="n"/>
      <c r="AH209" s="286" t="n"/>
      <c r="AI209" s="286" t="n"/>
      <c r="AJ209" s="286" t="n"/>
      <c r="AK209" s="286" t="n"/>
      <c r="AL209" s="286" t="n"/>
      <c r="AM209" s="286" t="n"/>
      <c r="AN209" s="290">
        <f>SUM(I209:AM209)</f>
        <v/>
      </c>
      <c r="AO209" s="314" t="n"/>
      <c r="AP209" s="287" t="inlineStr">
        <is>
          <t>销采</t>
        </is>
      </c>
      <c r="AQ209" s="260" t="n"/>
      <c r="AR209" s="260" t="n"/>
      <c r="AS209" s="260" t="n"/>
      <c r="AT209" s="260" t="n"/>
    </row>
    <row customFormat="1" customHeight="1" ht="31.5" r="210" s="296">
      <c r="A210" s="286" t="n">
        <v>82</v>
      </c>
      <c r="B210" s="286" t="inlineStr">
        <is>
          <t>租赁</t>
        </is>
      </c>
      <c r="C210" s="286" t="inlineStr">
        <is>
          <t>服装</t>
        </is>
      </c>
      <c r="D210" s="286" t="inlineStr">
        <is>
          <t>2F</t>
        </is>
      </c>
      <c r="E210" s="286" t="inlineStr">
        <is>
          <t>2F</t>
        </is>
      </c>
      <c r="F210" s="286" t="inlineStr">
        <is>
          <t>2F-229-2</t>
        </is>
      </c>
      <c r="G210" s="286" t="inlineStr">
        <is>
          <t>TIWU</t>
        </is>
      </c>
      <c r="H210" s="322" t="n">
        <v>68</v>
      </c>
      <c r="I210" s="288" t="n">
        <v>7300</v>
      </c>
      <c r="J210" s="288" t="n">
        <v>2200</v>
      </c>
      <c r="K210" s="288" t="n">
        <v>2344</v>
      </c>
      <c r="L210" s="288" t="n">
        <v>3097</v>
      </c>
      <c r="M210" s="288" t="n">
        <v>3305</v>
      </c>
      <c r="N210" s="288" t="n">
        <v>2150</v>
      </c>
      <c r="O210" s="288" t="n">
        <v>7100</v>
      </c>
      <c r="P210" s="288" t="n">
        <v>6371</v>
      </c>
      <c r="Q210" s="288" t="n">
        <v>1351</v>
      </c>
      <c r="R210" s="288" t="n">
        <v>2360</v>
      </c>
      <c r="S210" s="288" t="n">
        <v>1600</v>
      </c>
      <c r="T210" s="288" t="n">
        <v>4300</v>
      </c>
      <c r="U210" s="288" t="n">
        <v>8000</v>
      </c>
      <c r="V210" s="288" t="n">
        <v>8000</v>
      </c>
      <c r="W210" s="288" t="n"/>
      <c r="X210" s="288" t="n"/>
      <c r="Y210" s="288" t="n"/>
      <c r="Z210" s="288" t="n"/>
      <c r="AA210" s="288" t="n"/>
      <c r="AB210" s="288" t="n"/>
      <c r="AC210" s="288" t="n"/>
      <c r="AD210" s="288" t="n"/>
      <c r="AE210" s="289" t="n"/>
      <c r="AF210" s="288" t="n"/>
      <c r="AG210" s="288" t="n"/>
      <c r="AH210" s="288" t="n"/>
      <c r="AI210" s="288" t="n"/>
      <c r="AJ210" s="288" t="n"/>
      <c r="AK210" s="288" t="n"/>
      <c r="AL210" s="288" t="n"/>
      <c r="AM210" s="288" t="n"/>
      <c r="AN210" s="290">
        <f>SUM(I210:AM210)</f>
        <v/>
      </c>
      <c r="AO210" s="314" t="n"/>
      <c r="AP210" s="287" t="n"/>
      <c r="AQ210" s="260" t="n"/>
      <c r="AR210" s="260" t="n"/>
      <c r="AS210" s="260" t="n"/>
      <c r="AT210" s="260" t="n"/>
    </row>
    <row customFormat="1" customHeight="1" ht="31.5" r="211" s="296">
      <c r="A211" s="286" t="n">
        <v>83</v>
      </c>
      <c r="B211" s="286" t="inlineStr">
        <is>
          <t>租赁</t>
        </is>
      </c>
      <c r="C211" s="286" t="inlineStr">
        <is>
          <t>服装</t>
        </is>
      </c>
      <c r="D211" s="286" t="inlineStr">
        <is>
          <t>1F</t>
        </is>
      </c>
      <c r="E211" s="286" t="inlineStr">
        <is>
          <t>1F</t>
        </is>
      </c>
      <c r="F211" s="286" t="inlineStr">
        <is>
          <t>1F-123-1A,1F-123-1B</t>
        </is>
      </c>
      <c r="G211" s="286" t="inlineStr">
        <is>
          <t>中国李宁</t>
        </is>
      </c>
      <c r="H211" s="322" t="n">
        <v>563</v>
      </c>
      <c r="I211" s="288" t="inlineStr">
        <is>
          <t>装修</t>
        </is>
      </c>
      <c r="J211" s="288" t="inlineStr">
        <is>
          <t>装修</t>
        </is>
      </c>
      <c r="K211" s="288" t="inlineStr">
        <is>
          <t>装修</t>
        </is>
      </c>
      <c r="L211" s="288" t="inlineStr">
        <is>
          <t>装修</t>
        </is>
      </c>
      <c r="M211" s="288" t="inlineStr">
        <is>
          <t>装修</t>
        </is>
      </c>
      <c r="N211" s="288" t="inlineStr">
        <is>
          <t>装修</t>
        </is>
      </c>
      <c r="O211" s="288" t="inlineStr">
        <is>
          <t>装修</t>
        </is>
      </c>
      <c r="P211" s="288" t="inlineStr">
        <is>
          <t>装修</t>
        </is>
      </c>
      <c r="Q211" s="288" t="inlineStr">
        <is>
          <t>装修</t>
        </is>
      </c>
      <c r="R211" s="288" t="inlineStr">
        <is>
          <t>装修</t>
        </is>
      </c>
      <c r="S211" s="288" t="inlineStr">
        <is>
          <t>装修</t>
        </is>
      </c>
      <c r="T211" s="288" t="inlineStr">
        <is>
          <t>装修</t>
        </is>
      </c>
      <c r="U211" s="288" t="inlineStr">
        <is>
          <t>装修</t>
        </is>
      </c>
      <c r="V211" s="288" t="n"/>
      <c r="W211" s="288" t="n"/>
      <c r="X211" s="288" t="n"/>
      <c r="Y211" s="288" t="n"/>
      <c r="Z211" s="288" t="n"/>
      <c r="AA211" s="288" t="n"/>
      <c r="AB211" s="288" t="n"/>
      <c r="AC211" s="288" t="n"/>
      <c r="AD211" s="288" t="n"/>
      <c r="AE211" s="288" t="n"/>
      <c r="AF211" s="288" t="n"/>
      <c r="AG211" s="288" t="n"/>
      <c r="AH211" s="288" t="n"/>
      <c r="AI211" s="288" t="n"/>
      <c r="AJ211" s="288" t="n"/>
      <c r="AK211" s="288" t="n"/>
      <c r="AL211" s="288" t="n"/>
      <c r="AM211" s="286" t="n"/>
      <c r="AN211" s="290">
        <f>SUM(I211:AM211)</f>
        <v/>
      </c>
      <c r="AO211" s="314" t="n"/>
      <c r="AP211" s="287" t="n"/>
      <c r="AQ211" s="260" t="n"/>
    </row>
    <row customFormat="1" customHeight="1" ht="31.5" r="212" s="303">
      <c r="A212" s="304" t="inlineStr">
        <is>
          <t>服装小计</t>
        </is>
      </c>
      <c r="B212" s="305" t="n"/>
      <c r="C212" s="305" t="n"/>
      <c r="D212" s="323" t="n"/>
      <c r="E212" s="323" t="n"/>
      <c r="F212" s="324" t="n"/>
      <c r="G212" s="308" t="n"/>
      <c r="H212" s="325">
        <f>SUM(H130:H211)</f>
        <v/>
      </c>
      <c r="I212" s="279">
        <f>SUM(I130:I211)</f>
        <v/>
      </c>
      <c r="J212" s="279">
        <f>SUM(J130:J211)</f>
        <v/>
      </c>
      <c r="K212" s="279">
        <f>SUM(K130:K211)</f>
        <v/>
      </c>
      <c r="L212" s="279">
        <f>SUM(L130:L211)</f>
        <v/>
      </c>
      <c r="M212" s="279">
        <f>SUM(M130:M211)</f>
        <v/>
      </c>
      <c r="N212" s="279">
        <f>SUM(N130:N211)</f>
        <v/>
      </c>
      <c r="O212" s="279">
        <f>SUM(O130:O211)</f>
        <v/>
      </c>
      <c r="P212" s="279">
        <f>SUM(P130:P211)</f>
        <v/>
      </c>
      <c r="Q212" s="279">
        <f>SUM(Q130:Q211)</f>
        <v/>
      </c>
      <c r="R212" s="279">
        <f>SUM(R130:R211)</f>
        <v/>
      </c>
      <c r="S212" s="279">
        <f>SUM(S130:S211)</f>
        <v/>
      </c>
      <c r="T212" s="279">
        <f>SUM(T130:T211)</f>
        <v/>
      </c>
      <c r="U212" s="279">
        <f>SUM(U130:U211)</f>
        <v/>
      </c>
      <c r="V212" s="279">
        <f>SUM(V130:V211)</f>
        <v/>
      </c>
      <c r="W212" s="279">
        <f>SUM(W130:W211)</f>
        <v/>
      </c>
      <c r="X212" s="279">
        <f>SUM(X130:X211)</f>
        <v/>
      </c>
      <c r="Y212" s="279">
        <f>SUM(Y130:Y211)</f>
        <v/>
      </c>
      <c r="Z212" s="279">
        <f>SUM(Z130:Z211)</f>
        <v/>
      </c>
      <c r="AA212" s="279">
        <f>SUM(AA130:AA211)</f>
        <v/>
      </c>
      <c r="AB212" s="279">
        <f>SUM(AB130:AB211)</f>
        <v/>
      </c>
      <c r="AC212" s="279">
        <f>SUM(AC130:AC211)</f>
        <v/>
      </c>
      <c r="AD212" s="279">
        <f>SUM(AD130:AD211)</f>
        <v/>
      </c>
      <c r="AE212" s="279">
        <f>SUM(AE130:AE211)</f>
        <v/>
      </c>
      <c r="AF212" s="279">
        <f>SUM(AF130:AF211)</f>
        <v/>
      </c>
      <c r="AG212" s="279">
        <f>SUM(AG130:AG211)</f>
        <v/>
      </c>
      <c r="AH212" s="279">
        <f>SUM(AH130:AH211)</f>
        <v/>
      </c>
      <c r="AI212" s="279">
        <f>SUM(AI130:AI211)</f>
        <v/>
      </c>
      <c r="AJ212" s="279">
        <f>SUM(AJ130:AJ211)</f>
        <v/>
      </c>
      <c r="AK212" s="279">
        <f>SUM(AK130:AK211)</f>
        <v/>
      </c>
      <c r="AL212" s="279">
        <f>SUM(AL130:AL211)</f>
        <v/>
      </c>
      <c r="AM212" s="279">
        <f>SUM(AM130:AM211)</f>
        <v/>
      </c>
      <c r="AN212" s="279">
        <f>SUM(I212:AM212)</f>
        <v/>
      </c>
      <c r="AO212" s="311" t="n"/>
      <c r="AP212" s="311" t="n"/>
    </row>
    <row customFormat="1" customHeight="1" ht="31.5" r="213" s="260">
      <c r="A213" s="286" t="n">
        <v>1</v>
      </c>
      <c r="B213" s="286" t="inlineStr">
        <is>
          <t>租赁</t>
        </is>
      </c>
      <c r="C213" s="286" t="inlineStr">
        <is>
          <t>服饰配套</t>
        </is>
      </c>
      <c r="D213" s="286" t="inlineStr">
        <is>
          <t>1F</t>
        </is>
      </c>
      <c r="E213" s="286" t="inlineStr">
        <is>
          <t>1F</t>
        </is>
      </c>
      <c r="F213" s="287" t="inlineStr">
        <is>
          <t>1F-102-1</t>
        </is>
      </c>
      <c r="G213" s="287" t="inlineStr">
        <is>
          <t>STUDIO A</t>
        </is>
      </c>
      <c r="H213" s="301" t="n">
        <v>143</v>
      </c>
      <c r="I213" s="288" t="n">
        <v>28614</v>
      </c>
      <c r="J213" s="286" t="n">
        <v>3201</v>
      </c>
      <c r="K213" s="286" t="n">
        <v>12439</v>
      </c>
      <c r="L213" s="286" t="n">
        <v>13357</v>
      </c>
      <c r="M213" s="286" t="n">
        <v>22819</v>
      </c>
      <c r="N213" s="286" t="n">
        <v>16108</v>
      </c>
      <c r="O213" s="286" t="n">
        <v>31670.7</v>
      </c>
      <c r="P213" s="286" t="n">
        <v>12280</v>
      </c>
      <c r="Q213" s="286" t="n">
        <v>3773</v>
      </c>
      <c r="R213" s="286" t="n">
        <v>1600</v>
      </c>
      <c r="S213" s="286" t="n">
        <v>4272</v>
      </c>
      <c r="T213" s="286" t="n">
        <v>15376</v>
      </c>
      <c r="U213" s="286" t="n">
        <v>19137</v>
      </c>
      <c r="V213" s="286" t="n">
        <v>19137</v>
      </c>
      <c r="W213" s="286" t="n"/>
      <c r="X213" s="286" t="n"/>
      <c r="Y213" s="286" t="n"/>
      <c r="Z213" s="286" t="n"/>
      <c r="AA213" s="286" t="n"/>
      <c r="AB213" s="286" t="n"/>
      <c r="AC213" s="286" t="n"/>
      <c r="AD213" s="286" t="n"/>
      <c r="AE213" s="299" t="n"/>
      <c r="AF213" s="286" t="n"/>
      <c r="AG213" s="286" t="n"/>
      <c r="AH213" s="286" t="n"/>
      <c r="AI213" s="286" t="n"/>
      <c r="AJ213" s="286" t="n"/>
      <c r="AK213" s="286" t="n"/>
      <c r="AL213" s="286" t="n"/>
      <c r="AM213" s="286" t="n"/>
      <c r="AN213" s="290">
        <f>SUM(I213:AM213)</f>
        <v/>
      </c>
      <c r="AO213" s="291" t="n"/>
      <c r="AP213" s="287" t="inlineStr">
        <is>
          <t>销采</t>
        </is>
      </c>
    </row>
    <row customFormat="1" customHeight="1" ht="31.5" r="214" s="260">
      <c r="A214" s="286" t="n">
        <v>2</v>
      </c>
      <c r="B214" s="286" t="inlineStr">
        <is>
          <t>租赁</t>
        </is>
      </c>
      <c r="C214" s="286" t="inlineStr">
        <is>
          <t>服饰配套</t>
        </is>
      </c>
      <c r="D214" s="286" t="inlineStr">
        <is>
          <t>1F</t>
        </is>
      </c>
      <c r="E214" s="286" t="inlineStr">
        <is>
          <t>1F</t>
        </is>
      </c>
      <c r="F214" s="287" t="inlineStr">
        <is>
          <t>1F-102-2</t>
        </is>
      </c>
      <c r="G214" s="287" t="inlineStr">
        <is>
          <t>悦诗风吟</t>
        </is>
      </c>
      <c r="H214" s="301" t="n">
        <v>89</v>
      </c>
      <c r="I214" s="288" t="n">
        <v>14807</v>
      </c>
      <c r="J214" s="288" t="n">
        <v>6300</v>
      </c>
      <c r="K214" s="288" t="n">
        <v>9540</v>
      </c>
      <c r="L214" s="288" t="n">
        <v>8701</v>
      </c>
      <c r="M214" s="288" t="n">
        <v>8470</v>
      </c>
      <c r="N214" s="288" t="n">
        <v>10347</v>
      </c>
      <c r="O214" s="288" t="n">
        <v>12407</v>
      </c>
      <c r="P214" s="288" t="n">
        <v>18460</v>
      </c>
      <c r="Q214" s="288" t="n">
        <v>9540</v>
      </c>
      <c r="R214" s="288" t="n">
        <v>10700</v>
      </c>
      <c r="S214" s="288" t="n">
        <v>6618</v>
      </c>
      <c r="T214" s="288" t="n">
        <v>12501</v>
      </c>
      <c r="U214" s="288" t="n">
        <v>23000</v>
      </c>
      <c r="V214" s="288" t="n">
        <v>23000</v>
      </c>
      <c r="W214" s="288" t="n"/>
      <c r="X214" s="288" t="n"/>
      <c r="Y214" s="288" t="n"/>
      <c r="Z214" s="288" t="n"/>
      <c r="AA214" s="288" t="n"/>
      <c r="AB214" s="288" t="n"/>
      <c r="AC214" s="288" t="n"/>
      <c r="AD214" s="288" t="n"/>
      <c r="AE214" s="289" t="n"/>
      <c r="AF214" s="288" t="n"/>
      <c r="AG214" s="288" t="n"/>
      <c r="AH214" s="288" t="n"/>
      <c r="AI214" s="288" t="n"/>
      <c r="AJ214" s="288" t="n"/>
      <c r="AK214" s="288" t="n"/>
      <c r="AL214" s="288" t="n"/>
      <c r="AM214" s="288" t="n"/>
      <c r="AN214" s="290">
        <f>SUM(I214:AM214)</f>
        <v/>
      </c>
      <c r="AO214" s="291" t="n"/>
      <c r="AP214" s="287" t="n"/>
    </row>
    <row customFormat="1" customHeight="1" ht="31.5" r="215" s="260">
      <c r="A215" s="286" t="n">
        <v>3</v>
      </c>
      <c r="B215" s="286" t="inlineStr">
        <is>
          <t>租赁</t>
        </is>
      </c>
      <c r="C215" s="286" t="inlineStr">
        <is>
          <t>服饰配套</t>
        </is>
      </c>
      <c r="D215" s="286" t="inlineStr">
        <is>
          <t>1F</t>
        </is>
      </c>
      <c r="E215" s="286" t="inlineStr">
        <is>
          <t>1F</t>
        </is>
      </c>
      <c r="F215" s="287" t="inlineStr">
        <is>
          <t>1F-104,1F-108</t>
        </is>
      </c>
      <c r="G215" s="287" t="inlineStr">
        <is>
          <t>屈臣氏</t>
        </is>
      </c>
      <c r="H215" s="301" t="n">
        <v>315</v>
      </c>
      <c r="I215" s="288" t="n">
        <v>44522</v>
      </c>
      <c r="J215" s="288" t="n">
        <v>18557</v>
      </c>
      <c r="K215" s="288" t="n">
        <v>17330</v>
      </c>
      <c r="L215" s="288" t="n">
        <v>19730</v>
      </c>
      <c r="M215" s="288" t="n">
        <v>27736</v>
      </c>
      <c r="N215" s="288" t="n">
        <v>26866</v>
      </c>
      <c r="O215" s="288" t="n">
        <v>37809</v>
      </c>
      <c r="P215" s="288" t="n">
        <v>36703</v>
      </c>
      <c r="Q215" s="288" t="n">
        <v>22155</v>
      </c>
      <c r="R215" s="288" t="n">
        <v>15303</v>
      </c>
      <c r="S215" s="288" t="n">
        <v>18443</v>
      </c>
      <c r="T215" s="288" t="n">
        <v>27815</v>
      </c>
      <c r="U215" s="288" t="n">
        <v>62490</v>
      </c>
      <c r="V215" s="288" t="n">
        <v>62490</v>
      </c>
      <c r="W215" s="288" t="n"/>
      <c r="X215" s="288" t="n"/>
      <c r="Y215" s="288" t="n"/>
      <c r="Z215" s="288" t="n"/>
      <c r="AA215" s="288" t="n"/>
      <c r="AB215" s="288" t="n"/>
      <c r="AC215" s="288" t="n"/>
      <c r="AD215" s="288" t="n"/>
      <c r="AE215" s="289" t="n"/>
      <c r="AF215" s="288" t="n"/>
      <c r="AG215" s="288" t="n"/>
      <c r="AH215" s="288" t="n"/>
      <c r="AI215" s="288" t="n"/>
      <c r="AJ215" s="288" t="n"/>
      <c r="AK215" s="288" t="n"/>
      <c r="AL215" s="288" t="n"/>
      <c r="AM215" s="288" t="n"/>
      <c r="AN215" s="290">
        <f>SUM(I215:AM215)</f>
        <v/>
      </c>
      <c r="AO215" s="291" t="n"/>
      <c r="AP215" s="287" t="n"/>
    </row>
    <row customFormat="1" customHeight="1" ht="31.5" r="216" s="260">
      <c r="A216" s="286" t="n">
        <v>4</v>
      </c>
      <c r="B216" s="286" t="inlineStr">
        <is>
          <t>租赁</t>
        </is>
      </c>
      <c r="C216" s="286" t="inlineStr">
        <is>
          <t>服饰配套</t>
        </is>
      </c>
      <c r="D216" s="286" t="inlineStr">
        <is>
          <t>1F</t>
        </is>
      </c>
      <c r="E216" s="286" t="inlineStr">
        <is>
          <t>1F</t>
        </is>
      </c>
      <c r="F216" s="287" t="inlineStr">
        <is>
          <t>1F-123-4</t>
        </is>
      </c>
      <c r="G216" s="321" t="inlineStr">
        <is>
          <t>星期六女鞋</t>
        </is>
      </c>
      <c r="H216" s="301" t="n">
        <v>160</v>
      </c>
      <c r="I216" s="288" t="n">
        <v>4212</v>
      </c>
      <c r="J216" s="286" t="n">
        <v>3057</v>
      </c>
      <c r="K216" s="286" t="n">
        <v>4554</v>
      </c>
      <c r="L216" s="286" t="n">
        <v>3602</v>
      </c>
      <c r="M216" s="286" t="n">
        <v>2952</v>
      </c>
      <c r="N216" s="286" t="n">
        <v>1236</v>
      </c>
      <c r="O216" s="286" t="n">
        <v>5182</v>
      </c>
      <c r="P216" s="286" t="n">
        <v>9579</v>
      </c>
      <c r="Q216" s="286" t="n">
        <v>3886</v>
      </c>
      <c r="R216" s="286" t="n">
        <v>1563</v>
      </c>
      <c r="S216" s="286" t="n">
        <v>2116</v>
      </c>
      <c r="T216" s="286" t="n">
        <v>1707</v>
      </c>
      <c r="U216" s="286" t="n">
        <v>9841</v>
      </c>
      <c r="V216" s="286" t="n">
        <v>9841</v>
      </c>
      <c r="W216" s="286" t="n"/>
      <c r="X216" s="286" t="n"/>
      <c r="Y216" s="286" t="n"/>
      <c r="Z216" s="286" t="n"/>
      <c r="AA216" s="286" t="n"/>
      <c r="AB216" s="286" t="n"/>
      <c r="AC216" s="286" t="n"/>
      <c r="AD216" s="286" t="n"/>
      <c r="AE216" s="299" t="n"/>
      <c r="AF216" s="286" t="n"/>
      <c r="AG216" s="286" t="n"/>
      <c r="AH216" s="286" t="n"/>
      <c r="AI216" s="286" t="n"/>
      <c r="AJ216" s="286" t="n"/>
      <c r="AK216" s="286" t="n"/>
      <c r="AL216" s="286" t="n"/>
      <c r="AM216" s="286" t="n"/>
      <c r="AN216" s="290">
        <f>SUM(I216:AM216)</f>
        <v/>
      </c>
      <c r="AO216" s="291" t="n"/>
      <c r="AP216" s="287" t="inlineStr">
        <is>
          <t>销采</t>
        </is>
      </c>
    </row>
    <row customFormat="1" customHeight="1" ht="31.5" r="217" s="260">
      <c r="A217" s="286" t="n">
        <v>5</v>
      </c>
      <c r="B217" s="286" t="inlineStr">
        <is>
          <t>租赁</t>
        </is>
      </c>
      <c r="C217" s="286" t="inlineStr">
        <is>
          <t>服饰配套</t>
        </is>
      </c>
      <c r="D217" s="286" t="inlineStr">
        <is>
          <t>1F</t>
        </is>
      </c>
      <c r="E217" s="286" t="inlineStr">
        <is>
          <t>1F</t>
        </is>
      </c>
      <c r="F217" s="287" t="inlineStr">
        <is>
          <t>1F-110-2</t>
        </is>
      </c>
      <c r="G217" s="287" t="inlineStr">
        <is>
          <t>I DO</t>
        </is>
      </c>
      <c r="H217" s="301" t="n">
        <v>105</v>
      </c>
      <c r="I217" s="288" t="n">
        <v>19670</v>
      </c>
      <c r="J217" s="286" t="n">
        <v>0</v>
      </c>
      <c r="K217" s="286" t="n">
        <v>42050</v>
      </c>
      <c r="L217" s="286" t="n">
        <v>96030</v>
      </c>
      <c r="M217" s="286" t="n">
        <v>9560</v>
      </c>
      <c r="N217" s="286" t="n">
        <v>131540</v>
      </c>
      <c r="O217" s="286" t="n">
        <v>9710</v>
      </c>
      <c r="P217" s="286" t="n">
        <v>33723</v>
      </c>
      <c r="Q217" s="286" t="n">
        <v>0</v>
      </c>
      <c r="R217" s="286" t="n">
        <v>0</v>
      </c>
      <c r="S217" s="286" t="n">
        <v>12770</v>
      </c>
      <c r="T217" s="286" t="n">
        <v>47440</v>
      </c>
      <c r="U217" s="286" t="n">
        <v>31350</v>
      </c>
      <c r="V217" s="286" t="n">
        <v>37780</v>
      </c>
      <c r="W217" s="286" t="n"/>
      <c r="X217" s="286" t="n"/>
      <c r="Y217" s="286" t="n"/>
      <c r="Z217" s="286" t="n"/>
      <c r="AA217" s="286" t="n"/>
      <c r="AB217" s="286" t="n"/>
      <c r="AC217" s="286" t="n"/>
      <c r="AD217" s="286" t="n"/>
      <c r="AE217" s="299" t="n"/>
      <c r="AF217" s="286" t="n"/>
      <c r="AG217" s="286" t="n"/>
      <c r="AH217" s="286" t="n"/>
      <c r="AI217" s="286" t="n"/>
      <c r="AJ217" s="286" t="n"/>
      <c r="AK217" s="286" t="n"/>
      <c r="AL217" s="286" t="n"/>
      <c r="AM217" s="286" t="n"/>
      <c r="AN217" s="290">
        <f>SUM(I217:AM217)</f>
        <v/>
      </c>
      <c r="AO217" s="291" t="n"/>
      <c r="AP217" s="287" t="inlineStr">
        <is>
          <t>销采</t>
        </is>
      </c>
    </row>
    <row customFormat="1" customHeight="1" ht="31.5" r="218" s="260">
      <c r="A218" s="286" t="n">
        <v>6</v>
      </c>
      <c r="B218" s="286" t="inlineStr">
        <is>
          <t>租赁</t>
        </is>
      </c>
      <c r="C218" s="286" t="inlineStr">
        <is>
          <t>服饰配套</t>
        </is>
      </c>
      <c r="D218" s="286" t="inlineStr">
        <is>
          <t>1F</t>
        </is>
      </c>
      <c r="E218" s="286" t="inlineStr">
        <is>
          <t>1F</t>
        </is>
      </c>
      <c r="F218" s="287" t="inlineStr">
        <is>
          <t>1F-111</t>
        </is>
      </c>
      <c r="G218" s="287" t="inlineStr">
        <is>
          <t>Fion</t>
        </is>
      </c>
      <c r="H218" s="301" t="n">
        <v>84</v>
      </c>
      <c r="I218" s="288" t="n">
        <v>4145</v>
      </c>
      <c r="J218" s="286" t="n">
        <v>2222</v>
      </c>
      <c r="K218" s="286" t="n">
        <v>2397</v>
      </c>
      <c r="L218" s="286" t="n">
        <v>2097</v>
      </c>
      <c r="M218" s="286" t="n">
        <v>3518</v>
      </c>
      <c r="N218" s="286" t="n">
        <v>1998</v>
      </c>
      <c r="O218" s="286" t="n">
        <v>899</v>
      </c>
      <c r="P218" s="286" t="n">
        <v>7000</v>
      </c>
      <c r="Q218" s="286" t="n">
        <v>4868</v>
      </c>
      <c r="R218" s="286" t="n">
        <v>2266</v>
      </c>
      <c r="S218" s="286" t="n">
        <v>3346</v>
      </c>
      <c r="T218" s="286" t="n">
        <v>798</v>
      </c>
      <c r="U218" s="286" t="n">
        <v>3595</v>
      </c>
      <c r="V218" s="286" t="n">
        <v>3595</v>
      </c>
      <c r="W218" s="286" t="n"/>
      <c r="X218" s="286" t="n"/>
      <c r="Y218" s="286" t="n"/>
      <c r="Z218" s="286" t="n"/>
      <c r="AA218" s="286" t="n"/>
      <c r="AB218" s="286" t="n"/>
      <c r="AC218" s="286" t="n"/>
      <c r="AD218" s="286" t="n"/>
      <c r="AE218" s="299" t="n"/>
      <c r="AF218" s="286" t="n"/>
      <c r="AG218" s="286" t="n"/>
      <c r="AH218" s="286" t="n"/>
      <c r="AI218" s="286" t="n"/>
      <c r="AJ218" s="286" t="n"/>
      <c r="AK218" s="286" t="n"/>
      <c r="AL218" s="286" t="n"/>
      <c r="AM218" s="286" t="n"/>
      <c r="AN218" s="290">
        <f>SUM(I218:AM218)</f>
        <v/>
      </c>
      <c r="AO218" s="291" t="n"/>
      <c r="AP218" s="287" t="inlineStr">
        <is>
          <t>销采</t>
        </is>
      </c>
    </row>
    <row customFormat="1" customHeight="1" ht="31.5" r="219" s="260">
      <c r="A219" s="286" t="n">
        <v>7</v>
      </c>
      <c r="B219" s="286" t="inlineStr">
        <is>
          <t>租赁</t>
        </is>
      </c>
      <c r="C219" s="286" t="inlineStr">
        <is>
          <t>服饰配套</t>
        </is>
      </c>
      <c r="D219" s="286" t="inlineStr">
        <is>
          <t>1F</t>
        </is>
      </c>
      <c r="E219" s="286" t="inlineStr">
        <is>
          <t>1F</t>
        </is>
      </c>
      <c r="F219" s="287" t="inlineStr">
        <is>
          <t>1F-113-1</t>
        </is>
      </c>
      <c r="G219" s="287" t="inlineStr">
        <is>
          <t>金伯利</t>
        </is>
      </c>
      <c r="H219" s="301" t="n">
        <v>32</v>
      </c>
      <c r="I219" s="288" t="n">
        <v>0</v>
      </c>
      <c r="J219" s="288" t="n">
        <v>5000</v>
      </c>
      <c r="K219" s="288" t="n">
        <v>0</v>
      </c>
      <c r="L219" s="288" t="n">
        <v>8000</v>
      </c>
      <c r="M219" s="288" t="n">
        <v>7208</v>
      </c>
      <c r="N219" s="288" t="n">
        <v>2880</v>
      </c>
      <c r="O219" s="288" t="n">
        <v>4900</v>
      </c>
      <c r="P219" s="288" t="n">
        <v>5600</v>
      </c>
      <c r="Q219" s="288" t="n">
        <v>0</v>
      </c>
      <c r="R219" s="288" t="n">
        <v>3800</v>
      </c>
      <c r="S219" s="288" t="n">
        <v>3500</v>
      </c>
      <c r="T219" s="288" t="n">
        <v>1500</v>
      </c>
      <c r="U219" s="288" t="n">
        <v>4500</v>
      </c>
      <c r="V219" s="286" t="n">
        <v>4500</v>
      </c>
      <c r="W219" s="288" t="n"/>
      <c r="X219" s="288" t="n"/>
      <c r="Y219" s="288" t="n"/>
      <c r="Z219" s="288" t="n"/>
      <c r="AA219" s="288" t="n"/>
      <c r="AB219" s="288" t="n"/>
      <c r="AC219" s="288" t="n"/>
      <c r="AD219" s="288" t="n"/>
      <c r="AE219" s="289" t="n"/>
      <c r="AF219" s="288" t="n"/>
      <c r="AG219" s="288" t="n"/>
      <c r="AH219" s="288" t="n"/>
      <c r="AI219" s="288" t="n"/>
      <c r="AJ219" s="288" t="n"/>
      <c r="AK219" s="288" t="n"/>
      <c r="AL219" s="288" t="n"/>
      <c r="AM219" s="288" t="n"/>
      <c r="AN219" s="290">
        <f>SUM(I219:AM219)</f>
        <v/>
      </c>
      <c r="AO219" s="291" t="n"/>
      <c r="AP219" s="287" t="n"/>
    </row>
    <row customFormat="1" customHeight="1" ht="31.5" r="220" s="260">
      <c r="A220" s="286" t="n">
        <v>8</v>
      </c>
      <c r="B220" s="286" t="inlineStr">
        <is>
          <t>租赁</t>
        </is>
      </c>
      <c r="C220" s="286" t="inlineStr">
        <is>
          <t>服饰配套</t>
        </is>
      </c>
      <c r="D220" s="286" t="inlineStr">
        <is>
          <t>1F</t>
        </is>
      </c>
      <c r="E220" s="286" t="inlineStr">
        <is>
          <t>1F</t>
        </is>
      </c>
      <c r="F220" s="287" t="inlineStr">
        <is>
          <t>1F-114</t>
        </is>
      </c>
      <c r="G220" s="287" t="inlineStr">
        <is>
          <t>OYSHO</t>
        </is>
      </c>
      <c r="H220" s="301" t="n">
        <v>230.82</v>
      </c>
      <c r="I220" s="288" t="n">
        <v>3212</v>
      </c>
      <c r="J220" s="288" t="n">
        <v>3109</v>
      </c>
      <c r="K220" s="288" t="n">
        <v>7800</v>
      </c>
      <c r="L220" s="288" t="n">
        <v>4000</v>
      </c>
      <c r="M220" s="288" t="n">
        <v>4589</v>
      </c>
      <c r="N220" s="288" t="n">
        <v>5700</v>
      </c>
      <c r="O220" s="288" t="n">
        <v>8482</v>
      </c>
      <c r="P220" s="288" t="n">
        <v>5007</v>
      </c>
      <c r="Q220" s="288" t="n">
        <v>4265</v>
      </c>
      <c r="R220" s="288" t="n">
        <v>3057</v>
      </c>
      <c r="S220" s="288" t="n">
        <v>7016</v>
      </c>
      <c r="T220" s="288" t="n">
        <v>4368</v>
      </c>
      <c r="U220" s="288" t="n">
        <v>7518</v>
      </c>
      <c r="V220" s="286" t="n">
        <v>7518</v>
      </c>
      <c r="W220" s="288" t="n"/>
      <c r="X220" s="288" t="n"/>
      <c r="Y220" s="288" t="n"/>
      <c r="Z220" s="288" t="n"/>
      <c r="AA220" s="288" t="n"/>
      <c r="AB220" s="288" t="n"/>
      <c r="AC220" s="288" t="n"/>
      <c r="AD220" s="288" t="n"/>
      <c r="AE220" s="289" t="n"/>
      <c r="AF220" s="288" t="n"/>
      <c r="AG220" s="288" t="n"/>
      <c r="AH220" s="288" t="n"/>
      <c r="AI220" s="288" t="n"/>
      <c r="AJ220" s="288" t="n"/>
      <c r="AK220" s="288" t="n"/>
      <c r="AL220" s="288" t="n"/>
      <c r="AM220" s="288" t="n"/>
      <c r="AN220" s="290">
        <f>SUM(I220:AM220)</f>
        <v/>
      </c>
      <c r="AO220" s="291" t="n"/>
      <c r="AP220" s="287" t="n"/>
    </row>
    <row customFormat="1" customHeight="1" ht="31.5" r="221" s="260">
      <c r="A221" s="286" t="n">
        <v>9</v>
      </c>
      <c r="B221" s="286" t="inlineStr">
        <is>
          <t>租赁</t>
        </is>
      </c>
      <c r="C221" s="286" t="inlineStr">
        <is>
          <t>服饰配套</t>
        </is>
      </c>
      <c r="D221" s="286" t="inlineStr">
        <is>
          <t>1F</t>
        </is>
      </c>
      <c r="E221" s="286" t="inlineStr">
        <is>
          <t>1F</t>
        </is>
      </c>
      <c r="F221" s="287" t="inlineStr">
        <is>
          <t>1F-134-2</t>
        </is>
      </c>
      <c r="G221" s="287" t="inlineStr">
        <is>
          <t>燕之屋.碗燕</t>
        </is>
      </c>
      <c r="H221" s="301" t="n">
        <v>135</v>
      </c>
      <c r="I221" s="288" t="n">
        <v>29792</v>
      </c>
      <c r="J221" s="286" t="n">
        <v>14036</v>
      </c>
      <c r="K221" s="286" t="n">
        <v>26586</v>
      </c>
      <c r="L221" s="286" t="n">
        <v>7880</v>
      </c>
      <c r="M221" s="286" t="n">
        <v>11328</v>
      </c>
      <c r="N221" s="286" t="n">
        <v>7392</v>
      </c>
      <c r="O221" s="286" t="n">
        <v>37486</v>
      </c>
      <c r="P221" s="286" t="n">
        <v>25428</v>
      </c>
      <c r="Q221" s="286" t="n">
        <v>10081</v>
      </c>
      <c r="R221" s="286" t="n">
        <v>38094</v>
      </c>
      <c r="S221" s="286" t="n">
        <v>10582</v>
      </c>
      <c r="T221" s="286" t="n">
        <v>39934</v>
      </c>
      <c r="U221" s="286" t="n">
        <v>500</v>
      </c>
      <c r="V221" s="286" t="n">
        <v>500</v>
      </c>
      <c r="W221" s="286" t="n"/>
      <c r="X221" s="286" t="n"/>
      <c r="Y221" s="286" t="n"/>
      <c r="Z221" s="286" t="n"/>
      <c r="AA221" s="286" t="n"/>
      <c r="AB221" s="286" t="n"/>
      <c r="AC221" s="286" t="n"/>
      <c r="AD221" s="286" t="n"/>
      <c r="AE221" s="299" t="n"/>
      <c r="AF221" s="286" t="n"/>
      <c r="AG221" s="286" t="n"/>
      <c r="AH221" s="286" t="n"/>
      <c r="AI221" s="286" t="n"/>
      <c r="AJ221" s="286" t="n"/>
      <c r="AK221" s="286" t="n"/>
      <c r="AL221" s="286" t="n"/>
      <c r="AM221" s="286" t="n"/>
      <c r="AN221" s="290">
        <f>SUM(I221:AM221)</f>
        <v/>
      </c>
      <c r="AO221" s="291" t="n"/>
      <c r="AP221" s="287" t="inlineStr">
        <is>
          <t>销采</t>
        </is>
      </c>
    </row>
    <row customFormat="1" customHeight="1" ht="31.5" r="222" s="260">
      <c r="A222" s="286" t="n">
        <v>10</v>
      </c>
      <c r="B222" s="286" t="inlineStr">
        <is>
          <t>租赁</t>
        </is>
      </c>
      <c r="C222" s="286" t="inlineStr">
        <is>
          <t>服饰配套</t>
        </is>
      </c>
      <c r="D222" s="286" t="inlineStr">
        <is>
          <t>1F</t>
        </is>
      </c>
      <c r="E222" s="286" t="inlineStr">
        <is>
          <t>1F</t>
        </is>
      </c>
      <c r="F222" s="287" t="inlineStr">
        <is>
          <t>1F-121-1</t>
        </is>
      </c>
      <c r="G222" s="287" t="inlineStr">
        <is>
          <t>鞋万库</t>
        </is>
      </c>
      <c r="H222" s="301" t="n">
        <v>205</v>
      </c>
      <c r="I222" s="288" t="n">
        <v>40000</v>
      </c>
      <c r="J222" s="286" t="n">
        <v>18000</v>
      </c>
      <c r="K222" s="286" t="n">
        <v>17000</v>
      </c>
      <c r="L222" s="286" t="n">
        <v>15000</v>
      </c>
      <c r="M222" s="286" t="n">
        <v>13000</v>
      </c>
      <c r="N222" s="286" t="n">
        <v>16000</v>
      </c>
      <c r="O222" s="286" t="n">
        <v>25678</v>
      </c>
      <c r="P222" s="286" t="n">
        <v>40000</v>
      </c>
      <c r="Q222" s="286" t="n">
        <v>749</v>
      </c>
      <c r="R222" s="286" t="n">
        <v>13000</v>
      </c>
      <c r="S222" s="286" t="n">
        <v>14900</v>
      </c>
      <c r="T222" s="286" t="n">
        <v>18687</v>
      </c>
      <c r="U222" s="286" t="n">
        <v>3571</v>
      </c>
      <c r="V222" s="286" t="n">
        <v>30000</v>
      </c>
      <c r="W222" s="286" t="n"/>
      <c r="X222" s="286" t="n"/>
      <c r="Y222" s="286" t="n"/>
      <c r="Z222" s="286" t="n"/>
      <c r="AA222" s="286" t="n"/>
      <c r="AB222" s="286" t="n"/>
      <c r="AC222" s="286" t="n"/>
      <c r="AD222" s="286" t="n"/>
      <c r="AE222" s="299" t="n"/>
      <c r="AF222" s="286" t="n"/>
      <c r="AG222" s="286" t="n"/>
      <c r="AH222" s="286" t="n"/>
      <c r="AI222" s="286" t="n"/>
      <c r="AJ222" s="286" t="n"/>
      <c r="AK222" s="286" t="n"/>
      <c r="AL222" s="286" t="n"/>
      <c r="AM222" s="286" t="n"/>
      <c r="AN222" s="290">
        <f>SUM(I222:AM222)</f>
        <v/>
      </c>
      <c r="AO222" s="291" t="n"/>
      <c r="AP222" s="287" t="inlineStr">
        <is>
          <t>销采</t>
        </is>
      </c>
    </row>
    <row customFormat="1" customHeight="1" ht="31.5" r="223" s="260">
      <c r="A223" s="286" t="n">
        <v>11</v>
      </c>
      <c r="B223" s="286" t="inlineStr">
        <is>
          <t>租赁</t>
        </is>
      </c>
      <c r="C223" s="286" t="inlineStr">
        <is>
          <t>服饰配套</t>
        </is>
      </c>
      <c r="D223" s="286" t="inlineStr">
        <is>
          <t>1F</t>
        </is>
      </c>
      <c r="E223" s="286" t="inlineStr">
        <is>
          <t>1F</t>
        </is>
      </c>
      <c r="F223" s="287" t="inlineStr">
        <is>
          <t>1F-128</t>
        </is>
      </c>
      <c r="G223" s="287" t="inlineStr">
        <is>
          <t>CHARLES&amp;KEITH</t>
        </is>
      </c>
      <c r="H223" s="301" t="n">
        <v>163.67</v>
      </c>
      <c r="I223" s="288" t="n">
        <v>46000</v>
      </c>
      <c r="J223" s="288" t="n">
        <v>20000</v>
      </c>
      <c r="K223" s="288" t="n">
        <v>20000</v>
      </c>
      <c r="L223" s="288" t="n">
        <v>25000</v>
      </c>
      <c r="M223" s="288" t="n">
        <v>20000</v>
      </c>
      <c r="N223" s="288" t="n">
        <v>32000</v>
      </c>
      <c r="O223" s="288" t="n">
        <v>53000</v>
      </c>
      <c r="P223" s="288" t="n">
        <v>50000</v>
      </c>
      <c r="Q223" s="288" t="n">
        <v>27000</v>
      </c>
      <c r="R223" s="288" t="n">
        <v>18000</v>
      </c>
      <c r="S223" s="288" t="n">
        <v>30000</v>
      </c>
      <c r="T223" s="288" t="n">
        <v>35000</v>
      </c>
      <c r="U223" s="288" t="n">
        <v>45000</v>
      </c>
      <c r="V223" s="286" t="n">
        <v>45000</v>
      </c>
      <c r="W223" s="288" t="n"/>
      <c r="X223" s="288" t="n"/>
      <c r="Y223" s="288" t="n"/>
      <c r="Z223" s="288" t="n"/>
      <c r="AA223" s="288" t="n"/>
      <c r="AB223" s="288" t="n"/>
      <c r="AC223" s="288" t="n"/>
      <c r="AD223" s="288" t="n"/>
      <c r="AE223" s="289" t="n"/>
      <c r="AF223" s="288" t="n"/>
      <c r="AG223" s="288" t="n"/>
      <c r="AH223" s="288" t="n"/>
      <c r="AI223" s="288" t="n"/>
      <c r="AJ223" s="288" t="n"/>
      <c r="AK223" s="288" t="n"/>
      <c r="AL223" s="288" t="n"/>
      <c r="AM223" s="288" t="n"/>
      <c r="AN223" s="290">
        <f>SUM(I223:AM223)</f>
        <v/>
      </c>
      <c r="AO223" s="291" t="n"/>
      <c r="AP223" s="287" t="n"/>
    </row>
    <row customFormat="1" customHeight="1" ht="31.5" r="224" s="260">
      <c r="A224" s="286" t="n">
        <v>12</v>
      </c>
      <c r="B224" s="286" t="inlineStr">
        <is>
          <t>租赁</t>
        </is>
      </c>
      <c r="C224" s="286" t="inlineStr">
        <is>
          <t>服饰配套</t>
        </is>
      </c>
      <c r="D224" s="286" t="inlineStr">
        <is>
          <t>1F</t>
        </is>
      </c>
      <c r="E224" s="286" t="inlineStr">
        <is>
          <t>1F</t>
        </is>
      </c>
      <c r="F224" s="287" t="inlineStr">
        <is>
          <t>1F-161</t>
        </is>
      </c>
      <c r="G224" s="287" t="inlineStr">
        <is>
          <t>木九十</t>
        </is>
      </c>
      <c r="H224" s="301" t="n">
        <v>14.04</v>
      </c>
      <c r="I224" s="288" t="n">
        <v>2918</v>
      </c>
      <c r="J224" s="288" t="n">
        <v>2857</v>
      </c>
      <c r="K224" s="288" t="n">
        <v>599</v>
      </c>
      <c r="L224" s="288" t="n">
        <v>1498</v>
      </c>
      <c r="M224" s="288" t="n">
        <v>249</v>
      </c>
      <c r="N224" s="288" t="n">
        <v>3018</v>
      </c>
      <c r="O224" s="288" t="n">
        <v>599</v>
      </c>
      <c r="P224" s="288" t="n">
        <v>2610</v>
      </c>
      <c r="Q224" s="288" t="n">
        <v>6994</v>
      </c>
      <c r="R224" s="288" t="n">
        <v>2060</v>
      </c>
      <c r="S224" s="288" t="n">
        <v>849</v>
      </c>
      <c r="T224" s="288" t="n">
        <v>2947</v>
      </c>
      <c r="U224" s="288" t="n">
        <v>1688</v>
      </c>
      <c r="V224" s="286" t="n">
        <v>1688</v>
      </c>
      <c r="W224" s="288" t="n"/>
      <c r="X224" s="288" t="n"/>
      <c r="Y224" s="288" t="n"/>
      <c r="Z224" s="288" t="n"/>
      <c r="AA224" s="288" t="n"/>
      <c r="AB224" s="288" t="n"/>
      <c r="AC224" s="288" t="n"/>
      <c r="AD224" s="288" t="n"/>
      <c r="AE224" s="289" t="n"/>
      <c r="AF224" s="288" t="n"/>
      <c r="AG224" s="288" t="n"/>
      <c r="AH224" s="288" t="n"/>
      <c r="AI224" s="288" t="n"/>
      <c r="AJ224" s="288" t="n"/>
      <c r="AK224" s="288" t="n"/>
      <c r="AL224" s="288" t="n"/>
      <c r="AM224" s="288" t="n"/>
      <c r="AN224" s="290">
        <f>SUM(I224:AM224)</f>
        <v/>
      </c>
      <c r="AO224" s="291" t="n"/>
      <c r="AP224" s="287" t="n"/>
    </row>
    <row customFormat="1" customHeight="1" ht="31.5" r="225" s="260">
      <c r="A225" s="286" t="n">
        <v>13</v>
      </c>
      <c r="B225" s="286" t="inlineStr">
        <is>
          <t>租赁</t>
        </is>
      </c>
      <c r="C225" s="286" t="inlineStr">
        <is>
          <t>服饰配套</t>
        </is>
      </c>
      <c r="D225" s="286" t="inlineStr">
        <is>
          <t>1F</t>
        </is>
      </c>
      <c r="E225" s="286" t="inlineStr">
        <is>
          <t>1F</t>
        </is>
      </c>
      <c r="F225" s="287" t="inlineStr">
        <is>
          <t>1F-160</t>
        </is>
      </c>
      <c r="G225" s="287" t="inlineStr">
        <is>
          <t>周大福</t>
        </is>
      </c>
      <c r="H225" s="301" t="n">
        <v>56.16</v>
      </c>
      <c r="I225" s="288" t="n">
        <v>29000</v>
      </c>
      <c r="J225" s="288" t="n">
        <v>4000</v>
      </c>
      <c r="K225" s="288" t="n">
        <v>60000</v>
      </c>
      <c r="L225" s="288" t="n">
        <v>50000</v>
      </c>
      <c r="M225" s="288" t="n">
        <v>20000</v>
      </c>
      <c r="N225" s="288" t="n">
        <v>20000</v>
      </c>
      <c r="O225" s="288" t="n">
        <v>40000</v>
      </c>
      <c r="P225" s="288" t="n">
        <v>28000</v>
      </c>
      <c r="Q225" s="288" t="n">
        <v>50000</v>
      </c>
      <c r="R225" s="288" t="n">
        <v>12000</v>
      </c>
      <c r="S225" s="288" t="n">
        <v>10000</v>
      </c>
      <c r="T225" s="288" t="n">
        <v>30000</v>
      </c>
      <c r="U225" s="288" t="n">
        <v>150000</v>
      </c>
      <c r="V225" s="286" t="n">
        <v>150000</v>
      </c>
      <c r="W225" s="288" t="n"/>
      <c r="X225" s="288" t="n"/>
      <c r="Y225" s="288" t="n"/>
      <c r="Z225" s="288" t="n"/>
      <c r="AA225" s="288" t="n"/>
      <c r="AB225" s="288" t="n"/>
      <c r="AC225" s="288" t="n"/>
      <c r="AD225" s="288" t="n"/>
      <c r="AE225" s="289" t="n"/>
      <c r="AF225" s="288" t="n"/>
      <c r="AG225" s="288" t="n"/>
      <c r="AH225" s="288" t="n"/>
      <c r="AI225" s="288" t="n"/>
      <c r="AJ225" s="288" t="n"/>
      <c r="AK225" s="288" t="n"/>
      <c r="AL225" s="288" t="n"/>
      <c r="AM225" s="288" t="n"/>
      <c r="AN225" s="290">
        <f>SUM(I225:AM225)</f>
        <v/>
      </c>
      <c r="AO225" s="291" t="n"/>
      <c r="AP225" s="287" t="n"/>
    </row>
    <row customFormat="1" customHeight="1" ht="31.5" r="226" s="260">
      <c r="A226" s="286" t="n">
        <v>14</v>
      </c>
      <c r="B226" s="286" t="inlineStr">
        <is>
          <t>租赁</t>
        </is>
      </c>
      <c r="C226" s="286" t="inlineStr">
        <is>
          <t>服饰配套</t>
        </is>
      </c>
      <c r="D226" s="286" t="inlineStr">
        <is>
          <t>1F</t>
        </is>
      </c>
      <c r="E226" s="286" t="inlineStr">
        <is>
          <t>1F</t>
        </is>
      </c>
      <c r="F226" s="287" t="inlineStr">
        <is>
          <t>1F-173</t>
        </is>
      </c>
      <c r="G226" s="287" t="inlineStr">
        <is>
          <t>欧菲姿</t>
        </is>
      </c>
      <c r="H226" s="301" t="n">
        <v>24</v>
      </c>
      <c r="I226" s="288" t="n">
        <v>4093</v>
      </c>
      <c r="J226" s="288" t="n">
        <v>1248</v>
      </c>
      <c r="K226" s="288" t="n">
        <v>5677</v>
      </c>
      <c r="L226" s="288" t="n">
        <v>3688</v>
      </c>
      <c r="M226" s="288" t="n">
        <v>4735</v>
      </c>
      <c r="N226" s="288" t="n">
        <v>2826</v>
      </c>
      <c r="O226" s="288" t="n">
        <v>3459</v>
      </c>
      <c r="P226" s="288" t="n">
        <v>6168</v>
      </c>
      <c r="Q226" s="288" t="n">
        <v>5287</v>
      </c>
      <c r="R226" s="288" t="n">
        <v>11736</v>
      </c>
      <c r="S226" s="288" t="n">
        <v>4439</v>
      </c>
      <c r="T226" s="288" t="n">
        <v>1375</v>
      </c>
      <c r="U226" s="288" t="n">
        <v>17986</v>
      </c>
      <c r="V226" s="286" t="n">
        <v>17986</v>
      </c>
      <c r="W226" s="288" t="n"/>
      <c r="X226" s="288" t="n"/>
      <c r="Y226" s="288" t="n"/>
      <c r="Z226" s="288" t="n"/>
      <c r="AA226" s="288" t="n"/>
      <c r="AB226" s="288" t="n"/>
      <c r="AC226" s="288" t="n"/>
      <c r="AD226" s="288" t="n"/>
      <c r="AE226" s="289" t="n"/>
      <c r="AF226" s="288" t="n"/>
      <c r="AG226" s="288" t="n"/>
      <c r="AH226" s="288" t="n"/>
      <c r="AI226" s="288" t="n"/>
      <c r="AJ226" s="288" t="n"/>
      <c r="AK226" s="288" t="n"/>
      <c r="AL226" s="288" t="n"/>
      <c r="AM226" s="288" t="n"/>
      <c r="AN226" s="290">
        <f>SUM(I226:AM226)</f>
        <v/>
      </c>
      <c r="AO226" s="291" t="n"/>
      <c r="AP226" s="287" t="n"/>
    </row>
    <row customFormat="1" customHeight="1" ht="31.5" r="227" s="260">
      <c r="A227" s="286" t="n">
        <v>15</v>
      </c>
      <c r="B227" s="286" t="inlineStr">
        <is>
          <t>租赁</t>
        </is>
      </c>
      <c r="C227" s="286" t="inlineStr">
        <is>
          <t>服饰配套</t>
        </is>
      </c>
      <c r="D227" s="286" t="inlineStr">
        <is>
          <t>1F</t>
        </is>
      </c>
      <c r="E227" s="286" t="inlineStr">
        <is>
          <t>1F</t>
        </is>
      </c>
      <c r="F227" s="287" t="inlineStr">
        <is>
          <t>1F-174</t>
        </is>
      </c>
      <c r="G227" s="287" t="inlineStr">
        <is>
          <t>佰草集</t>
        </is>
      </c>
      <c r="H227" s="301" t="n">
        <v>22</v>
      </c>
      <c r="I227" s="288" t="n">
        <v>1680</v>
      </c>
      <c r="J227" s="288" t="n">
        <v>0.01</v>
      </c>
      <c r="K227" s="288" t="n">
        <v>0</v>
      </c>
      <c r="L227" s="288" t="n">
        <v>220</v>
      </c>
      <c r="M227" s="288" t="n">
        <v>180</v>
      </c>
      <c r="N227" s="288" t="n">
        <v>2580</v>
      </c>
      <c r="O227" s="288" t="n">
        <v>2440</v>
      </c>
      <c r="P227" s="288" t="n">
        <v>870</v>
      </c>
      <c r="Q227" s="288" t="n">
        <v>500</v>
      </c>
      <c r="R227" s="288" t="n">
        <v>390</v>
      </c>
      <c r="S227" s="288" t="n">
        <v>1530</v>
      </c>
      <c r="T227" s="288" t="n">
        <v>1240</v>
      </c>
      <c r="U227" s="288" t="n">
        <v>6180</v>
      </c>
      <c r="V227" s="286" t="n">
        <v>6180</v>
      </c>
      <c r="W227" s="288" t="n"/>
      <c r="X227" s="288" t="n"/>
      <c r="Y227" s="288" t="n"/>
      <c r="Z227" s="288" t="n"/>
      <c r="AA227" s="288" t="n"/>
      <c r="AB227" s="288" t="n"/>
      <c r="AC227" s="288" t="n"/>
      <c r="AD227" s="288" t="n"/>
      <c r="AE227" s="289" t="n"/>
      <c r="AF227" s="288" t="n"/>
      <c r="AG227" s="288" t="n"/>
      <c r="AH227" s="288" t="n"/>
      <c r="AI227" s="288" t="n"/>
      <c r="AJ227" s="288" t="n"/>
      <c r="AK227" s="288" t="n"/>
      <c r="AL227" s="288" t="n"/>
      <c r="AM227" s="288" t="n"/>
      <c r="AN227" s="290">
        <f>SUM(I227:AM227)</f>
        <v/>
      </c>
      <c r="AO227" s="291" t="n"/>
      <c r="AP227" s="287" t="n"/>
    </row>
    <row customFormat="1" customHeight="1" ht="31.5" r="228" s="260">
      <c r="A228" s="286" t="n">
        <v>16</v>
      </c>
      <c r="B228" s="286" t="inlineStr">
        <is>
          <t>租赁</t>
        </is>
      </c>
      <c r="C228" s="286" t="inlineStr">
        <is>
          <t>服饰配套</t>
        </is>
      </c>
      <c r="D228" s="286" t="inlineStr">
        <is>
          <t>1F</t>
        </is>
      </c>
      <c r="E228" s="286" t="inlineStr">
        <is>
          <t>1F</t>
        </is>
      </c>
      <c r="F228" s="287" t="inlineStr">
        <is>
          <t>1F-178</t>
        </is>
      </c>
      <c r="G228" s="287" t="inlineStr">
        <is>
          <t>LAMY</t>
        </is>
      </c>
      <c r="H228" s="301" t="n">
        <v>27</v>
      </c>
      <c r="I228" s="288" t="n">
        <v>3500</v>
      </c>
      <c r="J228" s="288" t="n">
        <v>200</v>
      </c>
      <c r="K228" s="288" t="n">
        <v>500</v>
      </c>
      <c r="L228" s="288" t="n">
        <v>7200</v>
      </c>
      <c r="M228" s="288" t="n">
        <v>5000</v>
      </c>
      <c r="N228" s="288" t="n">
        <v>2700</v>
      </c>
      <c r="O228" s="288" t="n">
        <v>5000</v>
      </c>
      <c r="P228" s="288" t="n">
        <v>10000</v>
      </c>
      <c r="Q228" s="288" t="n">
        <v>18000</v>
      </c>
      <c r="R228" s="288" t="n">
        <v>3000</v>
      </c>
      <c r="S228" s="288" t="n">
        <v>1000</v>
      </c>
      <c r="T228" s="288" t="n">
        <v>3500</v>
      </c>
      <c r="U228" s="288" t="n">
        <v>1698</v>
      </c>
      <c r="V228" s="286" t="n">
        <v>1698</v>
      </c>
      <c r="W228" s="288" t="n"/>
      <c r="X228" s="288" t="n"/>
      <c r="Y228" s="288" t="n"/>
      <c r="Z228" s="288" t="n"/>
      <c r="AA228" s="288" t="n"/>
      <c r="AB228" s="288" t="n"/>
      <c r="AC228" s="288" t="n"/>
      <c r="AD228" s="288" t="n"/>
      <c r="AE228" s="289" t="n"/>
      <c r="AF228" s="288" t="n"/>
      <c r="AG228" s="288" t="n"/>
      <c r="AH228" s="288" t="n"/>
      <c r="AI228" s="288" t="n"/>
      <c r="AJ228" s="288" t="n"/>
      <c r="AK228" s="288" t="n"/>
      <c r="AL228" s="288" t="n"/>
      <c r="AM228" s="288" t="n"/>
      <c r="AN228" s="290">
        <f>SUM(I228:AM228)</f>
        <v/>
      </c>
      <c r="AO228" s="291" t="n"/>
      <c r="AP228" s="287" t="n"/>
    </row>
    <row customFormat="1" customHeight="1" ht="31.5" r="229" s="260">
      <c r="A229" s="286" t="n">
        <v>18</v>
      </c>
      <c r="B229" s="286" t="inlineStr">
        <is>
          <t>租赁</t>
        </is>
      </c>
      <c r="C229" s="286" t="inlineStr">
        <is>
          <t>服饰配套</t>
        </is>
      </c>
      <c r="D229" s="286" t="inlineStr">
        <is>
          <t>1F</t>
        </is>
      </c>
      <c r="E229" s="286" t="inlineStr">
        <is>
          <t>1F</t>
        </is>
      </c>
      <c r="F229" s="287" t="inlineStr">
        <is>
          <t>wy009</t>
        </is>
      </c>
      <c r="G229" s="287" t="inlineStr">
        <is>
          <t>aojo</t>
        </is>
      </c>
      <c r="H229" s="301" t="n">
        <v>65</v>
      </c>
      <c r="I229" s="288" t="n">
        <v>4500</v>
      </c>
      <c r="J229" s="288" t="n">
        <v>2200</v>
      </c>
      <c r="K229" s="288" t="n">
        <v>998</v>
      </c>
      <c r="L229" s="288" t="n">
        <v>3493</v>
      </c>
      <c r="M229" s="288" t="n">
        <v>2889</v>
      </c>
      <c r="N229" s="288" t="n">
        <v>0</v>
      </c>
      <c r="O229" s="288" t="n">
        <v>5840</v>
      </c>
      <c r="P229" s="288" t="n">
        <v>4292</v>
      </c>
      <c r="Q229" s="288" t="n">
        <v>699</v>
      </c>
      <c r="R229" s="288" t="n">
        <v>1347</v>
      </c>
      <c r="S229" s="288" t="n">
        <v>2395</v>
      </c>
      <c r="T229" s="288" t="n">
        <v>3000</v>
      </c>
      <c r="U229" s="288" t="n">
        <v>8000</v>
      </c>
      <c r="V229" s="286" t="n">
        <v>8000</v>
      </c>
      <c r="W229" s="288" t="n"/>
      <c r="X229" s="288" t="n"/>
      <c r="Y229" s="288" t="n"/>
      <c r="Z229" s="288" t="n"/>
      <c r="AA229" s="288" t="n"/>
      <c r="AB229" s="288" t="n"/>
      <c r="AC229" s="288" t="n"/>
      <c r="AD229" s="288" t="n"/>
      <c r="AE229" s="289" t="n"/>
      <c r="AF229" s="288" t="n"/>
      <c r="AG229" s="288" t="n"/>
      <c r="AH229" s="288" t="n"/>
      <c r="AI229" s="288" t="n"/>
      <c r="AJ229" s="288" t="n"/>
      <c r="AK229" s="288" t="n"/>
      <c r="AL229" s="288" t="n"/>
      <c r="AM229" s="288" t="n"/>
      <c r="AN229" s="290">
        <f>SUM(I229:AM229)</f>
        <v/>
      </c>
      <c r="AO229" s="291" t="n"/>
      <c r="AP229" s="287" t="n"/>
    </row>
    <row customFormat="1" customHeight="1" ht="31.5" r="230" s="260">
      <c r="A230" s="286" t="n">
        <v>19</v>
      </c>
      <c r="B230" s="286" t="inlineStr">
        <is>
          <t>租赁</t>
        </is>
      </c>
      <c r="C230" s="286" t="inlineStr">
        <is>
          <t>服饰配套</t>
        </is>
      </c>
      <c r="D230" s="286" t="inlineStr">
        <is>
          <t>2F</t>
        </is>
      </c>
      <c r="E230" s="286" t="inlineStr">
        <is>
          <t>2F</t>
        </is>
      </c>
      <c r="F230" s="327" t="inlineStr">
        <is>
          <t>2F-202</t>
        </is>
      </c>
      <c r="G230" s="287" t="inlineStr">
        <is>
          <t>眼镜生活</t>
        </is>
      </c>
      <c r="H230" s="301" t="n">
        <v>61</v>
      </c>
      <c r="I230" s="288" t="n">
        <v>2787</v>
      </c>
      <c r="J230" s="288" t="n">
        <v>0</v>
      </c>
      <c r="K230" s="288" t="n">
        <v>1070</v>
      </c>
      <c r="L230" s="288" t="n">
        <v>0</v>
      </c>
      <c r="M230" s="288" t="n">
        <v>499</v>
      </c>
      <c r="N230" s="288" t="n">
        <v>799</v>
      </c>
      <c r="O230" s="288" t="n">
        <v>1347</v>
      </c>
      <c r="P230" s="288" t="n">
        <v>1737</v>
      </c>
      <c r="Q230" s="288" t="n">
        <v>0</v>
      </c>
      <c r="R230" s="288" t="n">
        <v>1678</v>
      </c>
      <c r="S230" s="288" t="n">
        <v>1691</v>
      </c>
      <c r="T230" s="288" t="n">
        <v>1456</v>
      </c>
      <c r="U230" s="288" t="n">
        <v>2537</v>
      </c>
      <c r="V230" s="286" t="n">
        <v>2537</v>
      </c>
      <c r="W230" s="288" t="n"/>
      <c r="X230" s="288" t="n"/>
      <c r="Y230" s="288" t="n"/>
      <c r="Z230" s="288" t="n"/>
      <c r="AA230" s="288" t="n"/>
      <c r="AB230" s="288" t="n"/>
      <c r="AC230" s="288" t="n"/>
      <c r="AD230" s="288" t="n"/>
      <c r="AE230" s="289" t="n"/>
      <c r="AF230" s="288" t="n"/>
      <c r="AG230" s="288" t="n"/>
      <c r="AH230" s="288" t="n"/>
      <c r="AI230" s="288" t="n"/>
      <c r="AJ230" s="288" t="n"/>
      <c r="AK230" s="288" t="n"/>
      <c r="AL230" s="288" t="n"/>
      <c r="AM230" s="288" t="n"/>
      <c r="AN230" s="290">
        <f>SUM(I230:AM230)</f>
        <v/>
      </c>
      <c r="AO230" s="291" t="n"/>
      <c r="AP230" s="287" t="n"/>
    </row>
    <row customFormat="1" customHeight="1" ht="31.5" r="231" s="260">
      <c r="A231" s="286" t="n">
        <v>20</v>
      </c>
      <c r="B231" s="286" t="inlineStr">
        <is>
          <t>租赁</t>
        </is>
      </c>
      <c r="C231" s="286" t="inlineStr">
        <is>
          <t>服饰配套</t>
        </is>
      </c>
      <c r="D231" s="286" t="inlineStr">
        <is>
          <t>2F</t>
        </is>
      </c>
      <c r="E231" s="286" t="inlineStr">
        <is>
          <t>2F</t>
        </is>
      </c>
      <c r="F231" s="292" t="inlineStr">
        <is>
          <t>2F-204-2</t>
        </is>
      </c>
      <c r="G231" s="287" t="inlineStr">
        <is>
          <t>生活逗点</t>
        </is>
      </c>
      <c r="H231" s="294" t="n">
        <v>284</v>
      </c>
      <c r="I231" s="288" t="n">
        <v>10751.1</v>
      </c>
      <c r="J231" s="286" t="n">
        <v>4012.15</v>
      </c>
      <c r="K231" s="286" t="n">
        <v>4368.5</v>
      </c>
      <c r="L231" s="286" t="n">
        <v>2814.15</v>
      </c>
      <c r="M231" s="286" t="n">
        <v>5413.25</v>
      </c>
      <c r="N231" s="286" t="n">
        <v>6252.45</v>
      </c>
      <c r="O231" s="286" t="n">
        <v>11810.65</v>
      </c>
      <c r="P231" s="286" t="n">
        <v>7899.8</v>
      </c>
      <c r="Q231" s="286" t="n">
        <v>7063.6</v>
      </c>
      <c r="R231" s="286" t="n">
        <v>2599.35</v>
      </c>
      <c r="S231" s="286" t="n">
        <v>4061.8</v>
      </c>
      <c r="T231" s="286" t="n">
        <v>5226.25</v>
      </c>
      <c r="U231" s="286" t="n">
        <v>15354.8</v>
      </c>
      <c r="V231" s="286" t="n">
        <v>15354.8</v>
      </c>
      <c r="W231" s="286" t="n"/>
      <c r="X231" s="286" t="n"/>
      <c r="Y231" s="286" t="n"/>
      <c r="Z231" s="286" t="n"/>
      <c r="AA231" s="286" t="n"/>
      <c r="AB231" s="286" t="n"/>
      <c r="AC231" s="286" t="n"/>
      <c r="AD231" s="286" t="n"/>
      <c r="AE231" s="299" t="n"/>
      <c r="AF231" s="286" t="n"/>
      <c r="AG231" s="286" t="n"/>
      <c r="AH231" s="286" t="n"/>
      <c r="AI231" s="286" t="n"/>
      <c r="AJ231" s="286" t="n"/>
      <c r="AK231" s="286" t="n"/>
      <c r="AL231" s="286" t="n"/>
      <c r="AM231" s="286" t="n"/>
      <c r="AN231" s="290">
        <f>SUM(I231:AM231)</f>
        <v/>
      </c>
      <c r="AO231" s="291" t="n"/>
      <c r="AP231" s="287" t="inlineStr">
        <is>
          <t>销采</t>
        </is>
      </c>
    </row>
    <row customFormat="1" customHeight="1" ht="31.5" r="232" s="260">
      <c r="A232" s="286" t="n">
        <v>21</v>
      </c>
      <c r="B232" s="286" t="inlineStr">
        <is>
          <t>租赁</t>
        </is>
      </c>
      <c r="C232" s="286" t="inlineStr">
        <is>
          <t>服饰配套</t>
        </is>
      </c>
      <c r="D232" s="286" t="inlineStr">
        <is>
          <t>2F</t>
        </is>
      </c>
      <c r="E232" s="286" t="inlineStr">
        <is>
          <t>2F</t>
        </is>
      </c>
      <c r="F232" s="287" t="inlineStr">
        <is>
          <t>2F-212</t>
        </is>
      </c>
      <c r="G232" s="287" t="inlineStr">
        <is>
          <t>lano</t>
        </is>
      </c>
      <c r="H232" s="301" t="n">
        <v>96</v>
      </c>
      <c r="I232" s="288" t="n">
        <v>8948.299999999999</v>
      </c>
      <c r="J232" s="286" t="n">
        <v>4293.4</v>
      </c>
      <c r="K232" s="286" t="n">
        <v>6329</v>
      </c>
      <c r="L232" s="286" t="n">
        <v>4429.3</v>
      </c>
      <c r="M232" s="286" t="n">
        <v>4412</v>
      </c>
      <c r="N232" s="286" t="n">
        <v>6422.9</v>
      </c>
      <c r="O232" s="286" t="n">
        <v>8229.299999999999</v>
      </c>
      <c r="P232" s="286" t="n">
        <v>7216.6</v>
      </c>
      <c r="Q232" s="286" t="n">
        <v>7751.3</v>
      </c>
      <c r="R232" s="286" t="n">
        <v>1736.9</v>
      </c>
      <c r="S232" s="286" t="n">
        <v>4701.3</v>
      </c>
      <c r="T232" s="286" t="n">
        <v>6313.3</v>
      </c>
      <c r="U232" s="286" t="n">
        <v>10296</v>
      </c>
      <c r="V232" s="286" t="n">
        <v>11000</v>
      </c>
      <c r="W232" s="286" t="n"/>
      <c r="X232" s="286" t="n"/>
      <c r="Y232" s="286" t="n"/>
      <c r="Z232" s="286" t="n"/>
      <c r="AA232" s="286" t="n"/>
      <c r="AB232" s="286" t="n"/>
      <c r="AC232" s="286" t="n"/>
      <c r="AD232" s="286" t="n"/>
      <c r="AE232" s="299" t="n"/>
      <c r="AF232" s="286" t="n"/>
      <c r="AG232" s="286" t="n"/>
      <c r="AH232" s="286" t="n"/>
      <c r="AI232" s="286" t="n"/>
      <c r="AJ232" s="286" t="n"/>
      <c r="AK232" s="286" t="n"/>
      <c r="AL232" s="286" t="n"/>
      <c r="AM232" s="286" t="n"/>
      <c r="AN232" s="290">
        <f>SUM(I232:AM232)</f>
        <v/>
      </c>
      <c r="AO232" s="291" t="n"/>
      <c r="AP232" s="287" t="inlineStr">
        <is>
          <t>销采</t>
        </is>
      </c>
    </row>
    <row customFormat="1" customHeight="1" ht="31.5" r="233" s="260">
      <c r="A233" s="286" t="n">
        <v>22</v>
      </c>
      <c r="B233" s="286" t="inlineStr">
        <is>
          <t>租赁</t>
        </is>
      </c>
      <c r="C233" s="286" t="inlineStr">
        <is>
          <t>服饰配套</t>
        </is>
      </c>
      <c r="D233" s="286" t="inlineStr">
        <is>
          <t>2F</t>
        </is>
      </c>
      <c r="E233" s="286" t="inlineStr">
        <is>
          <t>2F</t>
        </is>
      </c>
      <c r="F233" s="287" t="inlineStr">
        <is>
          <t>2F-218</t>
        </is>
      </c>
      <c r="G233" s="287" t="inlineStr">
        <is>
          <t>安莉芳</t>
        </is>
      </c>
      <c r="H233" s="301" t="n">
        <v>180</v>
      </c>
      <c r="I233" s="288" t="n">
        <v>5857</v>
      </c>
      <c r="J233" s="286" t="n">
        <v>1548</v>
      </c>
      <c r="K233" s="286" t="n">
        <v>828</v>
      </c>
      <c r="L233" s="286" t="n">
        <v>1979</v>
      </c>
      <c r="M233" s="286" t="n">
        <v>3737</v>
      </c>
      <c r="N233" s="286" t="n">
        <v>2228</v>
      </c>
      <c r="O233" s="286" t="n">
        <v>8141</v>
      </c>
      <c r="P233" s="286" t="n">
        <v>6644</v>
      </c>
      <c r="Q233" s="286" t="n">
        <v>1725</v>
      </c>
      <c r="R233" s="286" t="n">
        <v>3215</v>
      </c>
      <c r="S233" s="286" t="n">
        <v>1944</v>
      </c>
      <c r="T233" s="286" t="n">
        <v>4329</v>
      </c>
      <c r="U233" s="286" t="n">
        <v>8717</v>
      </c>
      <c r="V233" s="286" t="n">
        <v>8717</v>
      </c>
      <c r="W233" s="286" t="n"/>
      <c r="X233" s="286" t="n"/>
      <c r="Y233" s="286" t="n"/>
      <c r="Z233" s="286" t="n"/>
      <c r="AA233" s="286" t="n"/>
      <c r="AB233" s="286" t="n"/>
      <c r="AC233" s="286" t="n"/>
      <c r="AD233" s="286" t="n"/>
      <c r="AE233" s="299" t="n"/>
      <c r="AF233" s="286" t="n"/>
      <c r="AG233" s="286" t="n"/>
      <c r="AH233" s="286" t="n"/>
      <c r="AI233" s="286" t="n"/>
      <c r="AJ233" s="286" t="n"/>
      <c r="AK233" s="286" t="n"/>
      <c r="AL233" s="286" t="n"/>
      <c r="AM233" s="286" t="n"/>
      <c r="AN233" s="290">
        <f>SUM(I233:AM233)</f>
        <v/>
      </c>
      <c r="AO233" s="291" t="n"/>
      <c r="AP233" s="287" t="inlineStr">
        <is>
          <t>销采</t>
        </is>
      </c>
    </row>
    <row customFormat="1" customHeight="1" ht="31.5" r="234" s="260">
      <c r="A234" s="286" t="n">
        <v>23</v>
      </c>
      <c r="B234" s="286" t="inlineStr">
        <is>
          <t>租赁</t>
        </is>
      </c>
      <c r="C234" s="286" t="inlineStr">
        <is>
          <t>服饰配套</t>
        </is>
      </c>
      <c r="D234" s="286" t="inlineStr">
        <is>
          <t>2F</t>
        </is>
      </c>
      <c r="E234" s="286" t="inlineStr">
        <is>
          <t>2F</t>
        </is>
      </c>
      <c r="F234" s="287" t="inlineStr">
        <is>
          <t>2F-265</t>
        </is>
      </c>
      <c r="G234" s="287" t="inlineStr">
        <is>
          <t>june.wu</t>
        </is>
      </c>
      <c r="H234" s="301" t="n">
        <v>25</v>
      </c>
      <c r="I234" s="288" t="n">
        <v>1604</v>
      </c>
      <c r="J234" s="288" t="n">
        <v>0</v>
      </c>
      <c r="K234" s="288" t="n">
        <v>856</v>
      </c>
      <c r="L234" s="288" t="n">
        <v>248</v>
      </c>
      <c r="M234" s="288" t="n">
        <v>975</v>
      </c>
      <c r="N234" s="288" t="n">
        <v>598</v>
      </c>
      <c r="O234" s="288" t="n">
        <v>1237</v>
      </c>
      <c r="P234" s="288" t="n">
        <v>1842</v>
      </c>
      <c r="Q234" s="288" t="n">
        <v>537</v>
      </c>
      <c r="R234" s="288" t="n">
        <v>860</v>
      </c>
      <c r="S234" s="288" t="n">
        <v>1036</v>
      </c>
      <c r="T234" s="288" t="n">
        <v>616</v>
      </c>
      <c r="U234" s="288" t="n">
        <v>3363</v>
      </c>
      <c r="V234" s="286" t="n">
        <v>3363</v>
      </c>
      <c r="W234" s="288" t="n"/>
      <c r="X234" s="288" t="n"/>
      <c r="Y234" s="288" t="n"/>
      <c r="Z234" s="288" t="n"/>
      <c r="AA234" s="288" t="n"/>
      <c r="AB234" s="288" t="n"/>
      <c r="AC234" s="288" t="n"/>
      <c r="AD234" s="288" t="n"/>
      <c r="AE234" s="289" t="n"/>
      <c r="AF234" s="288" t="n"/>
      <c r="AG234" s="288" t="n"/>
      <c r="AH234" s="288" t="n"/>
      <c r="AI234" s="288" t="n"/>
      <c r="AJ234" s="288" t="n"/>
      <c r="AK234" s="288" t="n"/>
      <c r="AL234" s="288" t="n"/>
      <c r="AM234" s="288" t="n"/>
      <c r="AN234" s="290">
        <f>SUM(I234:AM234)</f>
        <v/>
      </c>
      <c r="AO234" s="291" t="n"/>
      <c r="AP234" s="287" t="n"/>
    </row>
    <row customFormat="1" customHeight="1" ht="31.5" r="235" s="260">
      <c r="A235" s="286" t="n">
        <v>25</v>
      </c>
      <c r="B235" s="286" t="inlineStr">
        <is>
          <t>租赁</t>
        </is>
      </c>
      <c r="C235" s="286" t="inlineStr">
        <is>
          <t>服饰配套</t>
        </is>
      </c>
      <c r="D235" s="286" t="inlineStr">
        <is>
          <t>2F</t>
        </is>
      </c>
      <c r="E235" s="286" t="inlineStr">
        <is>
          <t>2F</t>
        </is>
      </c>
      <c r="F235" s="292" t="inlineStr">
        <is>
          <t>2F-247</t>
        </is>
      </c>
      <c r="G235" s="287" t="inlineStr">
        <is>
          <t>阿吉豆</t>
        </is>
      </c>
      <c r="H235" s="294" t="n">
        <v>67.40000000000001</v>
      </c>
      <c r="I235" s="288" t="n">
        <v>4970</v>
      </c>
      <c r="J235" s="286" t="n">
        <v>3149</v>
      </c>
      <c r="K235" s="286" t="n">
        <v>3443</v>
      </c>
      <c r="L235" s="286" t="n">
        <v>3234</v>
      </c>
      <c r="M235" s="286" t="n">
        <v>3584</v>
      </c>
      <c r="N235" s="286" t="n">
        <v>4051</v>
      </c>
      <c r="O235" s="286" t="n">
        <v>6046</v>
      </c>
      <c r="P235" s="286" t="n">
        <v>6264</v>
      </c>
      <c r="Q235" s="286" t="n">
        <v>3758</v>
      </c>
      <c r="R235" s="286" t="n">
        <v>2223</v>
      </c>
      <c r="S235" s="286" t="n">
        <v>3219</v>
      </c>
      <c r="T235" s="286" t="n">
        <v>4699</v>
      </c>
      <c r="U235" s="286" t="n">
        <v>6731</v>
      </c>
      <c r="V235" s="286" t="n">
        <v>6731</v>
      </c>
      <c r="W235" s="286" t="n"/>
      <c r="X235" s="286" t="n"/>
      <c r="Y235" s="286" t="n"/>
      <c r="Z235" s="286" t="n"/>
      <c r="AA235" s="286" t="n"/>
      <c r="AB235" s="286" t="n"/>
      <c r="AC235" s="286" t="n"/>
      <c r="AD235" s="286" t="n"/>
      <c r="AE235" s="299" t="n"/>
      <c r="AF235" s="286" t="n"/>
      <c r="AG235" s="286" t="n"/>
      <c r="AH235" s="286" t="n"/>
      <c r="AI235" s="286" t="n"/>
      <c r="AJ235" s="286" t="n"/>
      <c r="AK235" s="286" t="n"/>
      <c r="AL235" s="286" t="n"/>
      <c r="AM235" s="286" t="n"/>
      <c r="AN235" s="290">
        <f>SUM(I235:AM235)</f>
        <v/>
      </c>
      <c r="AO235" s="291" t="n"/>
      <c r="AP235" s="287" t="inlineStr">
        <is>
          <t>销采</t>
        </is>
      </c>
    </row>
    <row customFormat="1" customHeight="1" ht="31.5" r="236" s="260">
      <c r="A236" s="286" t="n">
        <v>26</v>
      </c>
      <c r="B236" s="298" t="inlineStr">
        <is>
          <t>租赁</t>
        </is>
      </c>
      <c r="C236" s="298" t="inlineStr">
        <is>
          <t>服饰配套</t>
        </is>
      </c>
      <c r="D236" s="286" t="inlineStr">
        <is>
          <t>2F</t>
        </is>
      </c>
      <c r="E236" s="286" t="inlineStr">
        <is>
          <t>2F</t>
        </is>
      </c>
      <c r="F236" s="287" t="inlineStr">
        <is>
          <t>2F-254-1</t>
        </is>
      </c>
      <c r="G236" s="287" t="inlineStr">
        <is>
          <t>恬恬的槑</t>
        </is>
      </c>
      <c r="H236" s="301" t="n">
        <v>12</v>
      </c>
      <c r="I236" s="288" t="n">
        <v>1230</v>
      </c>
      <c r="J236" s="288" t="n">
        <v>406</v>
      </c>
      <c r="K236" s="288" t="n">
        <v>430</v>
      </c>
      <c r="L236" s="288" t="n">
        <v>980</v>
      </c>
      <c r="M236" s="288" t="n">
        <v>720</v>
      </c>
      <c r="N236" s="288" t="n">
        <v>1050</v>
      </c>
      <c r="O236" s="288" t="n">
        <v>1820</v>
      </c>
      <c r="P236" s="288" t="n">
        <v>1176</v>
      </c>
      <c r="Q236" s="288" t="n">
        <v>320</v>
      </c>
      <c r="R236" s="288" t="n">
        <v>500</v>
      </c>
      <c r="S236" s="288" t="n">
        <v>621</v>
      </c>
      <c r="T236" s="288" t="n">
        <v>525</v>
      </c>
      <c r="U236" s="288" t="n">
        <v>2100</v>
      </c>
      <c r="V236" s="286" t="n">
        <v>2100</v>
      </c>
      <c r="W236" s="288" t="n"/>
      <c r="X236" s="288" t="n"/>
      <c r="Y236" s="288" t="n"/>
      <c r="Z236" s="288" t="n"/>
      <c r="AA236" s="288" t="n"/>
      <c r="AB236" s="288" t="n"/>
      <c r="AC236" s="288" t="n"/>
      <c r="AD236" s="288" t="n"/>
      <c r="AE236" s="289" t="n"/>
      <c r="AF236" s="288" t="n"/>
      <c r="AG236" s="288" t="n"/>
      <c r="AH236" s="288" t="n"/>
      <c r="AI236" s="288" t="n"/>
      <c r="AJ236" s="288" t="n"/>
      <c r="AK236" s="288" t="n"/>
      <c r="AL236" s="288" t="n"/>
      <c r="AM236" s="288" t="n"/>
      <c r="AN236" s="290">
        <f>SUM(I236:AM236)</f>
        <v/>
      </c>
      <c r="AO236" s="291" t="n"/>
      <c r="AP236" s="287" t="n"/>
    </row>
    <row customFormat="1" customHeight="1" ht="31.5" r="237" s="260">
      <c r="A237" s="286" t="n">
        <v>27</v>
      </c>
      <c r="B237" s="286" t="inlineStr">
        <is>
          <t>租赁</t>
        </is>
      </c>
      <c r="C237" s="286" t="inlineStr">
        <is>
          <t>服饰配套</t>
        </is>
      </c>
      <c r="D237" s="286" t="inlineStr">
        <is>
          <t>3F</t>
        </is>
      </c>
      <c r="E237" s="286" t="inlineStr">
        <is>
          <t>3F</t>
        </is>
      </c>
      <c r="F237" s="287" t="inlineStr">
        <is>
          <t>3F-340</t>
        </is>
      </c>
      <c r="G237" s="287" t="inlineStr">
        <is>
          <t>ZIPPO</t>
        </is>
      </c>
      <c r="H237" s="301" t="n">
        <v>15</v>
      </c>
      <c r="I237" s="288" t="n">
        <v>1526</v>
      </c>
      <c r="J237" s="288" t="n">
        <v>1185</v>
      </c>
      <c r="K237" s="288" t="n">
        <v>1348</v>
      </c>
      <c r="L237" s="288" t="n">
        <v>600</v>
      </c>
      <c r="M237" s="288" t="n">
        <v>736</v>
      </c>
      <c r="N237" s="288" t="n">
        <v>1252</v>
      </c>
      <c r="O237" s="288" t="n">
        <v>1000</v>
      </c>
      <c r="P237" s="288" t="n">
        <v>1778</v>
      </c>
      <c r="Q237" s="288" t="n">
        <v>676</v>
      </c>
      <c r="R237" s="288" t="n">
        <v>1110</v>
      </c>
      <c r="S237" s="288" t="n">
        <v>1650</v>
      </c>
      <c r="T237" s="288" t="n">
        <v>810</v>
      </c>
      <c r="U237" s="288" t="n">
        <v>2087</v>
      </c>
      <c r="V237" s="286" t="n">
        <v>2087</v>
      </c>
      <c r="W237" s="288" t="n"/>
      <c r="X237" s="288" t="n"/>
      <c r="Y237" s="288" t="n"/>
      <c r="Z237" s="288" t="n"/>
      <c r="AA237" s="288" t="n"/>
      <c r="AB237" s="288" t="n"/>
      <c r="AC237" s="288" t="n"/>
      <c r="AD237" s="288" t="n"/>
      <c r="AE237" s="289" t="n"/>
      <c r="AF237" s="288" t="n"/>
      <c r="AG237" s="288" t="n"/>
      <c r="AH237" s="286" t="n"/>
      <c r="AI237" s="288" t="n"/>
      <c r="AJ237" s="288" t="n"/>
      <c r="AK237" s="288" t="n"/>
      <c r="AL237" s="288" t="n"/>
      <c r="AM237" s="288" t="n"/>
      <c r="AN237" s="290">
        <f>SUM(I237:AM237)</f>
        <v/>
      </c>
      <c r="AO237" s="291" t="n"/>
      <c r="AP237" s="287" t="n"/>
    </row>
    <row customFormat="1" customHeight="1" ht="31.5" r="238" s="260">
      <c r="A238" s="286" t="n">
        <v>28</v>
      </c>
      <c r="B238" s="286" t="inlineStr">
        <is>
          <t>租赁</t>
        </is>
      </c>
      <c r="C238" s="286" t="inlineStr">
        <is>
          <t>服饰配套</t>
        </is>
      </c>
      <c r="D238" s="286" t="inlineStr">
        <is>
          <t>3F</t>
        </is>
      </c>
      <c r="E238" s="286" t="inlineStr">
        <is>
          <t>3F</t>
        </is>
      </c>
      <c r="F238" s="287" t="inlineStr">
        <is>
          <t>3F-322</t>
        </is>
      </c>
      <c r="G238" s="287" t="inlineStr">
        <is>
          <t>Skechers</t>
        </is>
      </c>
      <c r="H238" s="301" t="n">
        <v>78</v>
      </c>
      <c r="I238" s="288" t="n">
        <v>7136</v>
      </c>
      <c r="J238" s="286" t="n">
        <v>2065</v>
      </c>
      <c r="K238" s="286" t="n">
        <v>4123</v>
      </c>
      <c r="L238" s="286" t="n">
        <v>849</v>
      </c>
      <c r="M238" s="286" t="n">
        <v>1298</v>
      </c>
      <c r="N238" s="286" t="n">
        <v>718</v>
      </c>
      <c r="O238" s="286" t="n">
        <v>8077</v>
      </c>
      <c r="P238" s="286" t="n">
        <v>3843</v>
      </c>
      <c r="Q238" s="286" t="n">
        <v>2426</v>
      </c>
      <c r="R238" s="286" t="n">
        <v>0</v>
      </c>
      <c r="S238" s="286" t="n">
        <v>599</v>
      </c>
      <c r="T238" s="286" t="n">
        <v>6927</v>
      </c>
      <c r="U238" s="286" t="n">
        <v>11960</v>
      </c>
      <c r="V238" s="286" t="n">
        <v>11960</v>
      </c>
      <c r="W238" s="286" t="n"/>
      <c r="X238" s="286" t="n"/>
      <c r="Y238" s="286" t="n"/>
      <c r="Z238" s="286" t="n"/>
      <c r="AA238" s="286" t="n"/>
      <c r="AB238" s="286" t="n"/>
      <c r="AC238" s="286" t="n"/>
      <c r="AD238" s="286" t="n"/>
      <c r="AE238" s="299" t="n"/>
      <c r="AF238" s="286" t="n"/>
      <c r="AG238" s="286" t="n"/>
      <c r="AH238" s="286" t="n"/>
      <c r="AI238" s="286" t="n"/>
      <c r="AJ238" s="286" t="n"/>
      <c r="AK238" s="286" t="n"/>
      <c r="AL238" s="286" t="n"/>
      <c r="AM238" s="286" t="n"/>
      <c r="AN238" s="290">
        <f>SUM(I238:AM238)</f>
        <v/>
      </c>
      <c r="AO238" s="291" t="n"/>
      <c r="AP238" s="287" t="inlineStr">
        <is>
          <t>销采</t>
        </is>
      </c>
    </row>
    <row customFormat="1" customHeight="1" ht="31.5" r="239" s="260">
      <c r="A239" s="286" t="n">
        <v>29</v>
      </c>
      <c r="B239" s="286" t="inlineStr">
        <is>
          <t>租赁</t>
        </is>
      </c>
      <c r="C239" s="286" t="inlineStr">
        <is>
          <t>服饰配套</t>
        </is>
      </c>
      <c r="D239" s="286" t="inlineStr">
        <is>
          <t>1F</t>
        </is>
      </c>
      <c r="E239" s="286" t="inlineStr">
        <is>
          <t>1F</t>
        </is>
      </c>
      <c r="F239" s="287" t="inlineStr">
        <is>
          <t>1F-149</t>
        </is>
      </c>
      <c r="G239" s="287" t="inlineStr">
        <is>
          <t>周大生</t>
        </is>
      </c>
      <c r="H239" s="301" t="n">
        <v>42</v>
      </c>
      <c r="I239" s="288" t="n">
        <v>16070</v>
      </c>
      <c r="J239" s="286" t="n">
        <v>2102</v>
      </c>
      <c r="K239" s="286" t="n">
        <v>38567</v>
      </c>
      <c r="L239" s="286" t="n">
        <v>3693</v>
      </c>
      <c r="M239" s="286" t="n">
        <v>5819</v>
      </c>
      <c r="N239" s="286" t="n">
        <v>21001</v>
      </c>
      <c r="O239" s="286" t="n">
        <v>7961</v>
      </c>
      <c r="P239" s="286" t="n">
        <v>15333</v>
      </c>
      <c r="Q239" s="286" t="n">
        <v>5196</v>
      </c>
      <c r="R239" s="286" t="n">
        <v>1458</v>
      </c>
      <c r="S239" s="286" t="n">
        <v>3117</v>
      </c>
      <c r="T239" s="286" t="n">
        <v>28020</v>
      </c>
      <c r="U239" s="286" t="n">
        <v>55229</v>
      </c>
      <c r="V239" s="286" t="n">
        <v>55229</v>
      </c>
      <c r="W239" s="286" t="n"/>
      <c r="X239" s="286" t="n"/>
      <c r="Y239" s="286" t="n"/>
      <c r="Z239" s="286" t="n"/>
      <c r="AA239" s="286" t="n"/>
      <c r="AB239" s="286" t="n"/>
      <c r="AC239" s="286" t="n"/>
      <c r="AD239" s="286" t="n"/>
      <c r="AE239" s="299" t="n"/>
      <c r="AF239" s="286" t="n"/>
      <c r="AG239" s="286" t="n"/>
      <c r="AH239" s="286" t="n"/>
      <c r="AI239" s="286" t="n"/>
      <c r="AJ239" s="286" t="n"/>
      <c r="AK239" s="286" t="n"/>
      <c r="AL239" s="286" t="n"/>
      <c r="AM239" s="286" t="n"/>
      <c r="AN239" s="290">
        <f>SUM(I239:AM239)</f>
        <v/>
      </c>
      <c r="AO239" s="291" t="n"/>
      <c r="AP239" s="287" t="inlineStr">
        <is>
          <t>销采</t>
        </is>
      </c>
    </row>
    <row customFormat="1" customHeight="1" ht="31.5" r="240" s="260">
      <c r="A240" s="286" t="n">
        <v>30</v>
      </c>
      <c r="B240" s="286" t="inlineStr">
        <is>
          <t>租赁</t>
        </is>
      </c>
      <c r="C240" s="286" t="inlineStr">
        <is>
          <t>服饰配套</t>
        </is>
      </c>
      <c r="D240" s="286" t="inlineStr">
        <is>
          <t>1F</t>
        </is>
      </c>
      <c r="E240" s="286" t="inlineStr">
        <is>
          <t>1F</t>
        </is>
      </c>
      <c r="F240" s="287" t="inlineStr">
        <is>
          <t>C111,C112,C121</t>
        </is>
      </c>
      <c r="G240" s="287" t="inlineStr">
        <is>
          <t>名创优品</t>
        </is>
      </c>
      <c r="H240" s="301" t="n">
        <v>118</v>
      </c>
      <c r="I240" s="288" t="n">
        <v>22085.1</v>
      </c>
      <c r="J240" s="286" t="n">
        <v>9480.799999999999</v>
      </c>
      <c r="K240" s="286" t="n">
        <v>10674.8</v>
      </c>
      <c r="L240" s="286" t="n">
        <v>10096.6</v>
      </c>
      <c r="M240" s="286" t="n">
        <v>10147.8</v>
      </c>
      <c r="N240" s="286" t="n">
        <v>13306.36</v>
      </c>
      <c r="O240" s="286" t="n">
        <v>17940.78</v>
      </c>
      <c r="P240" s="286" t="n">
        <v>17568.92</v>
      </c>
      <c r="Q240" s="286" t="n">
        <v>9091.9</v>
      </c>
      <c r="R240" s="286" t="n">
        <v>4298</v>
      </c>
      <c r="S240" s="286" t="n">
        <v>8375.1</v>
      </c>
      <c r="T240" s="286" t="n">
        <v>10981.14</v>
      </c>
      <c r="U240" s="286" t="n">
        <v>21432.08</v>
      </c>
      <c r="V240" s="286" t="n">
        <v>21432.08</v>
      </c>
      <c r="W240" s="286" t="n"/>
      <c r="X240" s="286" t="n"/>
      <c r="Y240" s="286" t="n"/>
      <c r="Z240" s="286" t="n"/>
      <c r="AA240" s="286" t="n"/>
      <c r="AB240" s="286" t="n"/>
      <c r="AC240" s="286" t="n"/>
      <c r="AD240" s="286" t="n"/>
      <c r="AE240" s="299" t="n"/>
      <c r="AF240" s="286" t="n"/>
      <c r="AG240" s="286" t="n"/>
      <c r="AH240" s="286" t="n"/>
      <c r="AI240" s="286" t="n"/>
      <c r="AJ240" s="286" t="n"/>
      <c r="AK240" s="286" t="n"/>
      <c r="AL240" s="286" t="n"/>
      <c r="AM240" s="286" t="n"/>
      <c r="AN240" s="290">
        <f>SUM(I240:AM240)</f>
        <v/>
      </c>
      <c r="AO240" s="291" t="n"/>
      <c r="AP240" s="287" t="inlineStr">
        <is>
          <t>销采</t>
        </is>
      </c>
    </row>
    <row customFormat="1" customHeight="1" ht="31.5" r="241" s="260">
      <c r="A241" s="286" t="n">
        <v>32</v>
      </c>
      <c r="B241" s="286" t="inlineStr">
        <is>
          <t>租赁</t>
        </is>
      </c>
      <c r="C241" s="286" t="inlineStr">
        <is>
          <t>服饰配套</t>
        </is>
      </c>
      <c r="D241" s="286" t="inlineStr">
        <is>
          <t>1F</t>
        </is>
      </c>
      <c r="E241" s="286" t="inlineStr">
        <is>
          <t>1F</t>
        </is>
      </c>
      <c r="F241" s="287" t="inlineStr">
        <is>
          <t>C134</t>
        </is>
      </c>
      <c r="G241" s="287" t="inlineStr">
        <is>
          <t>稻草人</t>
        </is>
      </c>
      <c r="H241" s="301" t="n">
        <v>50</v>
      </c>
      <c r="I241" s="288" t="n">
        <v>1115</v>
      </c>
      <c r="J241" s="286" t="n">
        <v>1266</v>
      </c>
      <c r="K241" s="286" t="n">
        <v>2581</v>
      </c>
      <c r="L241" s="286" t="n">
        <v>1406</v>
      </c>
      <c r="M241" s="286" t="n">
        <v>678</v>
      </c>
      <c r="N241" s="286" t="n">
        <v>1355</v>
      </c>
      <c r="O241" s="286" t="n">
        <v>1504</v>
      </c>
      <c r="P241" s="286" t="n">
        <v>4020</v>
      </c>
      <c r="Q241" s="286" t="n">
        <v>5047</v>
      </c>
      <c r="R241" s="286" t="n">
        <v>0</v>
      </c>
      <c r="S241" s="286" t="n">
        <v>813</v>
      </c>
      <c r="T241" s="286" t="n">
        <v>828</v>
      </c>
      <c r="U241" s="286" t="n">
        <v>1833</v>
      </c>
      <c r="V241" s="286" t="n">
        <v>1833</v>
      </c>
      <c r="W241" s="286" t="n"/>
      <c r="X241" s="286" t="n"/>
      <c r="Y241" s="286" t="n"/>
      <c r="Z241" s="286" t="n"/>
      <c r="AA241" s="286" t="n"/>
      <c r="AB241" s="286" t="n"/>
      <c r="AC241" s="286" t="n"/>
      <c r="AD241" s="286" t="n"/>
      <c r="AE241" s="299" t="n"/>
      <c r="AF241" s="286" t="n"/>
      <c r="AG241" s="286" t="n"/>
      <c r="AH241" s="286" t="n"/>
      <c r="AI241" s="286" t="n"/>
      <c r="AJ241" s="286" t="n"/>
      <c r="AK241" s="286" t="n"/>
      <c r="AL241" s="286" t="n"/>
      <c r="AM241" s="286" t="n"/>
      <c r="AN241" s="290">
        <f>SUM(I241:AM241)</f>
        <v/>
      </c>
      <c r="AO241" s="291" t="n"/>
      <c r="AP241" s="287" t="inlineStr">
        <is>
          <t>销采</t>
        </is>
      </c>
    </row>
    <row customFormat="1" customHeight="1" ht="31.5" r="242" s="260">
      <c r="A242" s="286" t="n">
        <v>33</v>
      </c>
      <c r="B242" s="286" t="inlineStr">
        <is>
          <t>租赁</t>
        </is>
      </c>
      <c r="C242" s="286" t="inlineStr">
        <is>
          <t>服饰配套</t>
        </is>
      </c>
      <c r="D242" s="286" t="inlineStr">
        <is>
          <t>1F</t>
        </is>
      </c>
      <c r="E242" s="286" t="inlineStr">
        <is>
          <t>1F</t>
        </is>
      </c>
      <c r="F242" s="287" t="inlineStr">
        <is>
          <t>C135-2</t>
        </is>
      </c>
      <c r="G242" s="287" t="inlineStr">
        <is>
          <t>顶瓜瓜</t>
        </is>
      </c>
      <c r="H242" s="301" t="n">
        <v>127</v>
      </c>
      <c r="I242" s="288" t="n">
        <v>4000</v>
      </c>
      <c r="J242" s="286" t="n">
        <v>2813</v>
      </c>
      <c r="K242" s="286" t="n">
        <v>2495</v>
      </c>
      <c r="L242" s="286" t="n">
        <v>3897</v>
      </c>
      <c r="M242" s="286" t="n">
        <v>3868</v>
      </c>
      <c r="N242" s="286" t="n">
        <v>3569</v>
      </c>
      <c r="O242" s="286" t="n">
        <v>5000</v>
      </c>
      <c r="P242" s="286" t="n">
        <v>3622</v>
      </c>
      <c r="Q242" s="286" t="n">
        <v>2200</v>
      </c>
      <c r="R242" s="286" t="n">
        <v>2700</v>
      </c>
      <c r="S242" s="286" t="n">
        <v>3500</v>
      </c>
      <c r="T242" s="286" t="n">
        <v>3200</v>
      </c>
      <c r="U242" s="286" t="n">
        <v>5100</v>
      </c>
      <c r="V242" s="286" t="n">
        <v>5100</v>
      </c>
      <c r="W242" s="286" t="n"/>
      <c r="X242" s="286" t="n"/>
      <c r="Y242" s="286" t="n"/>
      <c r="Z242" s="286" t="n"/>
      <c r="AA242" s="286" t="n"/>
      <c r="AB242" s="286" t="n"/>
      <c r="AC242" s="286" t="n"/>
      <c r="AD242" s="286" t="n"/>
      <c r="AE242" s="299" t="n"/>
      <c r="AF242" s="286" t="n"/>
      <c r="AG242" s="286" t="n"/>
      <c r="AH242" s="286" t="n"/>
      <c r="AI242" s="286" t="n"/>
      <c r="AJ242" s="286" t="n"/>
      <c r="AK242" s="286" t="n"/>
      <c r="AL242" s="286" t="n"/>
      <c r="AM242" s="286" t="n"/>
      <c r="AN242" s="290">
        <f>SUM(I242:AM242)</f>
        <v/>
      </c>
      <c r="AO242" s="291" t="n"/>
      <c r="AP242" s="287" t="inlineStr">
        <is>
          <t>销采</t>
        </is>
      </c>
    </row>
    <row customFormat="1" customHeight="1" ht="31.5" r="243" s="260">
      <c r="A243" s="286" t="n">
        <v>34</v>
      </c>
      <c r="B243" s="286" t="inlineStr">
        <is>
          <t>租赁</t>
        </is>
      </c>
      <c r="C243" s="286" t="inlineStr">
        <is>
          <t>服饰配套</t>
        </is>
      </c>
      <c r="D243" s="286" t="inlineStr">
        <is>
          <t>1F</t>
        </is>
      </c>
      <c r="E243" s="286" t="inlineStr">
        <is>
          <t>1F</t>
        </is>
      </c>
      <c r="F243" s="287" t="inlineStr">
        <is>
          <t>C138</t>
        </is>
      </c>
      <c r="G243" s="287" t="inlineStr">
        <is>
          <t>缔凡</t>
        </is>
      </c>
      <c r="H243" s="301" t="n">
        <v>116</v>
      </c>
      <c r="I243" s="288" t="n">
        <v>26500</v>
      </c>
      <c r="J243" s="288" t="n">
        <v>2960</v>
      </c>
      <c r="K243" s="288" t="n">
        <v>3100</v>
      </c>
      <c r="L243" s="288" t="n">
        <v>2400</v>
      </c>
      <c r="M243" s="288" t="n">
        <v>3600</v>
      </c>
      <c r="N243" s="288" t="n">
        <v>2900</v>
      </c>
      <c r="O243" s="288" t="n">
        <v>5200</v>
      </c>
      <c r="P243" s="288" t="n">
        <v>4600</v>
      </c>
      <c r="Q243" s="288" t="n">
        <v>3600</v>
      </c>
      <c r="R243" s="288" t="n">
        <v>3550</v>
      </c>
      <c r="S243" s="288" t="n">
        <v>2100</v>
      </c>
      <c r="T243" s="288" t="n">
        <v>3500</v>
      </c>
      <c r="U243" s="288" t="n">
        <v>8960</v>
      </c>
      <c r="V243" s="286" t="n">
        <v>8960</v>
      </c>
      <c r="W243" s="288" t="n"/>
      <c r="X243" s="288" t="n"/>
      <c r="Y243" s="288" t="n"/>
      <c r="Z243" s="288" t="n"/>
      <c r="AA243" s="288" t="n"/>
      <c r="AB243" s="288" t="n"/>
      <c r="AC243" s="288" t="n"/>
      <c r="AD243" s="288" t="n"/>
      <c r="AE243" s="289" t="n"/>
      <c r="AF243" s="288" t="n"/>
      <c r="AG243" s="288" t="n"/>
      <c r="AH243" s="288" t="n"/>
      <c r="AI243" s="288" t="n"/>
      <c r="AJ243" s="288" t="n"/>
      <c r="AK243" s="288" t="n"/>
      <c r="AL243" s="288" t="n"/>
      <c r="AM243" s="288" t="n"/>
      <c r="AN243" s="290">
        <f>SUM(I243:AM243)</f>
        <v/>
      </c>
      <c r="AO243" s="291" t="n"/>
      <c r="AP243" s="287" t="n"/>
    </row>
    <row customFormat="1" customHeight="1" ht="31.5" r="244" s="260">
      <c r="A244" s="286" t="n">
        <v>35</v>
      </c>
      <c r="B244" s="286" t="inlineStr">
        <is>
          <t>租赁</t>
        </is>
      </c>
      <c r="C244" s="286" t="inlineStr">
        <is>
          <t>服饰配套</t>
        </is>
      </c>
      <c r="D244" s="286" t="inlineStr">
        <is>
          <t>1F</t>
        </is>
      </c>
      <c r="E244" s="286" t="inlineStr">
        <is>
          <t>1F</t>
        </is>
      </c>
      <c r="F244" s="287" t="inlineStr">
        <is>
          <t>C118-2,C119,C120-1</t>
        </is>
      </c>
      <c r="G244" s="287" t="inlineStr">
        <is>
          <t>百惠</t>
        </is>
      </c>
      <c r="H244" s="301" t="n">
        <v>222</v>
      </c>
      <c r="I244" s="288" t="n">
        <v>11916</v>
      </c>
      <c r="J244" s="286" t="n">
        <v>7310</v>
      </c>
      <c r="K244" s="286" t="n">
        <v>5768</v>
      </c>
      <c r="L244" s="286" t="n">
        <v>6241</v>
      </c>
      <c r="M244" s="286" t="n">
        <v>7628</v>
      </c>
      <c r="N244" s="286" t="n">
        <v>7004</v>
      </c>
      <c r="O244" s="286" t="n">
        <v>11277</v>
      </c>
      <c r="P244" s="286" t="n">
        <v>11627</v>
      </c>
      <c r="Q244" s="286" t="n">
        <v>5275</v>
      </c>
      <c r="R244" s="286" t="n">
        <v>3699</v>
      </c>
      <c r="S244" s="286" t="n">
        <v>6533</v>
      </c>
      <c r="T244" s="286" t="n">
        <v>6908</v>
      </c>
      <c r="U244" s="286" t="n">
        <v>18821</v>
      </c>
      <c r="V244" s="286" t="n">
        <v>18821</v>
      </c>
      <c r="W244" s="286" t="n"/>
      <c r="X244" s="286" t="n"/>
      <c r="Y244" s="286" t="n"/>
      <c r="Z244" s="286" t="n"/>
      <c r="AA244" s="286" t="n"/>
      <c r="AB244" s="286" t="n"/>
      <c r="AC244" s="286" t="n"/>
      <c r="AD244" s="286" t="n"/>
      <c r="AE244" s="299" t="n"/>
      <c r="AF244" s="286" t="n"/>
      <c r="AG244" s="286" t="n"/>
      <c r="AH244" s="286" t="n"/>
      <c r="AI244" s="286" t="n"/>
      <c r="AJ244" s="286" t="n"/>
      <c r="AK244" s="286" t="n"/>
      <c r="AL244" s="286" t="n"/>
      <c r="AM244" s="286" t="n"/>
      <c r="AN244" s="290">
        <f>SUM(I244:AM244)</f>
        <v/>
      </c>
      <c r="AO244" s="291" t="n"/>
      <c r="AP244" s="287" t="inlineStr">
        <is>
          <t>销采</t>
        </is>
      </c>
    </row>
    <row customFormat="1" customHeight="1" ht="31.5" r="245" s="260">
      <c r="A245" s="286" t="n">
        <v>36</v>
      </c>
      <c r="B245" s="286" t="inlineStr">
        <is>
          <t>租赁</t>
        </is>
      </c>
      <c r="C245" s="286" t="inlineStr">
        <is>
          <t>服饰配套</t>
        </is>
      </c>
      <c r="D245" s="286" t="inlineStr">
        <is>
          <t>1F</t>
        </is>
      </c>
      <c r="E245" s="286" t="inlineStr">
        <is>
          <t>1F</t>
        </is>
      </c>
      <c r="F245" s="287" t="inlineStr">
        <is>
          <t>C140-1A</t>
        </is>
      </c>
      <c r="G245" s="287" t="inlineStr">
        <is>
          <t>初之印</t>
        </is>
      </c>
      <c r="H245" s="301" t="n">
        <v>58</v>
      </c>
      <c r="I245" s="288" t="n">
        <v>5097.5</v>
      </c>
      <c r="J245" s="286" t="n">
        <v>817.7</v>
      </c>
      <c r="K245" s="286" t="n">
        <v>187</v>
      </c>
      <c r="L245" s="286" t="n">
        <v>2565.4</v>
      </c>
      <c r="M245" s="286" t="n">
        <v>631.1</v>
      </c>
      <c r="N245" s="286" t="n">
        <v>2226.2</v>
      </c>
      <c r="O245" s="286" t="n">
        <v>1055.6</v>
      </c>
      <c r="P245" s="286" t="n">
        <v>5421.4</v>
      </c>
      <c r="Q245" s="286" t="n">
        <v>3852.4</v>
      </c>
      <c r="R245" s="286" t="n">
        <v>1268.3</v>
      </c>
      <c r="S245" s="286" t="n">
        <v>4562.8</v>
      </c>
      <c r="T245" s="286" t="n">
        <v>6264</v>
      </c>
      <c r="U245" s="286" t="n">
        <v>4576</v>
      </c>
      <c r="V245" s="286" t="n">
        <v>4576</v>
      </c>
      <c r="W245" s="286" t="n"/>
      <c r="X245" s="286" t="n"/>
      <c r="Y245" s="286" t="n"/>
      <c r="Z245" s="286" t="n"/>
      <c r="AA245" s="286" t="n"/>
      <c r="AB245" s="286" t="n"/>
      <c r="AC245" s="286" t="n"/>
      <c r="AD245" s="286" t="n"/>
      <c r="AE245" s="299" t="n"/>
      <c r="AF245" s="286" t="n"/>
      <c r="AG245" s="286" t="n"/>
      <c r="AH245" s="286" t="n"/>
      <c r="AI245" s="286" t="n"/>
      <c r="AJ245" s="286" t="n"/>
      <c r="AK245" s="286" t="n"/>
      <c r="AL245" s="286" t="n"/>
      <c r="AM245" s="286" t="n"/>
      <c r="AN245" s="290">
        <f>SUM(I245:AM245)</f>
        <v/>
      </c>
      <c r="AO245" s="291" t="n"/>
      <c r="AP245" s="287" t="inlineStr">
        <is>
          <t>销采</t>
        </is>
      </c>
    </row>
    <row customFormat="1" customHeight="1" ht="31.5" r="246" s="260">
      <c r="A246" s="286" t="n">
        <v>37</v>
      </c>
      <c r="B246" s="286" t="inlineStr">
        <is>
          <t>租赁</t>
        </is>
      </c>
      <c r="C246" s="286" t="inlineStr">
        <is>
          <t>服饰配套</t>
        </is>
      </c>
      <c r="D246" s="286" t="inlineStr">
        <is>
          <t>1F</t>
        </is>
      </c>
      <c r="E246" s="286" t="inlineStr">
        <is>
          <t>1F</t>
        </is>
      </c>
      <c r="F246" s="287" t="inlineStr">
        <is>
          <t>C140-2</t>
        </is>
      </c>
      <c r="G246" s="287" t="inlineStr">
        <is>
          <t>The green party</t>
        </is>
      </c>
      <c r="H246" s="288" t="n">
        <v>245</v>
      </c>
      <c r="I246" s="288" t="n">
        <v>29029</v>
      </c>
      <c r="J246" s="286" t="n">
        <v>39615.3</v>
      </c>
      <c r="K246" s="286" t="n">
        <v>9511.799999999999</v>
      </c>
      <c r="L246" s="286" t="n">
        <v>12718.4</v>
      </c>
      <c r="M246" s="286" t="n">
        <v>12121.5</v>
      </c>
      <c r="N246" s="286" t="n">
        <v>17777.4</v>
      </c>
      <c r="O246" s="286" t="n">
        <v>30454.9</v>
      </c>
      <c r="P246" s="286" t="n">
        <v>26880.5</v>
      </c>
      <c r="Q246" s="286" t="n">
        <v>18600.6</v>
      </c>
      <c r="R246" s="286" t="n">
        <v>5498.4</v>
      </c>
      <c r="S246" s="286" t="n">
        <v>11653.5</v>
      </c>
      <c r="T246" s="286" t="n">
        <v>18610.2</v>
      </c>
      <c r="U246" s="286" t="n">
        <v>37711.2</v>
      </c>
      <c r="V246" s="286" t="n">
        <v>37711.2</v>
      </c>
      <c r="W246" s="286" t="n"/>
      <c r="X246" s="286" t="n"/>
      <c r="Y246" s="286" t="n"/>
      <c r="Z246" s="286" t="n"/>
      <c r="AA246" s="286" t="n"/>
      <c r="AB246" s="286" t="n"/>
      <c r="AC246" s="286" t="n"/>
      <c r="AD246" s="286" t="n"/>
      <c r="AE246" s="299" t="n"/>
      <c r="AF246" s="286" t="n"/>
      <c r="AG246" s="286" t="n"/>
      <c r="AH246" s="286" t="n"/>
      <c r="AI246" s="286" t="n"/>
      <c r="AJ246" s="286" t="n"/>
      <c r="AK246" s="286" t="n"/>
      <c r="AL246" s="286" t="n"/>
      <c r="AM246" s="286" t="n"/>
      <c r="AN246" s="290">
        <f>SUM(I246:AM246)</f>
        <v/>
      </c>
      <c r="AO246" s="291" t="n"/>
      <c r="AP246" s="287" t="inlineStr">
        <is>
          <t>销采</t>
        </is>
      </c>
    </row>
    <row customFormat="1" customHeight="1" ht="31.5" r="247" s="260">
      <c r="A247" s="286" t="n">
        <v>38</v>
      </c>
      <c r="B247" s="286" t="inlineStr">
        <is>
          <t>租赁</t>
        </is>
      </c>
      <c r="C247" s="286" t="inlineStr">
        <is>
          <t>服饰配套</t>
        </is>
      </c>
      <c r="D247" s="286" t="inlineStr">
        <is>
          <t>1F</t>
        </is>
      </c>
      <c r="E247" s="286" t="inlineStr">
        <is>
          <t>1F</t>
        </is>
      </c>
      <c r="F247" s="287" t="inlineStr">
        <is>
          <t>1F-142-1</t>
        </is>
      </c>
      <c r="G247" s="287" t="inlineStr">
        <is>
          <t>格兰玛弗兰</t>
        </is>
      </c>
      <c r="H247" s="301" t="n">
        <v>23</v>
      </c>
      <c r="I247" s="288" t="n">
        <v>3246</v>
      </c>
      <c r="J247" s="286" t="n">
        <v>2520</v>
      </c>
      <c r="K247" s="286" t="n">
        <v>2680</v>
      </c>
      <c r="L247" s="286" t="n">
        <v>248</v>
      </c>
      <c r="M247" s="286" t="n">
        <v>1386</v>
      </c>
      <c r="N247" s="286" t="n">
        <v>2603</v>
      </c>
      <c r="O247" s="286" t="n">
        <v>1400</v>
      </c>
      <c r="P247" s="286" t="n">
        <v>2491</v>
      </c>
      <c r="Q247" s="286" t="n">
        <v>300</v>
      </c>
      <c r="R247" s="286" t="n">
        <v>300</v>
      </c>
      <c r="S247" s="286" t="n">
        <v>2046</v>
      </c>
      <c r="T247" s="286" t="n">
        <v>736</v>
      </c>
      <c r="U247" s="286" t="n">
        <v>6442.2</v>
      </c>
      <c r="V247" s="286" t="n">
        <v>6442.2</v>
      </c>
      <c r="W247" s="286" t="n"/>
      <c r="X247" s="286" t="n"/>
      <c r="Y247" s="286" t="n"/>
      <c r="Z247" s="286" t="n"/>
      <c r="AA247" s="286" t="n"/>
      <c r="AB247" s="286" t="n"/>
      <c r="AC247" s="286" t="n"/>
      <c r="AD247" s="286" t="n"/>
      <c r="AE247" s="299" t="n"/>
      <c r="AF247" s="286" t="n"/>
      <c r="AG247" s="286" t="n"/>
      <c r="AH247" s="286" t="n"/>
      <c r="AI247" s="286" t="n"/>
      <c r="AJ247" s="286" t="n"/>
      <c r="AK247" s="286" t="n"/>
      <c r="AL247" s="286" t="n"/>
      <c r="AM247" s="286" t="n"/>
      <c r="AN247" s="290">
        <f>SUM(I247:AM247)</f>
        <v/>
      </c>
      <c r="AO247" s="291" t="n"/>
      <c r="AP247" s="287" t="inlineStr">
        <is>
          <t>销采</t>
        </is>
      </c>
    </row>
    <row customFormat="1" customHeight="1" ht="31.5" r="248" s="260">
      <c r="A248" s="286" t="n">
        <v>39</v>
      </c>
      <c r="B248" s="286" t="inlineStr">
        <is>
          <t>租赁</t>
        </is>
      </c>
      <c r="C248" s="286" t="inlineStr">
        <is>
          <t>服饰配套</t>
        </is>
      </c>
      <c r="D248" s="286" t="inlineStr">
        <is>
          <t>1F</t>
        </is>
      </c>
      <c r="E248" s="286" t="inlineStr">
        <is>
          <t>1F</t>
        </is>
      </c>
      <c r="F248" s="287" t="inlineStr">
        <is>
          <t>1F-165</t>
        </is>
      </c>
      <c r="G248" s="287" t="inlineStr">
        <is>
          <t>4inlook</t>
        </is>
      </c>
      <c r="H248" s="301" t="n">
        <v>22.4</v>
      </c>
      <c r="I248" s="288" t="n">
        <v>1945</v>
      </c>
      <c r="J248" s="288" t="n">
        <v>2198</v>
      </c>
      <c r="K248" s="288" t="n">
        <v>600</v>
      </c>
      <c r="L248" s="288" t="n">
        <v>742</v>
      </c>
      <c r="M248" s="288" t="n">
        <v>2626</v>
      </c>
      <c r="N248" s="288" t="n">
        <v>612</v>
      </c>
      <c r="O248" s="288" t="n">
        <v>2696</v>
      </c>
      <c r="P248" s="288" t="n">
        <v>1254</v>
      </c>
      <c r="Q248" s="288" t="n">
        <v>2050</v>
      </c>
      <c r="R248" s="288" t="n">
        <v>1520</v>
      </c>
      <c r="S248" s="288" t="n">
        <v>2250</v>
      </c>
      <c r="T248" s="288" t="n">
        <v>1354</v>
      </c>
      <c r="U248" s="288" t="n">
        <v>2681</v>
      </c>
      <c r="V248" s="286" t="n">
        <v>2681</v>
      </c>
      <c r="W248" s="288" t="n"/>
      <c r="X248" s="288" t="n"/>
      <c r="Y248" s="288" t="n"/>
      <c r="Z248" s="288" t="n"/>
      <c r="AA248" s="288" t="n"/>
      <c r="AB248" s="288" t="n"/>
      <c r="AC248" s="288" t="n"/>
      <c r="AD248" s="288" t="n"/>
      <c r="AE248" s="289" t="n"/>
      <c r="AF248" s="288" t="n"/>
      <c r="AG248" s="288" t="n"/>
      <c r="AH248" s="288" t="n"/>
      <c r="AI248" s="288" t="n"/>
      <c r="AJ248" s="288" t="n"/>
      <c r="AK248" s="288" t="n"/>
      <c r="AL248" s="288" t="n"/>
      <c r="AM248" s="288" t="n"/>
      <c r="AN248" s="290">
        <f>SUM(I248:AM248)</f>
        <v/>
      </c>
      <c r="AO248" s="291" t="n"/>
      <c r="AP248" s="287" t="n"/>
    </row>
    <row customFormat="1" customHeight="1" ht="31.5" r="249" s="260">
      <c r="A249" s="286" t="n">
        <v>40</v>
      </c>
      <c r="B249" s="286" t="inlineStr">
        <is>
          <t>租赁</t>
        </is>
      </c>
      <c r="C249" s="286" t="inlineStr">
        <is>
          <t>服饰配套</t>
        </is>
      </c>
      <c r="D249" s="286" t="inlineStr">
        <is>
          <t>1F</t>
        </is>
      </c>
      <c r="E249" s="286" t="inlineStr">
        <is>
          <t>1F</t>
        </is>
      </c>
      <c r="F249" s="287" t="inlineStr">
        <is>
          <t>1F-175</t>
        </is>
      </c>
      <c r="G249" s="287" t="inlineStr">
        <is>
          <t>自然堂</t>
        </is>
      </c>
      <c r="H249" s="301" t="n">
        <v>20</v>
      </c>
      <c r="I249" s="288" t="n">
        <v>984</v>
      </c>
      <c r="J249" s="288" t="n">
        <v>318</v>
      </c>
      <c r="K249" s="288" t="n">
        <v>579</v>
      </c>
      <c r="L249" s="288" t="n">
        <v>495</v>
      </c>
      <c r="M249" s="288" t="n">
        <v>1080</v>
      </c>
      <c r="N249" s="288" t="n">
        <v>7834</v>
      </c>
      <c r="O249" s="288" t="n">
        <v>10793</v>
      </c>
      <c r="P249" s="288" t="n">
        <v>10498</v>
      </c>
      <c r="Q249" s="288" t="n">
        <v>7062</v>
      </c>
      <c r="R249" s="288" t="n">
        <v>5410</v>
      </c>
      <c r="S249" s="288" t="n">
        <v>3378</v>
      </c>
      <c r="T249" s="288" t="n">
        <v>2171</v>
      </c>
      <c r="U249" s="288" t="n">
        <v>9000</v>
      </c>
      <c r="V249" s="286" t="n">
        <v>9000</v>
      </c>
      <c r="W249" s="288" t="n"/>
      <c r="X249" s="288" t="n"/>
      <c r="Y249" s="288" t="n"/>
      <c r="Z249" s="288" t="n"/>
      <c r="AA249" s="288" t="n"/>
      <c r="AB249" s="288" t="n"/>
      <c r="AC249" s="288" t="n"/>
      <c r="AD249" s="288" t="n"/>
      <c r="AE249" s="289" t="n"/>
      <c r="AF249" s="288" t="n"/>
      <c r="AG249" s="288" t="n"/>
      <c r="AH249" s="288" t="n"/>
      <c r="AI249" s="288" t="n"/>
      <c r="AJ249" s="288" t="n"/>
      <c r="AK249" s="288" t="n"/>
      <c r="AL249" s="288" t="n"/>
      <c r="AM249" s="288" t="n"/>
      <c r="AN249" s="290">
        <f>SUM(I249:AM249)</f>
        <v/>
      </c>
      <c r="AO249" s="291" t="n"/>
      <c r="AP249" s="287" t="n"/>
    </row>
    <row customFormat="1" customHeight="1" ht="31.5" r="250" s="260">
      <c r="A250" s="286" t="n">
        <v>41</v>
      </c>
      <c r="B250" s="286" t="inlineStr">
        <is>
          <t>租赁</t>
        </is>
      </c>
      <c r="C250" s="286" t="inlineStr">
        <is>
          <t>服饰配套</t>
        </is>
      </c>
      <c r="D250" s="286" t="inlineStr">
        <is>
          <t>1F</t>
        </is>
      </c>
      <c r="E250" s="286" t="inlineStr">
        <is>
          <t>1F</t>
        </is>
      </c>
      <c r="F250" s="287" t="inlineStr">
        <is>
          <t>1F-158,1F-159</t>
        </is>
      </c>
      <c r="G250" s="287" t="inlineStr">
        <is>
          <t>林清轩</t>
        </is>
      </c>
      <c r="H250" s="301" t="n">
        <v>50</v>
      </c>
      <c r="I250" s="288" t="n">
        <v>1992</v>
      </c>
      <c r="J250" s="288" t="n">
        <v>704</v>
      </c>
      <c r="K250" s="288" t="n">
        <v>2049</v>
      </c>
      <c r="L250" s="288" t="n">
        <v>737</v>
      </c>
      <c r="M250" s="288" t="n">
        <v>0</v>
      </c>
      <c r="N250" s="288" t="n">
        <v>2545</v>
      </c>
      <c r="O250" s="288" t="n">
        <v>4166</v>
      </c>
      <c r="P250" s="288" t="n">
        <v>1768</v>
      </c>
      <c r="Q250" s="288" t="n">
        <v>0</v>
      </c>
      <c r="R250" s="288" t="n">
        <v>0</v>
      </c>
      <c r="S250" s="288" t="n">
        <v>0</v>
      </c>
      <c r="T250" s="288" t="n">
        <v>0</v>
      </c>
      <c r="U250" s="288" t="n">
        <v>879</v>
      </c>
      <c r="V250" s="328" t="n">
        <v>879</v>
      </c>
      <c r="W250" s="288" t="n"/>
      <c r="X250" s="288" t="n"/>
      <c r="Y250" s="288" t="n"/>
      <c r="Z250" s="288" t="n"/>
      <c r="AA250" s="288" t="n"/>
      <c r="AB250" s="288" t="n"/>
      <c r="AC250" s="288" t="n"/>
      <c r="AD250" s="288" t="n"/>
      <c r="AE250" s="289" t="n"/>
      <c r="AF250" s="288" t="n"/>
      <c r="AG250" s="288" t="n"/>
      <c r="AH250" s="288" t="n"/>
      <c r="AI250" s="288" t="n"/>
      <c r="AJ250" s="288" t="n"/>
      <c r="AK250" s="288" t="n"/>
      <c r="AL250" s="288" t="n"/>
      <c r="AM250" s="288" t="n"/>
      <c r="AN250" s="290">
        <f>SUM(I250:AM250)</f>
        <v/>
      </c>
      <c r="AO250" s="291" t="n"/>
      <c r="AP250" s="287" t="n"/>
    </row>
    <row customFormat="1" customHeight="1" ht="31.5" r="251" s="260">
      <c r="A251" s="286" t="n">
        <v>42</v>
      </c>
      <c r="B251" s="286" t="inlineStr">
        <is>
          <t>租赁</t>
        </is>
      </c>
      <c r="C251" s="286" t="inlineStr">
        <is>
          <t>服饰配套</t>
        </is>
      </c>
      <c r="D251" s="286" t="inlineStr">
        <is>
          <t>1F</t>
        </is>
      </c>
      <c r="E251" s="286" t="inlineStr">
        <is>
          <t>1F</t>
        </is>
      </c>
      <c r="F251" s="287" t="inlineStr">
        <is>
          <t>1F-151,1F-150-1</t>
        </is>
      </c>
      <c r="G251" s="287" t="inlineStr">
        <is>
          <t>宝庆银楼</t>
        </is>
      </c>
      <c r="H251" s="301" t="n">
        <v>66</v>
      </c>
      <c r="I251" s="288" t="n">
        <v>31281</v>
      </c>
      <c r="J251" s="286" t="n">
        <v>13443</v>
      </c>
      <c r="K251" s="286" t="n">
        <v>89834</v>
      </c>
      <c r="L251" s="286" t="n">
        <v>21346</v>
      </c>
      <c r="M251" s="286" t="n">
        <v>17157</v>
      </c>
      <c r="N251" s="286" t="n">
        <v>12815</v>
      </c>
      <c r="O251" s="286" t="n">
        <v>22365</v>
      </c>
      <c r="P251" s="286" t="n">
        <v>37949</v>
      </c>
      <c r="Q251" s="286" t="n">
        <v>12386</v>
      </c>
      <c r="R251" s="286" t="n">
        <v>15149</v>
      </c>
      <c r="S251" s="286" t="n">
        <v>15353</v>
      </c>
      <c r="T251" s="286" t="n">
        <v>26581</v>
      </c>
      <c r="U251" s="286" t="n">
        <v>41600</v>
      </c>
      <c r="V251" s="286" t="n">
        <v>41600</v>
      </c>
      <c r="W251" s="286" t="n"/>
      <c r="X251" s="286" t="n"/>
      <c r="Y251" s="286" t="n"/>
      <c r="Z251" s="286" t="n"/>
      <c r="AA251" s="286" t="n"/>
      <c r="AB251" s="286" t="n"/>
      <c r="AC251" s="286" t="n"/>
      <c r="AD251" s="286" t="n"/>
      <c r="AE251" s="299" t="n"/>
      <c r="AF251" s="286" t="n"/>
      <c r="AG251" s="286" t="n"/>
      <c r="AH251" s="286" t="n"/>
      <c r="AI251" s="286" t="n"/>
      <c r="AJ251" s="286" t="n"/>
      <c r="AK251" s="286" t="n"/>
      <c r="AL251" s="286" t="n"/>
      <c r="AM251" s="286" t="n"/>
      <c r="AN251" s="290">
        <f>SUM(I251:AM251)</f>
        <v/>
      </c>
      <c r="AO251" s="291" t="n"/>
      <c r="AP251" s="287" t="inlineStr">
        <is>
          <t>销采</t>
        </is>
      </c>
    </row>
    <row customFormat="1" customHeight="1" ht="31.5" r="252" s="260">
      <c r="A252" s="286" t="n">
        <v>43</v>
      </c>
      <c r="B252" s="286" t="inlineStr">
        <is>
          <t>租赁</t>
        </is>
      </c>
      <c r="C252" s="286" t="inlineStr">
        <is>
          <t>服饰配套</t>
        </is>
      </c>
      <c r="D252" s="286" t="inlineStr">
        <is>
          <t>1F</t>
        </is>
      </c>
      <c r="E252" s="286" t="inlineStr">
        <is>
          <t>1F</t>
        </is>
      </c>
      <c r="F252" s="287" t="inlineStr">
        <is>
          <t>1F-152</t>
        </is>
      </c>
      <c r="G252" s="287" t="inlineStr">
        <is>
          <t>和合富贵</t>
        </is>
      </c>
      <c r="H252" s="301" t="n">
        <v>33</v>
      </c>
      <c r="I252" s="288" t="n">
        <v>1300</v>
      </c>
      <c r="J252" s="286" t="n">
        <v>1580</v>
      </c>
      <c r="K252" s="286" t="n">
        <v>1000</v>
      </c>
      <c r="L252" s="286" t="n">
        <v>1500</v>
      </c>
      <c r="M252" s="286" t="n">
        <v>1280</v>
      </c>
      <c r="N252" s="286" t="n">
        <v>4850</v>
      </c>
      <c r="O252" s="286" t="n">
        <v>2480</v>
      </c>
      <c r="P252" s="286" t="n">
        <v>2700</v>
      </c>
      <c r="Q252" s="286" t="n">
        <v>1200</v>
      </c>
      <c r="R252" s="286" t="n">
        <v>1520</v>
      </c>
      <c r="S252" s="286" t="n">
        <v>1080</v>
      </c>
      <c r="T252" s="286" t="n">
        <v>3500</v>
      </c>
      <c r="U252" s="286" t="n">
        <v>3500</v>
      </c>
      <c r="V252" s="286" t="n">
        <v>3500</v>
      </c>
      <c r="W252" s="286" t="n"/>
      <c r="X252" s="286" t="n"/>
      <c r="Y252" s="286" t="n"/>
      <c r="Z252" s="286" t="n"/>
      <c r="AA252" s="286" t="n"/>
      <c r="AB252" s="286" t="n"/>
      <c r="AC252" s="286" t="n"/>
      <c r="AD252" s="286" t="n"/>
      <c r="AE252" s="299" t="n"/>
      <c r="AF252" s="286" t="n"/>
      <c r="AG252" s="286" t="n"/>
      <c r="AH252" s="286" t="n"/>
      <c r="AI252" s="286" t="n"/>
      <c r="AJ252" s="286" t="n"/>
      <c r="AK252" s="286" t="n"/>
      <c r="AL252" s="286" t="n"/>
      <c r="AM252" s="286" t="n"/>
      <c r="AN252" s="290">
        <f>SUM(I252:AM252)</f>
        <v/>
      </c>
      <c r="AO252" s="291" t="n"/>
      <c r="AP252" s="287" t="inlineStr">
        <is>
          <t>销采</t>
        </is>
      </c>
    </row>
    <row customFormat="1" customHeight="1" ht="31.5" r="253" s="260">
      <c r="A253" s="286" t="n">
        <v>44</v>
      </c>
      <c r="B253" s="286" t="inlineStr">
        <is>
          <t>租赁</t>
        </is>
      </c>
      <c r="C253" s="286" t="inlineStr">
        <is>
          <t>服饰配套</t>
        </is>
      </c>
      <c r="D253" s="286" t="inlineStr">
        <is>
          <t>1F</t>
        </is>
      </c>
      <c r="E253" s="286" t="inlineStr">
        <is>
          <t>1F</t>
        </is>
      </c>
      <c r="F253" s="287" t="inlineStr">
        <is>
          <t>C106</t>
        </is>
      </c>
      <c r="G253" s="287" t="inlineStr">
        <is>
          <t>金一</t>
        </is>
      </c>
      <c r="H253" s="301" t="n">
        <v>45</v>
      </c>
      <c r="I253" s="288" t="n">
        <v>6340</v>
      </c>
      <c r="J253" s="286" t="n">
        <v>11570</v>
      </c>
      <c r="K253" s="286" t="n">
        <v>1890</v>
      </c>
      <c r="L253" s="286" t="n">
        <v>6182</v>
      </c>
      <c r="M253" s="286" t="n">
        <v>3179</v>
      </c>
      <c r="N253" s="286" t="n">
        <v>1586</v>
      </c>
      <c r="O253" s="286" t="n">
        <v>789</v>
      </c>
      <c r="P253" s="286" t="n">
        <v>7629</v>
      </c>
      <c r="Q253" s="286" t="n">
        <v>12305</v>
      </c>
      <c r="R253" s="286" t="n">
        <v>2696</v>
      </c>
      <c r="S253" s="286" t="n">
        <v>15364</v>
      </c>
      <c r="T253" s="286" t="n">
        <v>2033</v>
      </c>
      <c r="U253" s="286" t="n">
        <v>24628</v>
      </c>
      <c r="V253" s="286" t="n">
        <v>27494</v>
      </c>
      <c r="W253" s="286" t="n"/>
      <c r="X253" s="286" t="n"/>
      <c r="Y253" s="286" t="n"/>
      <c r="Z253" s="286" t="n"/>
      <c r="AA253" s="286" t="n"/>
      <c r="AB253" s="286" t="n"/>
      <c r="AC253" s="286" t="n"/>
      <c r="AD253" s="286" t="n"/>
      <c r="AE253" s="299" t="n"/>
      <c r="AF253" s="286" t="n"/>
      <c r="AG253" s="286" t="n"/>
      <c r="AH253" s="286" t="n"/>
      <c r="AI253" s="286" t="n"/>
      <c r="AJ253" s="286" t="n"/>
      <c r="AK253" s="286" t="n"/>
      <c r="AL253" s="286" t="n"/>
      <c r="AM253" s="286" t="n"/>
      <c r="AN253" s="290">
        <f>SUM(I253:AM253)</f>
        <v/>
      </c>
      <c r="AO253" s="291" t="n"/>
      <c r="AP253" s="287" t="inlineStr">
        <is>
          <t>销采</t>
        </is>
      </c>
    </row>
    <row customFormat="1" customHeight="1" ht="31.5" r="254" s="260">
      <c r="A254" s="286" t="n">
        <v>45</v>
      </c>
      <c r="B254" s="286" t="inlineStr">
        <is>
          <t>租赁</t>
        </is>
      </c>
      <c r="C254" s="286" t="inlineStr">
        <is>
          <t>服饰配套</t>
        </is>
      </c>
      <c r="D254" s="286" t="inlineStr">
        <is>
          <t>1F</t>
        </is>
      </c>
      <c r="E254" s="286" t="inlineStr">
        <is>
          <t>1F</t>
        </is>
      </c>
      <c r="F254" s="287" t="inlineStr">
        <is>
          <t>1F-147,1F-148</t>
        </is>
      </c>
      <c r="G254" s="287" t="inlineStr">
        <is>
          <t>千叶</t>
        </is>
      </c>
      <c r="H254" s="288" t="n">
        <v>84</v>
      </c>
      <c r="I254" s="288" t="n">
        <v>6795</v>
      </c>
      <c r="J254" s="286" t="n">
        <v>1537</v>
      </c>
      <c r="K254" s="286" t="n">
        <v>899</v>
      </c>
      <c r="L254" s="286" t="n">
        <v>0</v>
      </c>
      <c r="M254" s="286" t="n">
        <v>0</v>
      </c>
      <c r="N254" s="286" t="n">
        <v>2740</v>
      </c>
      <c r="O254" s="286" t="n">
        <v>2591</v>
      </c>
      <c r="P254" s="286" t="n">
        <v>7875</v>
      </c>
      <c r="Q254" s="286" t="n">
        <v>15000</v>
      </c>
      <c r="R254" s="286" t="n">
        <v>11170</v>
      </c>
      <c r="S254" s="286" t="n">
        <v>3179</v>
      </c>
      <c r="T254" s="286" t="n">
        <v>14873</v>
      </c>
      <c r="U254" s="286" t="n">
        <v>21200</v>
      </c>
      <c r="V254" s="286" t="n">
        <v>21200</v>
      </c>
      <c r="W254" s="286" t="n"/>
      <c r="X254" s="286" t="n"/>
      <c r="Y254" s="286" t="n"/>
      <c r="Z254" s="286" t="n"/>
      <c r="AA254" s="286" t="n"/>
      <c r="AB254" s="286" t="n"/>
      <c r="AC254" s="286" t="n"/>
      <c r="AD254" s="286" t="n"/>
      <c r="AE254" s="299" t="n"/>
      <c r="AF254" s="286" t="n"/>
      <c r="AG254" s="286" t="n"/>
      <c r="AH254" s="286" t="n"/>
      <c r="AI254" s="286" t="n"/>
      <c r="AJ254" s="286" t="n"/>
      <c r="AK254" s="286" t="n"/>
      <c r="AL254" s="286" t="n"/>
      <c r="AM254" s="286" t="n"/>
      <c r="AN254" s="290">
        <f>SUM(I254:AM254)</f>
        <v/>
      </c>
      <c r="AO254" s="291" t="n"/>
      <c r="AP254" s="287" t="inlineStr">
        <is>
          <t>销采</t>
        </is>
      </c>
    </row>
    <row customFormat="1" customHeight="1" ht="31.5" r="255" s="260">
      <c r="A255" s="286" t="n">
        <v>46</v>
      </c>
      <c r="B255" s="286" t="inlineStr">
        <is>
          <t>租赁</t>
        </is>
      </c>
      <c r="C255" s="286" t="inlineStr">
        <is>
          <t>服饰配套</t>
        </is>
      </c>
      <c r="D255" s="286" t="inlineStr">
        <is>
          <t>1F</t>
        </is>
      </c>
      <c r="E255" s="286" t="inlineStr">
        <is>
          <t>1F</t>
        </is>
      </c>
      <c r="F255" s="287" t="inlineStr">
        <is>
          <t>1F-140</t>
        </is>
      </c>
      <c r="G255" s="287" t="inlineStr">
        <is>
          <t>千年</t>
        </is>
      </c>
      <c r="H255" s="301" t="n">
        <v>60</v>
      </c>
      <c r="I255" s="288" t="n">
        <v>7200</v>
      </c>
      <c r="J255" s="286" t="n">
        <v>300</v>
      </c>
      <c r="K255" s="286" t="n">
        <v>385</v>
      </c>
      <c r="L255" s="286" t="n">
        <v>2900</v>
      </c>
      <c r="M255" s="286" t="n">
        <v>9970</v>
      </c>
      <c r="N255" s="286" t="n">
        <v>3607</v>
      </c>
      <c r="O255" s="286" t="n">
        <v>2853</v>
      </c>
      <c r="P255" s="286" t="n">
        <v>22626</v>
      </c>
      <c r="Q255" s="286" t="n">
        <v>2033</v>
      </c>
      <c r="R255" s="286" t="n">
        <v>3655</v>
      </c>
      <c r="S255" s="286" t="n">
        <v>3800</v>
      </c>
      <c r="T255" s="286" t="n">
        <v>3472</v>
      </c>
      <c r="U255" s="286" t="n">
        <v>24000</v>
      </c>
      <c r="V255" s="286" t="n">
        <v>24000</v>
      </c>
      <c r="W255" s="286" t="n"/>
      <c r="X255" s="286" t="n"/>
      <c r="Y255" s="286" t="n"/>
      <c r="Z255" s="286" t="n"/>
      <c r="AA255" s="286" t="n"/>
      <c r="AB255" s="286" t="n"/>
      <c r="AC255" s="286" t="n"/>
      <c r="AD255" s="286" t="n"/>
      <c r="AE255" s="299" t="n"/>
      <c r="AF255" s="286" t="n"/>
      <c r="AG255" s="286" t="n"/>
      <c r="AH255" s="286" t="n"/>
      <c r="AI255" s="286" t="n"/>
      <c r="AJ255" s="286" t="n"/>
      <c r="AK255" s="286" t="n"/>
      <c r="AL255" s="286" t="n"/>
      <c r="AM255" s="286" t="n"/>
      <c r="AN255" s="290">
        <f>SUM(I255:AM255)</f>
        <v/>
      </c>
      <c r="AO255" s="291" t="n"/>
      <c r="AP255" s="287" t="inlineStr">
        <is>
          <t>销采</t>
        </is>
      </c>
    </row>
    <row customFormat="1" customHeight="1" ht="31.5" r="256" s="260">
      <c r="A256" s="286" t="n">
        <v>47</v>
      </c>
      <c r="B256" s="286" t="inlineStr">
        <is>
          <t>租赁</t>
        </is>
      </c>
      <c r="C256" s="286" t="inlineStr">
        <is>
          <t>服饰配套</t>
        </is>
      </c>
      <c r="D256" s="286" t="inlineStr">
        <is>
          <t>1F</t>
        </is>
      </c>
      <c r="E256" s="286" t="inlineStr">
        <is>
          <t>1F</t>
        </is>
      </c>
      <c r="F256" s="287" t="inlineStr">
        <is>
          <t>1F-145</t>
        </is>
      </c>
      <c r="G256" s="329" t="inlineStr">
        <is>
          <t>Chloé</t>
        </is>
      </c>
      <c r="H256" s="301" t="n">
        <v>13</v>
      </c>
      <c r="I256" s="288" t="n">
        <v>1060</v>
      </c>
      <c r="J256" s="288" t="n">
        <v>0</v>
      </c>
      <c r="K256" s="288" t="n">
        <v>288</v>
      </c>
      <c r="L256" s="288" t="n">
        <v>1377</v>
      </c>
      <c r="M256" s="288" t="n">
        <v>620</v>
      </c>
      <c r="N256" s="288" t="n">
        <v>1500</v>
      </c>
      <c r="O256" s="288" t="n">
        <v>1811</v>
      </c>
      <c r="P256" s="288" t="n">
        <v>2072</v>
      </c>
      <c r="Q256" s="288" t="n">
        <v>3188</v>
      </c>
      <c r="R256" s="288" t="n">
        <v>2431</v>
      </c>
      <c r="S256" s="288" t="n">
        <v>1600</v>
      </c>
      <c r="T256" s="288" t="n">
        <v>3470</v>
      </c>
      <c r="U256" s="288" t="n">
        <v>2042</v>
      </c>
      <c r="V256" t="n">
        <v>2042</v>
      </c>
      <c r="W256" s="288" t="n"/>
      <c r="X256" s="288" t="n"/>
      <c r="Y256" s="288" t="n"/>
      <c r="Z256" s="288" t="n"/>
      <c r="AA256" s="288" t="n"/>
      <c r="AB256" s="288" t="n"/>
      <c r="AC256" s="288" t="n"/>
      <c r="AD256" s="288" t="n"/>
      <c r="AE256" s="289" t="n"/>
      <c r="AF256" s="288" t="n"/>
      <c r="AG256" s="288" t="n"/>
      <c r="AH256" s="288" t="n"/>
      <c r="AI256" s="288" t="n"/>
      <c r="AJ256" s="288" t="n"/>
      <c r="AK256" s="288" t="n"/>
      <c r="AL256" s="288" t="n"/>
      <c r="AM256" s="288" t="n"/>
      <c r="AN256" s="290">
        <f>SUM(I256:AM256)</f>
        <v/>
      </c>
      <c r="AO256" s="291" t="n"/>
      <c r="AP256" s="287" t="n"/>
    </row>
    <row customFormat="1" customHeight="1" ht="31.5" r="257" s="260">
      <c r="A257" s="286" t="n">
        <v>48</v>
      </c>
      <c r="B257" s="286" t="inlineStr">
        <is>
          <t>租赁</t>
        </is>
      </c>
      <c r="C257" s="286" t="inlineStr">
        <is>
          <t>服饰配套</t>
        </is>
      </c>
      <c r="D257" s="286" t="inlineStr">
        <is>
          <t>1F</t>
        </is>
      </c>
      <c r="E257" s="286" t="inlineStr">
        <is>
          <t>1F</t>
        </is>
      </c>
      <c r="F257" s="287" t="inlineStr">
        <is>
          <t>1F-150-2</t>
        </is>
      </c>
      <c r="G257" s="329" t="inlineStr">
        <is>
          <t>南华玉器</t>
        </is>
      </c>
      <c r="H257" s="301" t="n">
        <v>33</v>
      </c>
      <c r="I257" s="288" t="n">
        <v>2000</v>
      </c>
      <c r="J257" s="288" t="n">
        <v>0</v>
      </c>
      <c r="K257" s="288" t="n">
        <v>2987</v>
      </c>
      <c r="L257" s="288" t="n">
        <v>2289</v>
      </c>
      <c r="M257" s="288" t="n">
        <v>0</v>
      </c>
      <c r="N257" s="288" t="n">
        <v>0</v>
      </c>
      <c r="O257" s="288" t="n">
        <v>0</v>
      </c>
      <c r="P257" s="288" t="n">
        <v>2000</v>
      </c>
      <c r="Q257" s="288" t="n">
        <v>1000</v>
      </c>
      <c r="R257" s="288" t="n">
        <v>4331</v>
      </c>
      <c r="S257" s="288" t="n">
        <v>0</v>
      </c>
      <c r="T257" s="288" t="n">
        <v>4747</v>
      </c>
      <c r="U257" s="288" t="n">
        <v>11393</v>
      </c>
      <c r="V257" s="286" t="n">
        <v>11393</v>
      </c>
      <c r="W257" s="288" t="n"/>
      <c r="X257" s="288" t="n"/>
      <c r="Y257" s="288" t="n"/>
      <c r="Z257" s="288" t="n"/>
      <c r="AA257" s="288" t="n"/>
      <c r="AB257" s="288" t="n"/>
      <c r="AC257" s="288" t="n"/>
      <c r="AD257" s="288" t="n"/>
      <c r="AE257" s="289" t="n"/>
      <c r="AF257" s="288" t="n"/>
      <c r="AG257" s="288" t="n"/>
      <c r="AH257" s="288" t="n"/>
      <c r="AI257" s="288" t="n"/>
      <c r="AJ257" s="288" t="n"/>
      <c r="AK257" s="288" t="n"/>
      <c r="AL257" s="288" t="n"/>
      <c r="AM257" s="288" t="n"/>
      <c r="AN257" s="290">
        <f>SUM(I257:AM257)</f>
        <v/>
      </c>
      <c r="AO257" s="291" t="n"/>
      <c r="AP257" s="287" t="n"/>
    </row>
    <row customFormat="1" customHeight="1" ht="31.5" r="258" s="260">
      <c r="A258" s="286" t="n">
        <v>49</v>
      </c>
      <c r="B258" s="286" t="inlineStr">
        <is>
          <t>租赁</t>
        </is>
      </c>
      <c r="C258" s="286" t="inlineStr">
        <is>
          <t>服饰配套</t>
        </is>
      </c>
      <c r="D258" s="286" t="inlineStr">
        <is>
          <t>1F</t>
        </is>
      </c>
      <c r="E258" s="286" t="inlineStr">
        <is>
          <t>1F</t>
        </is>
      </c>
      <c r="F258" s="287" t="inlineStr">
        <is>
          <t>1F-153</t>
        </is>
      </c>
      <c r="G258" s="287" t="inlineStr">
        <is>
          <t>万合至配</t>
        </is>
      </c>
      <c r="H258" s="301" t="n">
        <v>42</v>
      </c>
      <c r="I258" s="288" t="n">
        <v>717</v>
      </c>
      <c r="J258" s="286" t="n">
        <v>249</v>
      </c>
      <c r="K258" s="286" t="n">
        <v>1741</v>
      </c>
      <c r="L258" s="286" t="n">
        <v>1931</v>
      </c>
      <c r="M258" s="286" t="n">
        <v>1350</v>
      </c>
      <c r="N258" s="286" t="n">
        <v>1220</v>
      </c>
      <c r="O258" s="286" t="n">
        <v>966</v>
      </c>
      <c r="P258" s="286" t="n">
        <v>1270</v>
      </c>
      <c r="Q258" s="286" t="n">
        <v>675</v>
      </c>
      <c r="R258" s="286" t="n">
        <v>870</v>
      </c>
      <c r="S258" s="286" t="n">
        <v>2973</v>
      </c>
      <c r="T258" s="286" t="n">
        <v>2500</v>
      </c>
      <c r="U258" s="286" t="n">
        <v>3592</v>
      </c>
      <c r="V258" s="286" t="n">
        <v>3592</v>
      </c>
      <c r="W258" s="286" t="n"/>
      <c r="X258" s="286" t="n"/>
      <c r="Y258" s="286" t="n"/>
      <c r="Z258" s="286" t="n"/>
      <c r="AA258" s="286" t="n"/>
      <c r="AB258" s="286" t="n"/>
      <c r="AC258" s="286" t="n"/>
      <c r="AD258" s="286" t="n"/>
      <c r="AE258" s="299" t="n"/>
      <c r="AF258" s="286" t="n"/>
      <c r="AG258" s="286" t="n"/>
      <c r="AH258" s="286" t="n"/>
      <c r="AI258" s="286" t="n"/>
      <c r="AJ258" s="286" t="n"/>
      <c r="AK258" s="286" t="n"/>
      <c r="AL258" s="286" t="n"/>
      <c r="AM258" s="286" t="n"/>
      <c r="AN258" s="290">
        <f>SUM(I258:AM258)</f>
        <v/>
      </c>
      <c r="AO258" s="291" t="n"/>
      <c r="AP258" s="287" t="inlineStr">
        <is>
          <t>销采</t>
        </is>
      </c>
    </row>
    <row customFormat="1" customHeight="1" ht="31.5" r="259" s="260">
      <c r="A259" s="286" t="n">
        <v>50</v>
      </c>
      <c r="B259" s="286" t="inlineStr">
        <is>
          <t>租赁</t>
        </is>
      </c>
      <c r="C259" s="286" t="inlineStr">
        <is>
          <t>服饰配套</t>
        </is>
      </c>
      <c r="D259" s="286" t="inlineStr">
        <is>
          <t>1F</t>
        </is>
      </c>
      <c r="E259" s="286" t="inlineStr">
        <is>
          <t>1F</t>
        </is>
      </c>
      <c r="F259" s="287" t="inlineStr">
        <is>
          <t>1F-141</t>
        </is>
      </c>
      <c r="G259" s="287" t="inlineStr">
        <is>
          <t>梵迪</t>
        </is>
      </c>
      <c r="H259" s="301" t="n">
        <v>53</v>
      </c>
      <c r="I259" s="288" t="n">
        <v>0</v>
      </c>
      <c r="J259" s="286" t="n">
        <v>0</v>
      </c>
      <c r="K259" s="286" t="n">
        <v>0</v>
      </c>
      <c r="L259" s="286" t="n">
        <v>0</v>
      </c>
      <c r="M259" s="286" t="n">
        <v>0</v>
      </c>
      <c r="N259" s="286" t="n">
        <v>791</v>
      </c>
      <c r="O259" s="286" t="n">
        <v>970</v>
      </c>
      <c r="P259" s="286" t="n">
        <v>3622</v>
      </c>
      <c r="Q259" s="286" t="n">
        <v>0</v>
      </c>
      <c r="R259" s="286" t="n">
        <v>570</v>
      </c>
      <c r="S259" s="286" t="n">
        <v>0</v>
      </c>
      <c r="T259" s="286" t="n">
        <v>0</v>
      </c>
      <c r="U259" s="286" t="n">
        <v>2410</v>
      </c>
      <c r="V259" s="286" t="n">
        <v>2410</v>
      </c>
      <c r="W259" s="286" t="n"/>
      <c r="X259" s="286" t="n"/>
      <c r="Y259" s="286" t="n"/>
      <c r="Z259" s="286" t="n"/>
      <c r="AA259" s="286" t="n"/>
      <c r="AB259" s="286" t="n"/>
      <c r="AC259" s="286" t="n"/>
      <c r="AD259" s="286" t="n"/>
      <c r="AE259" s="299" t="n"/>
      <c r="AF259" s="286" t="n"/>
      <c r="AG259" s="286" t="n"/>
      <c r="AH259" s="286" t="n"/>
      <c r="AI259" s="286" t="n"/>
      <c r="AJ259" s="286" t="n"/>
      <c r="AK259" s="286" t="n"/>
      <c r="AL259" s="286" t="n"/>
      <c r="AM259" s="286" t="n"/>
      <c r="AN259" s="290">
        <f>SUM(I259:AM259)</f>
        <v/>
      </c>
      <c r="AO259" s="291" t="n"/>
      <c r="AP259" s="287" t="inlineStr">
        <is>
          <t>销采</t>
        </is>
      </c>
    </row>
    <row customFormat="1" customHeight="1" ht="31.5" r="260" s="260">
      <c r="A260" s="286" t="n">
        <v>51</v>
      </c>
      <c r="B260" s="286" t="inlineStr">
        <is>
          <t>租赁</t>
        </is>
      </c>
      <c r="C260" s="286" t="inlineStr">
        <is>
          <t>服饰配套</t>
        </is>
      </c>
      <c r="D260" s="286" t="inlineStr">
        <is>
          <t>1F</t>
        </is>
      </c>
      <c r="E260" s="286" t="inlineStr">
        <is>
          <t>1F</t>
        </is>
      </c>
      <c r="F260" s="287" t="inlineStr">
        <is>
          <t>1F-142</t>
        </is>
      </c>
      <c r="G260" s="287" t="inlineStr">
        <is>
          <t>KISSCAT</t>
        </is>
      </c>
      <c r="H260" s="301" t="n">
        <v>52</v>
      </c>
      <c r="I260" s="288" t="n">
        <v>4688</v>
      </c>
      <c r="J260" s="288" t="n">
        <v>1998</v>
      </c>
      <c r="K260" s="288" t="n">
        <v>3888</v>
      </c>
      <c r="L260" s="288" t="n">
        <v>2360</v>
      </c>
      <c r="M260" s="288" t="n">
        <v>799</v>
      </c>
      <c r="N260" s="288" t="n">
        <v>2356</v>
      </c>
      <c r="O260" s="288" t="n">
        <v>2062</v>
      </c>
      <c r="P260" s="288" t="n">
        <v>3631</v>
      </c>
      <c r="Q260" s="288" t="n">
        <v>2796</v>
      </c>
      <c r="R260" s="288" t="n">
        <v>5677</v>
      </c>
      <c r="S260" s="288" t="n">
        <v>2098</v>
      </c>
      <c r="T260" s="288" t="n">
        <v>3149</v>
      </c>
      <c r="U260" s="288" t="n">
        <v>5777</v>
      </c>
      <c r="V260" s="286" t="n">
        <v>5777</v>
      </c>
      <c r="W260" s="288" t="n"/>
      <c r="X260" s="288" t="n"/>
      <c r="Y260" s="288" t="n"/>
      <c r="Z260" s="288" t="n"/>
      <c r="AA260" s="288" t="n"/>
      <c r="AB260" s="288" t="n"/>
      <c r="AC260" s="288" t="n"/>
      <c r="AD260" s="288" t="n"/>
      <c r="AE260" s="289" t="n"/>
      <c r="AF260" s="288" t="n"/>
      <c r="AG260" s="288" t="n"/>
      <c r="AH260" s="288" t="n"/>
      <c r="AI260" s="288" t="n"/>
      <c r="AJ260" s="288" t="n"/>
      <c r="AK260" s="288" t="n"/>
      <c r="AL260" s="288" t="n"/>
      <c r="AM260" s="288" t="n"/>
      <c r="AN260" s="290">
        <f>SUM(I260:AM260)</f>
        <v/>
      </c>
      <c r="AO260" s="291" t="n"/>
      <c r="AP260" s="287" t="n"/>
    </row>
    <row customFormat="1" customHeight="1" ht="31.5" r="261" s="260">
      <c r="A261" s="286" t="n">
        <v>52</v>
      </c>
      <c r="B261" s="286" t="inlineStr">
        <is>
          <t>租赁</t>
        </is>
      </c>
      <c r="C261" s="286" t="inlineStr">
        <is>
          <t>服饰配套</t>
        </is>
      </c>
      <c r="D261" s="286" t="inlineStr">
        <is>
          <t>2F</t>
        </is>
      </c>
      <c r="E261" s="286" t="inlineStr">
        <is>
          <t>2F</t>
        </is>
      </c>
      <c r="F261" s="287" t="inlineStr">
        <is>
          <t>2F-264</t>
        </is>
      </c>
      <c r="G261" s="287" t="inlineStr">
        <is>
          <t>如花如画</t>
        </is>
      </c>
      <c r="H261" s="301" t="n">
        <v>12</v>
      </c>
      <c r="I261" s="288" t="n">
        <v>1427</v>
      </c>
      <c r="J261" s="288" t="n">
        <v>537</v>
      </c>
      <c r="K261" s="288" t="n">
        <v>500</v>
      </c>
      <c r="L261" s="288" t="n">
        <v>197</v>
      </c>
      <c r="M261" s="288" t="n">
        <v>1500</v>
      </c>
      <c r="N261" s="288" t="n">
        <v>1955</v>
      </c>
      <c r="O261" s="288" t="n">
        <v>638</v>
      </c>
      <c r="P261" s="288" t="n">
        <v>626</v>
      </c>
      <c r="Q261" s="288" t="n">
        <v>300</v>
      </c>
      <c r="R261" s="288" t="n">
        <v>369</v>
      </c>
      <c r="S261" s="288" t="n">
        <v>600</v>
      </c>
      <c r="T261" s="288" t="n">
        <v>197</v>
      </c>
      <c r="U261" s="288" t="n">
        <v>739</v>
      </c>
      <c r="V261" s="286" t="n">
        <v>739</v>
      </c>
      <c r="W261" s="288" t="n"/>
      <c r="X261" s="288" t="n"/>
      <c r="Y261" s="288" t="n"/>
      <c r="Z261" s="288" t="n"/>
      <c r="AA261" s="288" t="n"/>
      <c r="AB261" s="288" t="n"/>
      <c r="AC261" s="288" t="n"/>
      <c r="AD261" s="288" t="n"/>
      <c r="AE261" s="289" t="n"/>
      <c r="AF261" s="288" t="n"/>
      <c r="AG261" s="288" t="n"/>
      <c r="AH261" s="288" t="n"/>
      <c r="AI261" s="288" t="n"/>
      <c r="AJ261" s="288" t="n"/>
      <c r="AK261" s="288" t="n"/>
      <c r="AL261" s="288" t="n"/>
      <c r="AM261" s="288" t="n"/>
      <c r="AN261" s="290">
        <f>SUM(I261:AM261)</f>
        <v/>
      </c>
      <c r="AO261" s="291" t="n"/>
      <c r="AP261" s="287" t="n"/>
    </row>
    <row customFormat="1" customHeight="1" ht="31.5" r="262" s="260">
      <c r="A262" s="286" t="n">
        <v>53</v>
      </c>
      <c r="B262" s="286" t="inlineStr">
        <is>
          <t>租赁</t>
        </is>
      </c>
      <c r="C262" s="286" t="inlineStr">
        <is>
          <t>服饰配套</t>
        </is>
      </c>
      <c r="D262" s="286" t="inlineStr">
        <is>
          <t>4F</t>
        </is>
      </c>
      <c r="E262" s="286" t="inlineStr">
        <is>
          <t>4F</t>
        </is>
      </c>
      <c r="F262" s="287" t="inlineStr">
        <is>
          <t>4F-425-1</t>
        </is>
      </c>
      <c r="G262" s="287" t="inlineStr">
        <is>
          <t>吾甜吾蜜</t>
        </is>
      </c>
      <c r="H262" s="301" t="n">
        <v>10</v>
      </c>
      <c r="I262" s="288" t="n">
        <v>900</v>
      </c>
      <c r="J262" s="288" t="n">
        <v>240</v>
      </c>
      <c r="K262" s="288" t="n">
        <v>240</v>
      </c>
      <c r="L262" s="288" t="n">
        <v>230</v>
      </c>
      <c r="M262" s="288" t="n">
        <v>200</v>
      </c>
      <c r="N262" s="288" t="n">
        <v>280</v>
      </c>
      <c r="O262" s="288" t="n">
        <v>700</v>
      </c>
      <c r="P262" s="288" t="n">
        <v>500</v>
      </c>
      <c r="Q262" s="288" t="n">
        <v>150</v>
      </c>
      <c r="R262" s="288" t="n">
        <v>150</v>
      </c>
      <c r="S262" s="288" t="n">
        <v>150</v>
      </c>
      <c r="T262" s="288" t="n">
        <v>180</v>
      </c>
      <c r="U262" s="288" t="n">
        <v>1500</v>
      </c>
      <c r="V262" s="286" t="n">
        <v>1500</v>
      </c>
      <c r="W262" s="288" t="n"/>
      <c r="X262" s="288" t="n"/>
      <c r="Y262" s="288" t="n"/>
      <c r="Z262" s="288" t="n"/>
      <c r="AA262" s="288" t="n"/>
      <c r="AB262" s="288" t="n"/>
      <c r="AC262" s="288" t="n"/>
      <c r="AD262" s="288" t="n"/>
      <c r="AE262" s="289" t="n"/>
      <c r="AF262" s="288" t="n"/>
      <c r="AG262" s="288" t="n"/>
      <c r="AH262" s="288" t="n"/>
      <c r="AI262" s="288" t="n"/>
      <c r="AJ262" s="288" t="n"/>
      <c r="AK262" s="288" t="n"/>
      <c r="AL262" s="288" t="n"/>
      <c r="AM262" s="288" t="n"/>
      <c r="AN262" s="290">
        <f>SUM(I262:AM262)</f>
        <v/>
      </c>
      <c r="AO262" s="291" t="n"/>
      <c r="AP262" s="287" t="n"/>
    </row>
    <row customFormat="1" customHeight="1" ht="31.5" r="263" s="260">
      <c r="A263" s="286" t="n">
        <v>55</v>
      </c>
      <c r="B263" s="286" t="inlineStr">
        <is>
          <t>租赁</t>
        </is>
      </c>
      <c r="C263" s="286" t="inlineStr">
        <is>
          <t>服饰配套</t>
        </is>
      </c>
      <c r="D263" s="286" t="inlineStr">
        <is>
          <t>4F</t>
        </is>
      </c>
      <c r="E263" s="315" t="inlineStr">
        <is>
          <t>主题街</t>
        </is>
      </c>
      <c r="F263" s="287" t="inlineStr">
        <is>
          <t>4F-418-16</t>
        </is>
      </c>
      <c r="G263" s="287" t="inlineStr">
        <is>
          <t>白象</t>
        </is>
      </c>
      <c r="H263" s="301" t="n">
        <v>20</v>
      </c>
      <c r="I263" s="288" t="n">
        <v>20</v>
      </c>
      <c r="J263" s="286" t="n">
        <v>0</v>
      </c>
      <c r="K263" s="286" t="n">
        <v>0</v>
      </c>
      <c r="L263" s="286" t="n">
        <v>128</v>
      </c>
      <c r="M263" s="286" t="n">
        <v>1001</v>
      </c>
      <c r="N263" s="286" t="n">
        <v>0</v>
      </c>
      <c r="O263" s="286" t="n">
        <v>0</v>
      </c>
      <c r="P263" s="286" t="n">
        <v>208</v>
      </c>
      <c r="Q263" s="286" t="n">
        <v>208</v>
      </c>
      <c r="R263" s="286" t="n">
        <v>0</v>
      </c>
      <c r="S263" s="286" t="n">
        <v>0</v>
      </c>
      <c r="T263" s="286" t="n">
        <v>0</v>
      </c>
      <c r="U263" s="286" t="n">
        <v>0</v>
      </c>
      <c r="V263" s="286" t="n">
        <v>0</v>
      </c>
      <c r="W263" s="286" t="n"/>
      <c r="X263" s="286" t="n"/>
      <c r="Y263" s="286" t="n"/>
      <c r="Z263" s="286" t="n"/>
      <c r="AA263" s="286" t="n"/>
      <c r="AB263" s="286" t="n"/>
      <c r="AC263" s="286" t="n"/>
      <c r="AD263" s="286" t="n"/>
      <c r="AE263" s="299" t="n"/>
      <c r="AF263" s="286" t="n"/>
      <c r="AG263" s="286" t="n"/>
      <c r="AH263" s="286" t="n"/>
      <c r="AI263" s="286" t="n"/>
      <c r="AJ263" s="286" t="n"/>
      <c r="AK263" s="286" t="n"/>
      <c r="AL263" s="286" t="n"/>
      <c r="AM263" s="286" t="n"/>
      <c r="AN263" s="290">
        <f>SUM(I263:AM263)</f>
        <v/>
      </c>
      <c r="AO263" s="291" t="n"/>
      <c r="AP263" s="287" t="inlineStr">
        <is>
          <t>销采</t>
        </is>
      </c>
    </row>
    <row customFormat="1" customHeight="1" ht="31.5" r="264" s="260">
      <c r="A264" s="286" t="n">
        <v>56</v>
      </c>
      <c r="B264" s="286" t="inlineStr">
        <is>
          <t>租赁</t>
        </is>
      </c>
      <c r="C264" s="286" t="inlineStr">
        <is>
          <t>服饰配套</t>
        </is>
      </c>
      <c r="D264" s="286" t="inlineStr">
        <is>
          <t>1F</t>
        </is>
      </c>
      <c r="E264" s="286" t="inlineStr">
        <is>
          <t>1F</t>
        </is>
      </c>
      <c r="F264" s="287" t="inlineStr">
        <is>
          <t>1F-Z104-1</t>
        </is>
      </c>
      <c r="G264" s="287" t="inlineStr">
        <is>
          <t>CK手表</t>
        </is>
      </c>
      <c r="H264" s="301" t="n">
        <v>34</v>
      </c>
      <c r="I264" s="288" t="n">
        <v>6800</v>
      </c>
      <c r="J264" s="288" t="n">
        <v>4550</v>
      </c>
      <c r="K264" s="288" t="n">
        <v>2680</v>
      </c>
      <c r="L264" s="288" t="n">
        <v>6400</v>
      </c>
      <c r="M264" s="288" t="n">
        <v>0</v>
      </c>
      <c r="N264" s="288" t="n">
        <v>5400</v>
      </c>
      <c r="O264" s="288" t="n">
        <v>4550</v>
      </c>
      <c r="P264" s="288" t="n">
        <v>0</v>
      </c>
      <c r="Q264" s="288" t="n">
        <v>2000</v>
      </c>
      <c r="R264" s="288" t="n">
        <v>3300</v>
      </c>
      <c r="S264" s="288" t="n">
        <v>2700</v>
      </c>
      <c r="T264" s="288" t="n">
        <v>0</v>
      </c>
      <c r="U264" s="288" t="n">
        <v>4750</v>
      </c>
      <c r="V264" s="286" t="n">
        <v>4750</v>
      </c>
      <c r="W264" s="288" t="n"/>
      <c r="X264" s="288" t="n"/>
      <c r="Y264" s="288" t="n"/>
      <c r="Z264" s="288" t="n"/>
      <c r="AA264" s="288" t="n"/>
      <c r="AB264" s="288" t="n"/>
      <c r="AC264" s="288" t="n"/>
      <c r="AD264" s="288" t="n"/>
      <c r="AE264" s="289" t="n"/>
      <c r="AF264" s="288" t="n"/>
      <c r="AG264" s="288" t="n"/>
      <c r="AH264" s="288" t="n"/>
      <c r="AI264" s="288" t="n"/>
      <c r="AJ264" s="288" t="n"/>
      <c r="AK264" s="288" t="n"/>
      <c r="AL264" s="288" t="n"/>
      <c r="AM264" s="288" t="n"/>
      <c r="AN264" s="290">
        <f>SUM(I264:AM264)</f>
        <v/>
      </c>
      <c r="AO264" s="291" t="n"/>
      <c r="AP264" s="287" t="n"/>
    </row>
    <row customFormat="1" customHeight="1" ht="31.5" r="265" s="260">
      <c r="A265" s="286" t="n">
        <v>57</v>
      </c>
      <c r="B265" s="286" t="inlineStr">
        <is>
          <t>租赁</t>
        </is>
      </c>
      <c r="C265" s="286" t="inlineStr">
        <is>
          <t>服饰配套</t>
        </is>
      </c>
      <c r="D265" s="286" t="inlineStr">
        <is>
          <t>1F</t>
        </is>
      </c>
      <c r="E265" s="286" t="inlineStr">
        <is>
          <t>1F</t>
        </is>
      </c>
      <c r="F265" s="292" t="inlineStr">
        <is>
          <t>Z137</t>
        </is>
      </c>
      <c r="G265" s="287" t="inlineStr">
        <is>
          <t>奥康</t>
        </is>
      </c>
      <c r="H265" s="294" t="n">
        <v>116</v>
      </c>
      <c r="I265" s="288" t="n">
        <v>7786</v>
      </c>
      <c r="J265" s="286" t="n">
        <v>1900</v>
      </c>
      <c r="K265" s="286" t="n">
        <v>7465</v>
      </c>
      <c r="L265" s="286" t="n">
        <v>2774</v>
      </c>
      <c r="M265" s="286" t="n">
        <v>4572</v>
      </c>
      <c r="N265" s="286" t="n">
        <v>3523</v>
      </c>
      <c r="O265" s="286" t="n">
        <v>9084</v>
      </c>
      <c r="P265" s="286" t="n">
        <v>5724</v>
      </c>
      <c r="Q265" s="286" t="n">
        <v>2785</v>
      </c>
      <c r="R265" s="286" t="n">
        <v>399</v>
      </c>
      <c r="S265" s="286" t="n">
        <v>1357</v>
      </c>
      <c r="T265" s="286" t="n">
        <v>7258</v>
      </c>
      <c r="U265" s="286" t="n">
        <v>15425</v>
      </c>
      <c r="V265" s="286" t="n">
        <v>15425</v>
      </c>
      <c r="W265" s="286" t="n"/>
      <c r="X265" s="286" t="n"/>
      <c r="Y265" s="286" t="n"/>
      <c r="Z265" s="286" t="n"/>
      <c r="AA265" s="286" t="n"/>
      <c r="AB265" s="286" t="n"/>
      <c r="AC265" s="286" t="n"/>
      <c r="AD265" s="286" t="n"/>
      <c r="AE265" s="299" t="n"/>
      <c r="AF265" s="286" t="n"/>
      <c r="AG265" s="286" t="n"/>
      <c r="AH265" s="286" t="n"/>
      <c r="AI265" s="286" t="n"/>
      <c r="AJ265" s="286" t="n"/>
      <c r="AK265" s="286" t="n"/>
      <c r="AL265" s="286" t="n"/>
      <c r="AM265" s="286" t="n"/>
      <c r="AN265" s="290">
        <f>SUM(I265:AM265)</f>
        <v/>
      </c>
      <c r="AO265" s="291" t="n"/>
      <c r="AP265" s="287" t="inlineStr">
        <is>
          <t>销采</t>
        </is>
      </c>
    </row>
    <row customFormat="1" customHeight="1" ht="31.5" r="266" s="260">
      <c r="A266" s="286" t="n">
        <v>58</v>
      </c>
      <c r="B266" s="286" t="inlineStr">
        <is>
          <t>租赁</t>
        </is>
      </c>
      <c r="C266" s="286" t="inlineStr">
        <is>
          <t>服饰配套</t>
        </is>
      </c>
      <c r="D266" s="286" t="inlineStr">
        <is>
          <t>1F</t>
        </is>
      </c>
      <c r="E266" s="286" t="inlineStr">
        <is>
          <t>1F</t>
        </is>
      </c>
      <c r="F266" s="287" t="inlineStr">
        <is>
          <t>1F-180</t>
        </is>
      </c>
      <c r="G266" s="329" t="inlineStr">
        <is>
          <t>欧珀莱</t>
        </is>
      </c>
      <c r="H266" s="301" t="n">
        <v>25</v>
      </c>
      <c r="I266" s="288" t="n">
        <v>280</v>
      </c>
      <c r="J266" s="288" t="n">
        <v>370</v>
      </c>
      <c r="K266" s="288" t="n">
        <v>690</v>
      </c>
      <c r="L266" s="288" t="n">
        <v>410</v>
      </c>
      <c r="M266" s="288" t="n">
        <v>280</v>
      </c>
      <c r="N266" s="288" t="n">
        <v>2235</v>
      </c>
      <c r="O266" s="288" t="n">
        <v>2065</v>
      </c>
      <c r="P266" s="288" t="n">
        <v>680</v>
      </c>
      <c r="Q266" s="288" t="n">
        <v>650</v>
      </c>
      <c r="R266" s="288" t="n">
        <v>1870</v>
      </c>
      <c r="S266" s="288" t="n">
        <v>600</v>
      </c>
      <c r="T266" s="288" t="n">
        <v>5345</v>
      </c>
      <c r="U266" s="288" t="n">
        <v>7750</v>
      </c>
      <c r="V266" s="288" t="n">
        <v>7750</v>
      </c>
      <c r="W266" s="288" t="n"/>
      <c r="X266" s="288" t="n"/>
      <c r="Y266" s="288" t="n"/>
      <c r="Z266" s="288" t="n"/>
      <c r="AA266" s="288" t="n"/>
      <c r="AB266" s="288" t="n"/>
      <c r="AC266" s="288" t="n"/>
      <c r="AD266" s="288" t="n"/>
      <c r="AE266" s="289" t="n"/>
      <c r="AF266" s="288" t="n"/>
      <c r="AG266" s="288" t="n"/>
      <c r="AH266" s="288" t="n"/>
      <c r="AI266" s="288" t="n"/>
      <c r="AJ266" s="288" t="n"/>
      <c r="AK266" s="288" t="n"/>
      <c r="AL266" s="288" t="n"/>
      <c r="AM266" s="288" t="n"/>
      <c r="AN266" s="290">
        <f>SUM(I266:AM266)</f>
        <v/>
      </c>
      <c r="AO266" s="291" t="n"/>
      <c r="AP266" s="287" t="n"/>
    </row>
    <row customFormat="1" customHeight="1" ht="31.5" r="267" s="260">
      <c r="A267" s="286" t="n">
        <v>59</v>
      </c>
      <c r="B267" s="286" t="inlineStr">
        <is>
          <t>租赁</t>
        </is>
      </c>
      <c r="C267" s="286" t="inlineStr">
        <is>
          <t>服饰配套</t>
        </is>
      </c>
      <c r="D267" s="286" t="inlineStr">
        <is>
          <t>1F</t>
        </is>
      </c>
      <c r="E267" s="286" t="inlineStr">
        <is>
          <t>1F</t>
        </is>
      </c>
      <c r="F267" s="287" t="inlineStr">
        <is>
          <t>1F-181</t>
        </is>
      </c>
      <c r="G267" s="287" t="inlineStr">
        <is>
          <t>DHC</t>
        </is>
      </c>
      <c r="H267" s="301" t="n">
        <v>22.4</v>
      </c>
      <c r="I267" s="288" t="n">
        <v>443</v>
      </c>
      <c r="J267" s="288" t="n">
        <v>294</v>
      </c>
      <c r="K267" s="288" t="n">
        <v>590</v>
      </c>
      <c r="L267" s="288" t="n">
        <v>342</v>
      </c>
      <c r="M267" s="288" t="n">
        <v>585</v>
      </c>
      <c r="N267" s="288" t="n">
        <v>361</v>
      </c>
      <c r="O267" s="288" t="n">
        <v>286</v>
      </c>
      <c r="P267" s="288" t="n">
        <v>753</v>
      </c>
      <c r="Q267" s="288" t="n">
        <v>813</v>
      </c>
      <c r="R267" s="288" t="n">
        <v>329</v>
      </c>
      <c r="S267" s="288" t="n">
        <v>121</v>
      </c>
      <c r="T267" s="288" t="n">
        <v>88</v>
      </c>
      <c r="U267" s="288" t="n">
        <v>5269</v>
      </c>
      <c r="V267" s="286" t="n">
        <v>5269</v>
      </c>
      <c r="W267" s="288" t="n"/>
      <c r="X267" s="288" t="n"/>
      <c r="Y267" s="288" t="n"/>
      <c r="Z267" s="288" t="n"/>
      <c r="AA267" s="288" t="n"/>
      <c r="AB267" s="288" t="n"/>
      <c r="AC267" s="288" t="n"/>
      <c r="AD267" s="288" t="n"/>
      <c r="AE267" s="289" t="n"/>
      <c r="AF267" s="288" t="n"/>
      <c r="AG267" s="288" t="n"/>
      <c r="AH267" s="288" t="n"/>
      <c r="AI267" s="288" t="n"/>
      <c r="AJ267" s="288" t="n"/>
      <c r="AK267" s="288" t="n"/>
      <c r="AL267" s="288" t="n"/>
      <c r="AM267" s="288" t="n"/>
      <c r="AN267" s="290">
        <f>SUM(I267:AM267)</f>
        <v/>
      </c>
      <c r="AO267" s="291" t="n"/>
      <c r="AP267" s="287" t="n"/>
    </row>
    <row customFormat="1" customHeight="1" ht="31.5" r="268" s="260">
      <c r="A268" s="286" t="n">
        <v>60</v>
      </c>
      <c r="B268" s="286" t="inlineStr">
        <is>
          <t>租赁</t>
        </is>
      </c>
      <c r="C268" s="286" t="inlineStr">
        <is>
          <t>服饰配套</t>
        </is>
      </c>
      <c r="D268" s="286" t="inlineStr">
        <is>
          <t>1F</t>
        </is>
      </c>
      <c r="E268" s="286" t="inlineStr">
        <is>
          <t>1F</t>
        </is>
      </c>
      <c r="F268" s="287" t="inlineStr">
        <is>
          <t>1F-116-2</t>
        </is>
      </c>
      <c r="G268" s="287" t="inlineStr">
        <is>
          <t>小米</t>
        </is>
      </c>
      <c r="H268" s="301" t="n">
        <v>204</v>
      </c>
      <c r="I268" s="288" t="n">
        <v>101000</v>
      </c>
      <c r="J268" s="288" t="n">
        <v>39000</v>
      </c>
      <c r="K268" s="288" t="n">
        <v>57000</v>
      </c>
      <c r="L268" s="288" t="n">
        <v>52000</v>
      </c>
      <c r="M268" s="288" t="n">
        <v>39086</v>
      </c>
      <c r="N268" s="288" t="n">
        <v>84000</v>
      </c>
      <c r="O268" s="288" t="n">
        <v>93000</v>
      </c>
      <c r="P268" s="288" t="n">
        <v>114000</v>
      </c>
      <c r="Q268" s="288" t="n">
        <v>63000</v>
      </c>
      <c r="R268" s="288" t="n">
        <v>60000</v>
      </c>
      <c r="S268" s="288" t="n">
        <v>45000</v>
      </c>
      <c r="T268" s="288" t="n">
        <v>55000</v>
      </c>
      <c r="U268" s="288" t="n">
        <v>130000</v>
      </c>
      <c r="V268" s="286" t="n">
        <v>130000</v>
      </c>
      <c r="W268" s="288" t="n"/>
      <c r="X268" s="288" t="n"/>
      <c r="Y268" s="288" t="n"/>
      <c r="Z268" s="288" t="n"/>
      <c r="AA268" s="288" t="n"/>
      <c r="AB268" s="288" t="n"/>
      <c r="AC268" s="288" t="n"/>
      <c r="AD268" s="288" t="n"/>
      <c r="AE268" s="289" t="n"/>
      <c r="AF268" s="288" t="n"/>
      <c r="AG268" s="288" t="n"/>
      <c r="AH268" s="288" t="n"/>
      <c r="AI268" s="288" t="n"/>
      <c r="AJ268" s="288" t="n"/>
      <c r="AK268" s="288" t="n"/>
      <c r="AL268" s="288" t="n"/>
      <c r="AM268" s="288" t="n"/>
      <c r="AN268" s="290">
        <f>SUM(I268:AM268)</f>
        <v/>
      </c>
      <c r="AO268" s="291" t="n"/>
      <c r="AP268" s="287" t="n"/>
    </row>
    <row customFormat="1" customHeight="1" ht="31.5" r="269" s="260">
      <c r="A269" s="286" t="n">
        <v>61</v>
      </c>
      <c r="B269" s="286" t="inlineStr">
        <is>
          <t>租赁</t>
        </is>
      </c>
      <c r="C269" s="286" t="inlineStr">
        <is>
          <t>服饰配套</t>
        </is>
      </c>
      <c r="D269" s="286" t="inlineStr">
        <is>
          <t>1F</t>
        </is>
      </c>
      <c r="E269" s="286" t="inlineStr">
        <is>
          <t>1F</t>
        </is>
      </c>
      <c r="F269" s="287" t="inlineStr">
        <is>
          <t>1F-182</t>
        </is>
      </c>
      <c r="G269" s="287" t="inlineStr">
        <is>
          <t>潮宏基</t>
        </is>
      </c>
      <c r="H269" s="301" t="n">
        <v>48</v>
      </c>
      <c r="I269" s="288" t="n">
        <v>15000</v>
      </c>
      <c r="J269" s="288" t="n">
        <v>6000</v>
      </c>
      <c r="K269" s="288" t="n">
        <v>10000</v>
      </c>
      <c r="L269" s="288" t="n">
        <v>18000</v>
      </c>
      <c r="M269" s="288" t="n">
        <v>10000</v>
      </c>
      <c r="N269" s="288" t="n">
        <v>33000</v>
      </c>
      <c r="O269" s="288" t="n">
        <v>15000</v>
      </c>
      <c r="P269" s="288" t="n">
        <v>45000</v>
      </c>
      <c r="Q269" s="288" t="n">
        <v>5000</v>
      </c>
      <c r="R269" s="288" t="n">
        <v>20000</v>
      </c>
      <c r="S269" s="288" t="n">
        <v>27000</v>
      </c>
      <c r="T269" s="288" t="n">
        <v>18000</v>
      </c>
      <c r="U269" s="288" t="n">
        <v>56000</v>
      </c>
      <c r="V269" s="286" t="n">
        <v>56000</v>
      </c>
      <c r="W269" s="288" t="n"/>
      <c r="X269" s="288" t="n"/>
      <c r="Y269" s="288" t="n"/>
      <c r="Z269" s="288" t="n"/>
      <c r="AA269" s="288" t="n"/>
      <c r="AB269" s="288" t="n"/>
      <c r="AC269" s="288" t="n"/>
      <c r="AD269" s="288" t="n"/>
      <c r="AE269" s="289" t="n"/>
      <c r="AF269" s="288" t="n"/>
      <c r="AG269" s="288" t="n"/>
      <c r="AH269" s="288" t="n"/>
      <c r="AI269" s="288" t="n"/>
      <c r="AJ269" s="288" t="n"/>
      <c r="AK269" s="288" t="n"/>
      <c r="AL269" s="288" t="n"/>
      <c r="AM269" s="288" t="n"/>
      <c r="AN269" s="290">
        <f>SUM(I269:AM269)</f>
        <v/>
      </c>
      <c r="AO269" s="291" t="n"/>
      <c r="AP269" s="287" t="n"/>
    </row>
    <row customFormat="1" customHeight="1" ht="31.5" r="270" s="260">
      <c r="A270" s="286" t="n">
        <v>63</v>
      </c>
      <c r="B270" s="286" t="inlineStr">
        <is>
          <t>租赁</t>
        </is>
      </c>
      <c r="C270" s="286" t="inlineStr">
        <is>
          <t>服饰配套</t>
        </is>
      </c>
      <c r="D270" s="286" t="inlineStr">
        <is>
          <t>2F</t>
        </is>
      </c>
      <c r="E270" s="286" t="inlineStr">
        <is>
          <t>2F</t>
        </is>
      </c>
      <c r="F270" s="287" t="inlineStr">
        <is>
          <t>2F-261</t>
        </is>
      </c>
      <c r="G270" s="287" t="inlineStr">
        <is>
          <t>美丝薇</t>
        </is>
      </c>
      <c r="H270" s="301" t="n">
        <v>15</v>
      </c>
      <c r="I270" s="288" t="n">
        <v>400</v>
      </c>
      <c r="J270" s="288" t="n">
        <v>752</v>
      </c>
      <c r="K270" s="288" t="n">
        <v>226</v>
      </c>
      <c r="L270" s="288" t="n">
        <v>365</v>
      </c>
      <c r="M270" s="288" t="n">
        <v>635</v>
      </c>
      <c r="N270" s="288" t="n">
        <v>1241</v>
      </c>
      <c r="O270" s="288" t="n">
        <v>1175</v>
      </c>
      <c r="P270" s="288" t="n">
        <v>1767</v>
      </c>
      <c r="Q270" s="288" t="n">
        <v>800</v>
      </c>
      <c r="R270" s="288" t="n">
        <v>1084</v>
      </c>
      <c r="S270" s="288" t="n">
        <v>659</v>
      </c>
      <c r="T270" s="288" t="n">
        <v>1676</v>
      </c>
      <c r="U270" s="288" t="n">
        <v>650</v>
      </c>
      <c r="V270" s="286" t="n">
        <v>650</v>
      </c>
      <c r="W270" s="288" t="n"/>
      <c r="X270" s="288" t="n"/>
      <c r="Y270" s="288" t="n"/>
      <c r="Z270" s="288" t="n"/>
      <c r="AA270" s="288" t="n"/>
      <c r="AB270" s="288" t="n"/>
      <c r="AC270" s="288" t="n"/>
      <c r="AD270" s="288" t="n"/>
      <c r="AE270" s="289" t="n"/>
      <c r="AF270" s="288" t="n"/>
      <c r="AG270" s="288" t="n"/>
      <c r="AH270" s="288" t="n"/>
      <c r="AI270" s="288" t="n"/>
      <c r="AJ270" s="288" t="n"/>
      <c r="AK270" s="288" t="n"/>
      <c r="AL270" s="288" t="n"/>
      <c r="AM270" s="288" t="n"/>
      <c r="AN270" s="290">
        <f>SUM(I270:AM270)</f>
        <v/>
      </c>
      <c r="AO270" s="291" t="n"/>
      <c r="AP270" s="287" t="n"/>
    </row>
    <row customFormat="1" customHeight="1" ht="31.5" r="271" s="260">
      <c r="A271" s="286" t="n">
        <v>64</v>
      </c>
      <c r="B271" s="286" t="inlineStr">
        <is>
          <t>租赁</t>
        </is>
      </c>
      <c r="C271" s="286" t="inlineStr">
        <is>
          <t>服饰配套</t>
        </is>
      </c>
      <c r="D271" s="286" t="inlineStr">
        <is>
          <t>1F</t>
        </is>
      </c>
      <c r="E271" s="286" t="inlineStr">
        <is>
          <t>1F</t>
        </is>
      </c>
      <c r="F271" s="287" t="inlineStr">
        <is>
          <t>1F-103-2</t>
        </is>
      </c>
      <c r="G271" s="287" t="inlineStr">
        <is>
          <t>盛时表行</t>
        </is>
      </c>
      <c r="H271" s="301" t="n">
        <v>85.66</v>
      </c>
      <c r="I271" s="288" t="n">
        <v>6773</v>
      </c>
      <c r="J271" s="286" t="n">
        <v>9453</v>
      </c>
      <c r="K271" s="286" t="n">
        <v>711</v>
      </c>
      <c r="L271" s="286" t="n">
        <v>0</v>
      </c>
      <c r="M271" s="286" t="n">
        <v>0</v>
      </c>
      <c r="N271" s="286" t="n">
        <v>1173</v>
      </c>
      <c r="O271" s="286" t="n">
        <v>8190</v>
      </c>
      <c r="P271" s="286" t="n">
        <v>3851</v>
      </c>
      <c r="Q271" s="286" t="n">
        <v>3924</v>
      </c>
      <c r="R271" s="286" t="n">
        <v>0</v>
      </c>
      <c r="S271" s="286" t="n">
        <v>3492</v>
      </c>
      <c r="T271" s="286" t="n">
        <v>0</v>
      </c>
      <c r="U271" s="286" t="n">
        <v>18434</v>
      </c>
      <c r="V271" s="286" t="n">
        <v>18434</v>
      </c>
      <c r="W271" s="286" t="n"/>
      <c r="X271" s="286" t="n"/>
      <c r="Y271" s="286" t="n"/>
      <c r="Z271" s="286" t="n"/>
      <c r="AA271" s="286" t="n"/>
      <c r="AB271" s="286" t="n"/>
      <c r="AC271" s="286" t="n"/>
      <c r="AD271" s="286" t="n"/>
      <c r="AE271" s="299" t="n"/>
      <c r="AF271" s="286" t="n"/>
      <c r="AG271" s="286" t="n"/>
      <c r="AH271" s="286" t="n"/>
      <c r="AI271" s="286" t="n"/>
      <c r="AJ271" s="286" t="n"/>
      <c r="AK271" s="286" t="n"/>
      <c r="AL271" s="286" t="n"/>
      <c r="AM271" s="286" t="n"/>
      <c r="AN271" s="290">
        <f>SUM(I271:AM271)</f>
        <v/>
      </c>
      <c r="AO271" s="291" t="n"/>
      <c r="AP271" s="287" t="inlineStr">
        <is>
          <t>销采</t>
        </is>
      </c>
    </row>
    <row customFormat="1" customHeight="1" ht="31.5" r="272" s="260">
      <c r="A272" s="286" t="n">
        <v>65</v>
      </c>
      <c r="B272" s="286" t="inlineStr">
        <is>
          <t>租赁</t>
        </is>
      </c>
      <c r="C272" s="286" t="inlineStr">
        <is>
          <t>服饰配套</t>
        </is>
      </c>
      <c r="D272" s="286" t="inlineStr">
        <is>
          <t>1F</t>
        </is>
      </c>
      <c r="E272" s="286" t="inlineStr">
        <is>
          <t>1F</t>
        </is>
      </c>
      <c r="F272" s="287" t="inlineStr">
        <is>
          <t>1F-130-1</t>
        </is>
      </c>
      <c r="G272" s="287" t="inlineStr">
        <is>
          <t>MIDO</t>
        </is>
      </c>
      <c r="H272" s="301" t="n">
        <v>35</v>
      </c>
      <c r="I272" s="288" t="n">
        <v>19580</v>
      </c>
      <c r="J272" s="288" t="n">
        <v>9342</v>
      </c>
      <c r="K272" s="288" t="n">
        <v>4900</v>
      </c>
      <c r="L272" s="288" t="n">
        <v>0</v>
      </c>
      <c r="M272" s="288" t="n">
        <v>0</v>
      </c>
      <c r="N272" s="288" t="n">
        <v>3636</v>
      </c>
      <c r="O272" s="288" t="n">
        <v>0</v>
      </c>
      <c r="P272" s="288" t="n">
        <v>4356</v>
      </c>
      <c r="Q272" s="288" t="n">
        <v>3780</v>
      </c>
      <c r="R272" s="288" t="n">
        <v>0</v>
      </c>
      <c r="S272" s="288" t="n">
        <v>0</v>
      </c>
      <c r="T272" s="288" t="n">
        <v>0</v>
      </c>
      <c r="U272" s="288" t="n">
        <v>8775</v>
      </c>
      <c r="V272" s="286" t="n">
        <v>8775</v>
      </c>
      <c r="W272" s="288" t="n"/>
      <c r="X272" s="288" t="n"/>
      <c r="Y272" s="288" t="n"/>
      <c r="Z272" s="288" t="n"/>
      <c r="AA272" s="288" t="n"/>
      <c r="AB272" s="288" t="n"/>
      <c r="AC272" s="288" t="n"/>
      <c r="AD272" s="288" t="n"/>
      <c r="AE272" s="289" t="n"/>
      <c r="AF272" s="288" t="n"/>
      <c r="AG272" s="288" t="n"/>
      <c r="AH272" s="288" t="n"/>
      <c r="AI272" s="288" t="n"/>
      <c r="AJ272" s="288" t="n"/>
      <c r="AK272" s="288" t="n"/>
      <c r="AL272" s="288" t="n"/>
      <c r="AM272" s="288" t="n"/>
      <c r="AN272" s="290">
        <f>SUM(I272:AM272)</f>
        <v/>
      </c>
      <c r="AO272" s="291" t="n"/>
      <c r="AP272" s="287" t="n"/>
    </row>
    <row customFormat="1" customHeight="1" ht="31.5" r="273" s="260">
      <c r="A273" s="286" t="n">
        <v>66</v>
      </c>
      <c r="B273" s="286" t="inlineStr">
        <is>
          <t>租赁</t>
        </is>
      </c>
      <c r="C273" s="286" t="inlineStr">
        <is>
          <t>服饰配套</t>
        </is>
      </c>
      <c r="D273" s="286" t="inlineStr">
        <is>
          <t>1F</t>
        </is>
      </c>
      <c r="E273" s="286" t="inlineStr">
        <is>
          <t>1F</t>
        </is>
      </c>
      <c r="F273" s="287" t="inlineStr">
        <is>
          <t>C117,C118-1</t>
        </is>
      </c>
      <c r="G273" s="287" t="inlineStr">
        <is>
          <t>金利来</t>
        </is>
      </c>
      <c r="H273" s="301" t="n">
        <v>130</v>
      </c>
      <c r="I273" s="288" t="n">
        <v>6731</v>
      </c>
      <c r="J273" s="286" t="n">
        <v>3996</v>
      </c>
      <c r="K273" s="286" t="n">
        <v>699</v>
      </c>
      <c r="L273" s="286" t="n">
        <v>9305</v>
      </c>
      <c r="M273" s="286" t="n">
        <v>3285</v>
      </c>
      <c r="N273" s="286" t="n">
        <v>2254</v>
      </c>
      <c r="O273" s="286" t="n">
        <v>5396</v>
      </c>
      <c r="P273" s="286" t="n">
        <v>2454</v>
      </c>
      <c r="Q273" s="286" t="n">
        <v>1198</v>
      </c>
      <c r="R273" s="286" t="n">
        <v>6000</v>
      </c>
      <c r="S273" s="286" t="n">
        <v>5375</v>
      </c>
      <c r="T273" s="286" t="n">
        <v>6386</v>
      </c>
      <c r="U273" s="286" t="n">
        <v>6902</v>
      </c>
      <c r="V273" s="286" t="n">
        <v>6902</v>
      </c>
      <c r="W273" s="286" t="n"/>
      <c r="X273" s="286" t="n"/>
      <c r="Y273" s="286" t="n"/>
      <c r="Z273" s="286" t="n"/>
      <c r="AA273" s="286" t="n"/>
      <c r="AB273" s="286" t="n"/>
      <c r="AC273" s="286" t="n"/>
      <c r="AD273" s="286" t="n"/>
      <c r="AE273" s="299" t="n"/>
      <c r="AF273" s="286" t="n"/>
      <c r="AG273" s="286" t="n"/>
      <c r="AH273" s="286" t="n"/>
      <c r="AI273" s="286" t="n"/>
      <c r="AJ273" s="286" t="n"/>
      <c r="AK273" s="286" t="n"/>
      <c r="AL273" s="286" t="n"/>
      <c r="AM273" s="286" t="n"/>
      <c r="AN273" s="290">
        <f>SUM(I273:AM273)</f>
        <v/>
      </c>
      <c r="AO273" s="291" t="n"/>
      <c r="AP273" s="287" t="inlineStr">
        <is>
          <t>销采</t>
        </is>
      </c>
    </row>
    <row customFormat="1" customHeight="1" ht="31.5" r="274" s="260">
      <c r="A274" s="286" t="n">
        <v>68</v>
      </c>
      <c r="B274" s="286" t="inlineStr">
        <is>
          <t>租赁</t>
        </is>
      </c>
      <c r="C274" s="286" t="inlineStr">
        <is>
          <t>服饰配套</t>
        </is>
      </c>
      <c r="D274" s="286" t="inlineStr">
        <is>
          <t>1F</t>
        </is>
      </c>
      <c r="E274" s="286" t="inlineStr">
        <is>
          <t>1F</t>
        </is>
      </c>
      <c r="F274" s="287" t="inlineStr">
        <is>
          <t>1F-183</t>
        </is>
      </c>
      <c r="G274" s="287" t="inlineStr">
        <is>
          <t>DW</t>
        </is>
      </c>
      <c r="H274" s="288" t="n">
        <v>24</v>
      </c>
      <c r="I274" s="288" t="n">
        <v>2500</v>
      </c>
      <c r="J274" s="288" t="n">
        <v>0</v>
      </c>
      <c r="K274" s="288" t="n">
        <v>1290</v>
      </c>
      <c r="L274" s="288" t="n">
        <v>610</v>
      </c>
      <c r="M274" s="288" t="n">
        <v>1390</v>
      </c>
      <c r="N274" s="288" t="n">
        <v>1390</v>
      </c>
      <c r="O274" s="288" t="n">
        <v>5270</v>
      </c>
      <c r="P274" s="288" t="n">
        <v>0</v>
      </c>
      <c r="Q274" s="288" t="n">
        <v>350</v>
      </c>
      <c r="R274" s="288" t="n">
        <v>1390</v>
      </c>
      <c r="S274" s="288" t="n">
        <v>1380</v>
      </c>
      <c r="T274" s="288" t="n">
        <v>2500</v>
      </c>
      <c r="U274" s="288" t="n">
        <v>6200</v>
      </c>
      <c r="V274" s="286" t="n">
        <v>6200</v>
      </c>
      <c r="W274" s="288" t="n"/>
      <c r="X274" s="288" t="n"/>
      <c r="Y274" s="288" t="n"/>
      <c r="Z274" s="288" t="n"/>
      <c r="AA274" s="288" t="n"/>
      <c r="AB274" s="288" t="n"/>
      <c r="AC274" s="288" t="n"/>
      <c r="AD274" s="288" t="n"/>
      <c r="AE274" s="289" t="n"/>
      <c r="AF274" s="288" t="n"/>
      <c r="AG274" s="288" t="n"/>
      <c r="AH274" s="288" t="n"/>
      <c r="AI274" s="288" t="n"/>
      <c r="AJ274" s="288" t="n"/>
      <c r="AK274" s="288" t="n"/>
      <c r="AL274" s="288" t="n"/>
      <c r="AM274" s="288" t="n"/>
      <c r="AN274" s="290">
        <f>SUM(I274:AM274)</f>
        <v/>
      </c>
      <c r="AO274" s="291" t="n"/>
      <c r="AP274" s="287" t="n"/>
    </row>
    <row customFormat="1" customHeight="1" ht="31.5" r="275" s="296">
      <c r="A275" s="286" t="n">
        <v>69</v>
      </c>
      <c r="B275" s="295" t="inlineStr">
        <is>
          <t>租赁</t>
        </is>
      </c>
      <c r="C275" s="295" t="inlineStr">
        <is>
          <t>服饰配套</t>
        </is>
      </c>
      <c r="D275" s="295" t="inlineStr">
        <is>
          <t>3F</t>
        </is>
      </c>
      <c r="E275" s="295" t="inlineStr">
        <is>
          <t>3F</t>
        </is>
      </c>
      <c r="F275" s="292" t="inlineStr">
        <is>
          <t>3F-302-1A,3F-302-2</t>
        </is>
      </c>
      <c r="G275" s="287" t="inlineStr">
        <is>
          <t>crocs</t>
        </is>
      </c>
      <c r="H275" s="294" t="n">
        <v>94</v>
      </c>
      <c r="I275" s="288" t="n">
        <v>655</v>
      </c>
      <c r="J275" s="286" t="n">
        <v>188</v>
      </c>
      <c r="K275" s="286" t="n">
        <v>565</v>
      </c>
      <c r="L275" s="286" t="n">
        <v>398</v>
      </c>
      <c r="M275" s="286" t="n">
        <v>258</v>
      </c>
      <c r="N275" s="286" t="n">
        <v>209</v>
      </c>
      <c r="O275" s="286" t="n">
        <v>1072</v>
      </c>
      <c r="P275" s="286" t="n">
        <v>537</v>
      </c>
      <c r="Q275" s="286" t="n">
        <v>984</v>
      </c>
      <c r="R275" s="286" t="n">
        <v>377</v>
      </c>
      <c r="S275" s="286" t="n">
        <v>25</v>
      </c>
      <c r="T275" s="286" t="n">
        <v>406</v>
      </c>
      <c r="U275" s="286" t="n">
        <v>1226</v>
      </c>
      <c r="V275" s="286" t="n">
        <v>1226</v>
      </c>
      <c r="W275" s="286" t="n"/>
      <c r="X275" s="286" t="n"/>
      <c r="Y275" s="286" t="n"/>
      <c r="Z275" s="286" t="n"/>
      <c r="AA275" s="286" t="n"/>
      <c r="AB275" s="286" t="n"/>
      <c r="AC275" s="286" t="n"/>
      <c r="AD275" s="286" t="n"/>
      <c r="AE275" s="299" t="n"/>
      <c r="AF275" s="286" t="n"/>
      <c r="AG275" s="286" t="n"/>
      <c r="AH275" s="286" t="n"/>
      <c r="AI275" s="286" t="n"/>
      <c r="AJ275" s="286" t="n"/>
      <c r="AK275" s="286" t="n"/>
      <c r="AL275" s="286" t="n"/>
      <c r="AM275" s="286" t="n"/>
      <c r="AN275" s="290">
        <f>SUM(I275:AM275)</f>
        <v/>
      </c>
      <c r="AO275" s="314" t="n"/>
      <c r="AP275" s="287" t="inlineStr">
        <is>
          <t>销采</t>
        </is>
      </c>
      <c r="AQ275" s="260" t="n"/>
      <c r="AS275" s="260" t="n"/>
      <c r="AT275" s="260" t="n"/>
    </row>
    <row customFormat="1" customHeight="1" ht="31.5" r="276" s="260">
      <c r="A276" s="286" t="n">
        <v>70</v>
      </c>
      <c r="B276" s="298" t="inlineStr">
        <is>
          <t>租赁</t>
        </is>
      </c>
      <c r="C276" s="298" t="inlineStr">
        <is>
          <t>服饰配套</t>
        </is>
      </c>
      <c r="D276" s="286" t="inlineStr">
        <is>
          <t>2F</t>
        </is>
      </c>
      <c r="E276" s="286" t="inlineStr">
        <is>
          <t>2F</t>
        </is>
      </c>
      <c r="F276" s="287" t="inlineStr">
        <is>
          <t>2F-225</t>
        </is>
      </c>
      <c r="G276" s="287" t="inlineStr">
        <is>
          <t>芬狄诗</t>
        </is>
      </c>
      <c r="H276" s="301" t="n">
        <v>89</v>
      </c>
      <c r="I276" s="288" t="n">
        <v>5817</v>
      </c>
      <c r="J276" s="286" t="n">
        <v>1953</v>
      </c>
      <c r="K276" s="286" t="n">
        <v>5118</v>
      </c>
      <c r="L276" s="286" t="n">
        <v>1683</v>
      </c>
      <c r="M276" s="286" t="n">
        <v>1663</v>
      </c>
      <c r="N276" s="286" t="n">
        <v>1256</v>
      </c>
      <c r="O276" s="286" t="n">
        <v>4074</v>
      </c>
      <c r="P276" s="286" t="n">
        <v>3636</v>
      </c>
      <c r="Q276" s="286" t="n">
        <v>2332</v>
      </c>
      <c r="R276" s="286" t="n">
        <v>557</v>
      </c>
      <c r="S276" s="286" t="n">
        <v>3058</v>
      </c>
      <c r="T276" s="286" t="n">
        <v>1324</v>
      </c>
      <c r="U276" s="286" t="n">
        <v>6728</v>
      </c>
      <c r="V276" s="286" t="n">
        <v>6728</v>
      </c>
      <c r="W276" s="286" t="n"/>
      <c r="X276" s="286" t="n"/>
      <c r="Y276" s="286" t="n"/>
      <c r="Z276" s="286" t="n"/>
      <c r="AA276" s="286" t="n"/>
      <c r="AB276" s="286" t="n"/>
      <c r="AC276" s="286" t="n"/>
      <c r="AD276" s="286" t="n"/>
      <c r="AE276" s="299" t="n"/>
      <c r="AF276" s="286" t="n"/>
      <c r="AG276" s="286" t="n"/>
      <c r="AH276" s="286" t="n"/>
      <c r="AI276" s="286" t="n"/>
      <c r="AJ276" s="286" t="n"/>
      <c r="AK276" s="286" t="n"/>
      <c r="AL276" s="286" t="n"/>
      <c r="AM276" s="286" t="n"/>
      <c r="AN276" s="290">
        <f>SUM(I276:AM276)</f>
        <v/>
      </c>
      <c r="AO276" s="291" t="n"/>
      <c r="AP276" s="287" t="inlineStr">
        <is>
          <t>销采</t>
        </is>
      </c>
    </row>
    <row customFormat="1" customHeight="1" ht="31.5" r="277" s="260">
      <c r="A277" s="286" t="n">
        <v>71</v>
      </c>
      <c r="B277" s="298" t="inlineStr">
        <is>
          <t>租赁</t>
        </is>
      </c>
      <c r="C277" s="286" t="inlineStr">
        <is>
          <t>服饰配套</t>
        </is>
      </c>
      <c r="D277" s="286" t="inlineStr">
        <is>
          <t>1F</t>
        </is>
      </c>
      <c r="E277" s="286" t="inlineStr">
        <is>
          <t>1F</t>
        </is>
      </c>
      <c r="F277" s="287" t="inlineStr">
        <is>
          <t>1F-124-3</t>
        </is>
      </c>
      <c r="G277" s="330" t="inlineStr">
        <is>
          <t>百丽</t>
        </is>
      </c>
      <c r="H277" s="301" t="n">
        <v>315</v>
      </c>
      <c r="I277" s="288" t="n">
        <v>10118</v>
      </c>
      <c r="J277" s="286" t="n">
        <v>7258</v>
      </c>
      <c r="K277" s="286" t="n">
        <v>1917</v>
      </c>
      <c r="L277" s="286" t="n">
        <v>3941</v>
      </c>
      <c r="M277" s="286" t="n">
        <v>5176</v>
      </c>
      <c r="N277" s="286" t="n">
        <v>8014</v>
      </c>
      <c r="O277" s="286" t="n">
        <v>12143</v>
      </c>
      <c r="P277" s="286" t="n">
        <v>18313</v>
      </c>
      <c r="Q277" s="286" t="n">
        <v>5060</v>
      </c>
      <c r="R277" s="286" t="n">
        <v>3322</v>
      </c>
      <c r="S277" s="286" t="n">
        <v>11300</v>
      </c>
      <c r="T277" s="286" t="n">
        <v>6751</v>
      </c>
      <c r="U277" s="286" t="n">
        <v>12702</v>
      </c>
      <c r="V277" s="286" t="n">
        <v>12702</v>
      </c>
      <c r="W277" s="286" t="n"/>
      <c r="X277" s="286" t="n"/>
      <c r="Y277" s="286" t="n"/>
      <c r="Z277" s="286" t="n"/>
      <c r="AA277" s="286" t="n"/>
      <c r="AB277" s="286" t="n"/>
      <c r="AC277" s="286" t="n"/>
      <c r="AD277" s="286" t="n"/>
      <c r="AE277" s="299" t="n"/>
      <c r="AF277" s="286" t="n"/>
      <c r="AG277" s="286" t="n"/>
      <c r="AH277" s="286" t="n"/>
      <c r="AI277" s="286" t="n"/>
      <c r="AJ277" s="286" t="n"/>
      <c r="AK277" s="286" t="n"/>
      <c r="AL277" s="286" t="n"/>
      <c r="AM277" s="286" t="n"/>
      <c r="AN277" s="290">
        <f>SUM(I277:AM277)</f>
        <v/>
      </c>
      <c r="AO277" s="291" t="n"/>
      <c r="AP277" s="287" t="inlineStr">
        <is>
          <t>销采</t>
        </is>
      </c>
    </row>
    <row customFormat="1" customHeight="1" ht="31.5" r="278" s="260">
      <c r="A278" s="286" t="n">
        <v>72</v>
      </c>
      <c r="B278" s="286" t="inlineStr">
        <is>
          <t>租赁</t>
        </is>
      </c>
      <c r="C278" s="286" t="inlineStr">
        <is>
          <t>服饰配套</t>
        </is>
      </c>
      <c r="D278" s="286" t="inlineStr">
        <is>
          <t>1F</t>
        </is>
      </c>
      <c r="E278" s="286" t="inlineStr">
        <is>
          <t>1F</t>
        </is>
      </c>
      <c r="F278" s="287" t="inlineStr">
        <is>
          <t>1F-109-1</t>
        </is>
      </c>
      <c r="G278" s="287" t="inlineStr">
        <is>
          <t>克徕帝</t>
        </is>
      </c>
      <c r="H278" s="301" t="n">
        <v>87</v>
      </c>
      <c r="I278" s="288" t="n">
        <v>7372</v>
      </c>
      <c r="J278" s="286" t="n">
        <v>3785</v>
      </c>
      <c r="K278" s="286" t="n">
        <v>5798</v>
      </c>
      <c r="L278" s="286" t="n">
        <v>4638</v>
      </c>
      <c r="M278" s="286" t="n">
        <v>14999</v>
      </c>
      <c r="N278" s="286" t="n">
        <v>10564</v>
      </c>
      <c r="O278" s="286" t="n">
        <v>35795</v>
      </c>
      <c r="P278" s="286" t="n">
        <v>1000</v>
      </c>
      <c r="Q278" s="286" t="n">
        <v>28459</v>
      </c>
      <c r="R278" s="286" t="n">
        <v>400</v>
      </c>
      <c r="S278" s="286" t="n">
        <v>22268</v>
      </c>
      <c r="T278" s="286" t="n">
        <v>4998</v>
      </c>
      <c r="U278" s="286" t="n">
        <v>68277</v>
      </c>
      <c r="V278" s="286" t="n">
        <v>88000</v>
      </c>
      <c r="W278" s="286" t="n"/>
      <c r="X278" s="286" t="n"/>
      <c r="Y278" s="286" t="n"/>
      <c r="Z278" s="286" t="n"/>
      <c r="AA278" s="286" t="n"/>
      <c r="AB278" s="286" t="n"/>
      <c r="AC278" s="286" t="n"/>
      <c r="AD278" s="286" t="n"/>
      <c r="AE278" s="299" t="n"/>
      <c r="AF278" s="286" t="n"/>
      <c r="AG278" s="286" t="n"/>
      <c r="AH278" s="286" t="n"/>
      <c r="AI278" s="286" t="n"/>
      <c r="AJ278" s="286" t="n"/>
      <c r="AK278" s="286" t="n"/>
      <c r="AL278" s="286" t="n"/>
      <c r="AM278" s="286" t="n"/>
      <c r="AN278" s="290">
        <f>SUM(I278:AM278)</f>
        <v/>
      </c>
      <c r="AO278" s="291" t="n"/>
      <c r="AP278" s="287" t="inlineStr">
        <is>
          <t>销采</t>
        </is>
      </c>
    </row>
    <row customFormat="1" customHeight="1" ht="31.5" r="279" s="260">
      <c r="A279" s="286" t="n">
        <v>73</v>
      </c>
      <c r="B279" s="286" t="inlineStr">
        <is>
          <t>租赁</t>
        </is>
      </c>
      <c r="C279" s="286" t="inlineStr">
        <is>
          <t>服饰配套</t>
        </is>
      </c>
      <c r="D279" s="286" t="inlineStr">
        <is>
          <t>2F</t>
        </is>
      </c>
      <c r="E279" s="286" t="inlineStr">
        <is>
          <t>2F</t>
        </is>
      </c>
      <c r="F279" s="287" t="inlineStr">
        <is>
          <t>2F-215-2</t>
        </is>
      </c>
      <c r="G279" s="287" t="inlineStr">
        <is>
          <t>MOSOO</t>
        </is>
      </c>
      <c r="H279" s="301" t="n">
        <v>27</v>
      </c>
      <c r="I279" s="288" t="n">
        <v>2180</v>
      </c>
      <c r="J279" s="286" t="n">
        <v>1225</v>
      </c>
      <c r="K279" s="286" t="n">
        <v>1229</v>
      </c>
      <c r="L279" s="286" t="n">
        <v>1015</v>
      </c>
      <c r="M279" s="286" t="n">
        <v>427</v>
      </c>
      <c r="N279" s="286" t="n">
        <v>889</v>
      </c>
      <c r="O279" s="286" t="n">
        <v>3289</v>
      </c>
      <c r="P279" s="286" t="n">
        <v>3881</v>
      </c>
      <c r="Q279" s="286" t="n">
        <v>800</v>
      </c>
      <c r="R279" s="286" t="n">
        <v>1500</v>
      </c>
      <c r="S279" s="286" t="n">
        <v>1989</v>
      </c>
      <c r="T279" s="286" t="n">
        <v>800</v>
      </c>
      <c r="U279" s="286" t="n">
        <v>2851</v>
      </c>
      <c r="V279" s="286" t="n">
        <v>2851</v>
      </c>
      <c r="W279" s="286" t="n"/>
      <c r="X279" s="286" t="n"/>
      <c r="Y279" s="286" t="n"/>
      <c r="Z279" s="286" t="n"/>
      <c r="AA279" s="286" t="n"/>
      <c r="AB279" s="286" t="n"/>
      <c r="AC279" s="286" t="n"/>
      <c r="AD279" s="286" t="n"/>
      <c r="AE279" s="299" t="n"/>
      <c r="AF279" s="286" t="n"/>
      <c r="AG279" s="286" t="n"/>
      <c r="AH279" s="286" t="n"/>
      <c r="AI279" s="286" t="n"/>
      <c r="AJ279" s="286" t="n"/>
      <c r="AK279" s="286" t="n"/>
      <c r="AL279" s="286" t="n"/>
      <c r="AM279" s="286" t="n"/>
      <c r="AN279" s="290">
        <f>SUM(I279:AM279)</f>
        <v/>
      </c>
      <c r="AO279" s="291" t="n"/>
      <c r="AP279" s="287" t="inlineStr">
        <is>
          <t>销采</t>
        </is>
      </c>
    </row>
    <row customFormat="1" customHeight="1" ht="31.5" r="280" s="260">
      <c r="A280" s="286" t="n">
        <v>75</v>
      </c>
      <c r="B280" s="286" t="inlineStr">
        <is>
          <t>租赁</t>
        </is>
      </c>
      <c r="C280" s="286" t="inlineStr">
        <is>
          <t>服饰配套</t>
        </is>
      </c>
      <c r="D280" s="286" t="inlineStr">
        <is>
          <t>1F</t>
        </is>
      </c>
      <c r="E280" s="286" t="inlineStr">
        <is>
          <t>1F</t>
        </is>
      </c>
      <c r="F280" s="287" t="inlineStr">
        <is>
          <t>1F-124-4</t>
        </is>
      </c>
      <c r="G280" s="321" t="inlineStr">
        <is>
          <t>酷乐潮玩</t>
        </is>
      </c>
      <c r="H280" s="301" t="n">
        <v>564</v>
      </c>
      <c r="I280" s="288" t="n">
        <v>15766.15</v>
      </c>
      <c r="J280" s="286" t="n">
        <v>7570.27</v>
      </c>
      <c r="K280" s="286" t="n">
        <v>7276.34</v>
      </c>
      <c r="L280" s="286" t="n">
        <v>6916.03</v>
      </c>
      <c r="M280" s="286" t="n">
        <v>8781.85</v>
      </c>
      <c r="N280" s="286" t="n">
        <v>11882.62</v>
      </c>
      <c r="O280" s="286" t="n">
        <v>24735.23</v>
      </c>
      <c r="P280" s="286" t="n">
        <v>23133.98</v>
      </c>
      <c r="Q280" s="286" t="n">
        <v>10092.09</v>
      </c>
      <c r="R280" s="286" t="n">
        <v>4639.49</v>
      </c>
      <c r="S280" s="286" t="n">
        <v>8879.620000000001</v>
      </c>
      <c r="T280" s="286" t="n">
        <v>13032.33</v>
      </c>
      <c r="U280" s="286" t="n">
        <v>34772.26</v>
      </c>
      <c r="V280" s="286" t="n">
        <v>34772.26</v>
      </c>
      <c r="W280" s="286" t="n"/>
      <c r="X280" s="286" t="n"/>
      <c r="Y280" s="286" t="n"/>
      <c r="Z280" s="286" t="n"/>
      <c r="AA280" s="286" t="n"/>
      <c r="AB280" s="286" t="n"/>
      <c r="AC280" s="286" t="n"/>
      <c r="AD280" s="286" t="n"/>
      <c r="AE280" s="299" t="n"/>
      <c r="AF280" s="286" t="n"/>
      <c r="AG280" s="286" t="n"/>
      <c r="AH280" s="286" t="n"/>
      <c r="AI280" s="286" t="n"/>
      <c r="AJ280" s="286" t="n"/>
      <c r="AK280" s="286" t="n"/>
      <c r="AL280" s="286" t="n"/>
      <c r="AM280" s="286" t="n"/>
      <c r="AN280" s="290">
        <f>SUM(I280:AM280)</f>
        <v/>
      </c>
      <c r="AO280" s="291" t="n"/>
      <c r="AP280" s="287" t="inlineStr">
        <is>
          <t>销采</t>
        </is>
      </c>
    </row>
    <row customFormat="1" customHeight="1" ht="31.5" r="281" s="260">
      <c r="A281" s="286" t="n">
        <v>76</v>
      </c>
      <c r="B281" s="286" t="inlineStr">
        <is>
          <t>租赁</t>
        </is>
      </c>
      <c r="C281" s="286" t="inlineStr">
        <is>
          <t>服饰配套</t>
        </is>
      </c>
      <c r="D281" s="286" t="inlineStr">
        <is>
          <t>1F</t>
        </is>
      </c>
      <c r="E281" s="286" t="inlineStr">
        <is>
          <t>1F</t>
        </is>
      </c>
      <c r="F281" s="287" t="inlineStr">
        <is>
          <t>1F-110-1B</t>
        </is>
      </c>
      <c r="G281" s="287" t="inlineStr">
        <is>
          <t>STACCATO</t>
        </is>
      </c>
      <c r="H281" s="301" t="n">
        <v>174</v>
      </c>
      <c r="I281" s="288" t="n">
        <v>5367</v>
      </c>
      <c r="J281" s="286" t="n">
        <v>4143</v>
      </c>
      <c r="K281" s="286" t="n">
        <v>3674</v>
      </c>
      <c r="L281" s="286" t="n">
        <v>2059</v>
      </c>
      <c r="M281" s="286" t="n">
        <v>3134</v>
      </c>
      <c r="N281" s="286" t="n">
        <v>2412</v>
      </c>
      <c r="O281" s="286" t="n">
        <v>4477</v>
      </c>
      <c r="P281" s="286" t="n">
        <v>5123</v>
      </c>
      <c r="Q281" s="286" t="n">
        <v>3741</v>
      </c>
      <c r="R281" s="286" t="n">
        <v>1458</v>
      </c>
      <c r="S281" s="286" t="n">
        <v>1290</v>
      </c>
      <c r="T281" s="286" t="n">
        <v>1848</v>
      </c>
      <c r="U281" s="286" t="n">
        <v>7414</v>
      </c>
      <c r="V281" s="286" t="n">
        <v>7414</v>
      </c>
      <c r="W281" s="286" t="n"/>
      <c r="X281" s="286" t="n"/>
      <c r="Y281" s="286" t="n"/>
      <c r="Z281" s="286" t="n"/>
      <c r="AA281" s="286" t="n"/>
      <c r="AB281" s="286" t="n"/>
      <c r="AC281" s="286" t="n"/>
      <c r="AD281" s="286" t="n"/>
      <c r="AE281" s="299" t="n"/>
      <c r="AF281" s="286" t="n"/>
      <c r="AG281" s="286" t="n"/>
      <c r="AH281" s="286" t="n"/>
      <c r="AI281" s="286" t="n"/>
      <c r="AJ281" s="286" t="n"/>
      <c r="AK281" s="286" t="n"/>
      <c r="AL281" s="286" t="n"/>
      <c r="AM281" s="286" t="n"/>
      <c r="AN281" s="290">
        <f>SUM(I281:AM281)</f>
        <v/>
      </c>
      <c r="AO281" s="291" t="n"/>
      <c r="AP281" s="287" t="inlineStr">
        <is>
          <t>销采</t>
        </is>
      </c>
    </row>
    <row customFormat="1" customHeight="1" ht="31.5" r="282" s="260">
      <c r="A282" s="286" t="n">
        <v>77</v>
      </c>
      <c r="B282" s="286" t="inlineStr">
        <is>
          <t>租赁</t>
        </is>
      </c>
      <c r="C282" s="286" t="inlineStr">
        <is>
          <t>服饰配套</t>
        </is>
      </c>
      <c r="D282" s="286" t="inlineStr">
        <is>
          <t>1F</t>
        </is>
      </c>
      <c r="E282" s="286" t="inlineStr">
        <is>
          <t>1F</t>
        </is>
      </c>
      <c r="F282" s="287" t="inlineStr">
        <is>
          <t>1F-124-2</t>
        </is>
      </c>
      <c r="G282" s="287" t="inlineStr">
        <is>
          <t>HUAWEI</t>
        </is>
      </c>
      <c r="H282" s="301" t="n">
        <v>110.7</v>
      </c>
      <c r="I282" s="288" t="n">
        <v>41441</v>
      </c>
      <c r="J282" s="286" t="n">
        <v>12641</v>
      </c>
      <c r="K282" s="286" t="n">
        <v>19339</v>
      </c>
      <c r="L282" s="286" t="n">
        <v>23009</v>
      </c>
      <c r="M282" s="286" t="n">
        <v>23325</v>
      </c>
      <c r="N282" s="286" t="n">
        <v>36977</v>
      </c>
      <c r="O282" s="286" t="n">
        <v>40230</v>
      </c>
      <c r="P282" s="286" t="n">
        <v>34352</v>
      </c>
      <c r="Q282" s="286" t="n">
        <v>16581</v>
      </c>
      <c r="R282" s="286" t="n">
        <v>15784</v>
      </c>
      <c r="S282" s="286" t="n">
        <v>9402</v>
      </c>
      <c r="T282" s="286" t="n">
        <v>25358</v>
      </c>
      <c r="U282" s="286" t="n">
        <v>55830</v>
      </c>
      <c r="V282" s="286" t="n">
        <v>71521</v>
      </c>
      <c r="W282" s="286" t="n"/>
      <c r="X282" s="286" t="n"/>
      <c r="Y282" s="286" t="n"/>
      <c r="Z282" s="286" t="n"/>
      <c r="AA282" s="286" t="n"/>
      <c r="AB282" s="286" t="n"/>
      <c r="AC282" s="286" t="n"/>
      <c r="AD282" s="286" t="n"/>
      <c r="AE282" s="299" t="n"/>
      <c r="AF282" s="286" t="n"/>
      <c r="AG282" s="286" t="n"/>
      <c r="AH282" s="286" t="n"/>
      <c r="AI282" s="286" t="n"/>
      <c r="AJ282" s="286" t="n"/>
      <c r="AK282" s="286" t="n"/>
      <c r="AL282" s="286" t="n"/>
      <c r="AM282" s="286" t="n"/>
      <c r="AN282" s="290">
        <f>SUM(I282:AM282)</f>
        <v/>
      </c>
      <c r="AO282" s="291" t="n"/>
      <c r="AP282" s="287" t="inlineStr">
        <is>
          <t>销采</t>
        </is>
      </c>
    </row>
    <row customFormat="1" customHeight="1" ht="31.5" r="283" s="260">
      <c r="A283" s="286" t="n">
        <v>78</v>
      </c>
      <c r="B283" s="286" t="inlineStr">
        <is>
          <t>租赁</t>
        </is>
      </c>
      <c r="C283" s="286" t="inlineStr">
        <is>
          <t>服饰配套</t>
        </is>
      </c>
      <c r="D283" s="286" t="inlineStr">
        <is>
          <t>1F</t>
        </is>
      </c>
      <c r="E283" s="286" t="inlineStr">
        <is>
          <t>1F</t>
        </is>
      </c>
      <c r="F283" s="287" t="inlineStr">
        <is>
          <t>1F-110-1A</t>
        </is>
      </c>
      <c r="G283" s="287" t="inlineStr">
        <is>
          <t>clarks</t>
        </is>
      </c>
      <c r="H283" s="301" t="n">
        <v>90</v>
      </c>
      <c r="I283" s="288" t="n">
        <v>8800</v>
      </c>
      <c r="J283" s="286" t="n">
        <v>0</v>
      </c>
      <c r="K283" s="286" t="n">
        <v>1280</v>
      </c>
      <c r="L283" s="286" t="n">
        <v>2098</v>
      </c>
      <c r="M283" s="286" t="n">
        <v>1500</v>
      </c>
      <c r="N283" s="286" t="n">
        <v>4644</v>
      </c>
      <c r="O283" s="286" t="n">
        <v>6378</v>
      </c>
      <c r="P283" s="286" t="n">
        <v>4351</v>
      </c>
      <c r="Q283" s="286" t="n">
        <v>0</v>
      </c>
      <c r="R283" s="286" t="n">
        <v>4573</v>
      </c>
      <c r="S283" s="286" t="n">
        <v>1407</v>
      </c>
      <c r="T283" s="286" t="n">
        <v>0</v>
      </c>
      <c r="U283" s="286" t="n">
        <v>3137</v>
      </c>
      <c r="V283" s="286" t="n">
        <v>3137</v>
      </c>
      <c r="W283" s="286" t="n"/>
      <c r="X283" s="286" t="n"/>
      <c r="Y283" s="286" t="n"/>
      <c r="Z283" s="286" t="n"/>
      <c r="AA283" s="286" t="n"/>
      <c r="AB283" s="286" t="n"/>
      <c r="AC283" s="286" t="n"/>
      <c r="AD283" s="286" t="n"/>
      <c r="AE283" s="299" t="n"/>
      <c r="AF283" s="286" t="n"/>
      <c r="AG283" s="286" t="n"/>
      <c r="AH283" s="286" t="n"/>
      <c r="AI283" s="286" t="n"/>
      <c r="AJ283" s="286" t="n"/>
      <c r="AK283" s="286" t="n"/>
      <c r="AL283" s="286" t="n"/>
      <c r="AM283" s="286" t="n"/>
      <c r="AN283" s="290">
        <f>SUM(I283:AM283)</f>
        <v/>
      </c>
      <c r="AO283" s="291" t="n"/>
      <c r="AP283" s="287" t="inlineStr">
        <is>
          <t>销采</t>
        </is>
      </c>
    </row>
    <row customFormat="1" customHeight="1" ht="31.5" r="284" s="260">
      <c r="A284" s="286" t="n">
        <v>79</v>
      </c>
      <c r="B284" s="286" t="inlineStr">
        <is>
          <t>租赁</t>
        </is>
      </c>
      <c r="C284" s="286" t="inlineStr">
        <is>
          <t>服饰配套</t>
        </is>
      </c>
      <c r="D284" s="286" t="inlineStr">
        <is>
          <t>1F</t>
        </is>
      </c>
      <c r="E284" s="286" t="inlineStr">
        <is>
          <t>1F</t>
        </is>
      </c>
      <c r="F284" s="287" t="inlineStr">
        <is>
          <t>C140-1B</t>
        </is>
      </c>
      <c r="G284" s="287" t="inlineStr">
        <is>
          <t>优贝施</t>
        </is>
      </c>
      <c r="H284" s="301" t="n">
        <v>60</v>
      </c>
      <c r="I284" s="288" t="n">
        <v>1018.72</v>
      </c>
      <c r="J284" s="286" t="n">
        <v>2651.1</v>
      </c>
      <c r="K284" s="286" t="n">
        <v>5295.9</v>
      </c>
      <c r="L284" s="286" t="n">
        <v>2681</v>
      </c>
      <c r="M284" s="286" t="n">
        <v>2652.4</v>
      </c>
      <c r="N284" s="286" t="n">
        <v>2105.44</v>
      </c>
      <c r="O284" s="286" t="n">
        <v>5201.5</v>
      </c>
      <c r="P284" s="286" t="n">
        <v>3737.25</v>
      </c>
      <c r="Q284" s="286" t="n">
        <v>3028.82</v>
      </c>
      <c r="R284" s="286" t="n">
        <v>1088.1</v>
      </c>
      <c r="S284" s="286" t="n">
        <v>1715.5</v>
      </c>
      <c r="T284" s="286" t="n">
        <v>3044.62</v>
      </c>
      <c r="U284" s="286" t="n">
        <v>6982.1</v>
      </c>
      <c r="V284" s="286" t="n">
        <v>8285</v>
      </c>
      <c r="W284" s="286" t="n"/>
      <c r="X284" s="286" t="n"/>
      <c r="Y284" s="286" t="n"/>
      <c r="Z284" s="286" t="n"/>
      <c r="AA284" s="286" t="n"/>
      <c r="AB284" s="286" t="n"/>
      <c r="AC284" s="286" t="n"/>
      <c r="AD284" s="286" t="n"/>
      <c r="AE284" s="299" t="n"/>
      <c r="AF284" s="286" t="n"/>
      <c r="AG284" s="286" t="n"/>
      <c r="AH284" s="286" t="n"/>
      <c r="AI284" s="286" t="n"/>
      <c r="AJ284" s="286" t="n"/>
      <c r="AK284" s="286" t="n"/>
      <c r="AL284" s="286" t="n"/>
      <c r="AM284" s="286" t="n"/>
      <c r="AN284" s="290">
        <f>SUM(I284:AM284)</f>
        <v/>
      </c>
      <c r="AO284" s="291" t="n"/>
      <c r="AP284" s="287" t="inlineStr">
        <is>
          <t>销采</t>
        </is>
      </c>
    </row>
    <row customFormat="1" customHeight="1" ht="31.5" r="285" s="260">
      <c r="A285" s="286" t="n">
        <v>80</v>
      </c>
      <c r="B285" s="286" t="inlineStr">
        <is>
          <t>租赁</t>
        </is>
      </c>
      <c r="C285" s="286" t="inlineStr">
        <is>
          <t>服饰配套</t>
        </is>
      </c>
      <c r="D285" s="286" t="inlineStr">
        <is>
          <t>1F</t>
        </is>
      </c>
      <c r="E285" s="286" t="inlineStr">
        <is>
          <t>1F</t>
        </is>
      </c>
      <c r="F285" s="287" t="inlineStr">
        <is>
          <t>1F-171,1F-172</t>
        </is>
      </c>
      <c r="G285" s="287" t="inlineStr">
        <is>
          <t>urara</t>
        </is>
      </c>
      <c r="H285" s="301" t="n">
        <v>26</v>
      </c>
      <c r="I285" s="288" t="n">
        <v>4500</v>
      </c>
      <c r="J285" s="288" t="n">
        <v>1800</v>
      </c>
      <c r="K285" s="288" t="n">
        <v>2015</v>
      </c>
      <c r="L285" s="288" t="n">
        <v>2000</v>
      </c>
      <c r="M285" s="288" t="n">
        <v>3366</v>
      </c>
      <c r="N285" s="288" t="n">
        <v>3460</v>
      </c>
      <c r="O285" s="288" t="n">
        <v>4596</v>
      </c>
      <c r="P285" s="288" t="n">
        <v>4450</v>
      </c>
      <c r="Q285" s="288" t="n">
        <v>1355</v>
      </c>
      <c r="R285" s="288" t="n">
        <v>1100</v>
      </c>
      <c r="S285" s="288" t="n">
        <v>1776</v>
      </c>
      <c r="T285" s="288" t="n">
        <v>3118</v>
      </c>
      <c r="U285" s="288" t="n">
        <v>6500</v>
      </c>
      <c r="V285" s="286" t="n">
        <v>6500</v>
      </c>
      <c r="W285" s="288" t="n"/>
      <c r="X285" s="288" t="n"/>
      <c r="Y285" s="288" t="n"/>
      <c r="Z285" s="288" t="n"/>
      <c r="AA285" s="288" t="n"/>
      <c r="AB285" s="288" t="n"/>
      <c r="AC285" s="288" t="n"/>
      <c r="AD285" s="288" t="n"/>
      <c r="AE285" s="289" t="n"/>
      <c r="AF285" s="288" t="n"/>
      <c r="AG285" s="288" t="n"/>
      <c r="AH285" s="288" t="n"/>
      <c r="AI285" s="288" t="n"/>
      <c r="AJ285" s="288" t="n"/>
      <c r="AK285" s="288" t="n"/>
      <c r="AL285" s="288" t="n"/>
      <c r="AM285" s="288" t="n"/>
      <c r="AN285" s="290">
        <f>SUM(I285:AM285)</f>
        <v/>
      </c>
      <c r="AO285" s="291" t="n"/>
      <c r="AP285" s="287" t="n"/>
    </row>
    <row customFormat="1" customHeight="1" ht="31.5" r="286" s="260">
      <c r="A286" s="286" t="n">
        <v>83</v>
      </c>
      <c r="B286" s="286" t="inlineStr">
        <is>
          <t>租赁</t>
        </is>
      </c>
      <c r="C286" s="286" t="inlineStr">
        <is>
          <t>服饰配套</t>
        </is>
      </c>
      <c r="D286" s="286" t="inlineStr">
        <is>
          <t>2F</t>
        </is>
      </c>
      <c r="E286" s="286" t="inlineStr">
        <is>
          <t>2F</t>
        </is>
      </c>
      <c r="F286" s="286" t="inlineStr">
        <is>
          <t>2F-216-1</t>
        </is>
      </c>
      <c r="G286" s="286" t="inlineStr">
        <is>
          <t>小牲口</t>
        </is>
      </c>
      <c r="H286" s="326" t="n">
        <v>26</v>
      </c>
      <c r="I286" s="288" t="n">
        <v>498</v>
      </c>
      <c r="J286" s="286" t="n">
        <v>496</v>
      </c>
      <c r="K286" s="286" t="n">
        <v>198</v>
      </c>
      <c r="L286" s="286" t="n">
        <v>716</v>
      </c>
      <c r="M286" s="286" t="n">
        <v>1094</v>
      </c>
      <c r="N286" s="286" t="n">
        <v>1086</v>
      </c>
      <c r="O286" s="286" t="n">
        <v>732</v>
      </c>
      <c r="P286" s="286" t="n">
        <v>694</v>
      </c>
      <c r="Q286" s="286" t="n">
        <v>1678</v>
      </c>
      <c r="R286" s="286" t="n">
        <v>496</v>
      </c>
      <c r="S286" s="286" t="n">
        <v>1572</v>
      </c>
      <c r="T286" s="286" t="n">
        <v>298</v>
      </c>
      <c r="U286" s="286" t="n">
        <v>1422</v>
      </c>
      <c r="V286" s="286" t="n">
        <v>2318</v>
      </c>
      <c r="W286" s="286" t="n"/>
      <c r="X286" s="286" t="n"/>
      <c r="Y286" s="286" t="n"/>
      <c r="Z286" s="286" t="n"/>
      <c r="AA286" s="286" t="n"/>
      <c r="AB286" s="286" t="n"/>
      <c r="AC286" s="286" t="n"/>
      <c r="AD286" s="286" t="n"/>
      <c r="AE286" s="299" t="n"/>
      <c r="AF286" s="286" t="n"/>
      <c r="AG286" s="286" t="n"/>
      <c r="AH286" s="286" t="n"/>
      <c r="AI286" s="286" t="n"/>
      <c r="AJ286" s="286" t="n"/>
      <c r="AK286" s="286" t="n"/>
      <c r="AL286" s="286" t="n"/>
      <c r="AM286" s="286" t="n"/>
      <c r="AN286" s="290">
        <f>SUM(I286:AM286)</f>
        <v/>
      </c>
      <c r="AO286" s="291" t="n"/>
      <c r="AP286" s="287" t="inlineStr">
        <is>
          <t>销采</t>
        </is>
      </c>
    </row>
    <row customFormat="1" customHeight="1" ht="31.5" r="287" s="260">
      <c r="A287" s="286" t="n">
        <v>84</v>
      </c>
      <c r="B287" s="286" t="inlineStr">
        <is>
          <t>租赁</t>
        </is>
      </c>
      <c r="C287" s="286" t="inlineStr">
        <is>
          <t>服饰配套</t>
        </is>
      </c>
      <c r="D287" s="286" t="inlineStr">
        <is>
          <t>1F</t>
        </is>
      </c>
      <c r="E287" s="286" t="inlineStr">
        <is>
          <t>1F</t>
        </is>
      </c>
      <c r="F287" s="286" t="inlineStr">
        <is>
          <t>1F-109-2</t>
        </is>
      </c>
      <c r="G287" s="286" t="inlineStr">
        <is>
          <t>戴瑞珠宝</t>
        </is>
      </c>
      <c r="H287" s="326" t="n">
        <v>75</v>
      </c>
      <c r="I287" s="288" t="n">
        <v>0</v>
      </c>
      <c r="J287" s="286" t="n">
        <v>15988</v>
      </c>
      <c r="K287" s="286" t="n">
        <v>0</v>
      </c>
      <c r="L287" s="286" t="n">
        <v>0</v>
      </c>
      <c r="M287" s="286" t="n">
        <v>0</v>
      </c>
      <c r="N287" s="286" t="n">
        <v>0</v>
      </c>
      <c r="O287" s="286" t="n">
        <v>0</v>
      </c>
      <c r="P287" s="286" t="n">
        <v>128553</v>
      </c>
      <c r="Q287" s="286" t="n">
        <v>6298</v>
      </c>
      <c r="R287" s="286" t="n">
        <v>12000</v>
      </c>
      <c r="S287" s="286" t="n">
        <v>0</v>
      </c>
      <c r="T287" s="286" t="n">
        <v>0</v>
      </c>
      <c r="U287" s="286" t="n">
        <v>30000</v>
      </c>
      <c r="V287" s="286" t="n">
        <v>30000</v>
      </c>
      <c r="W287" s="286" t="n"/>
      <c r="X287" s="286" t="n"/>
      <c r="Y287" s="286" t="n"/>
      <c r="Z287" s="286" t="n"/>
      <c r="AA287" s="286" t="n"/>
      <c r="AB287" s="286" t="n"/>
      <c r="AC287" s="286" t="n"/>
      <c r="AD287" s="286" t="n"/>
      <c r="AE287" s="299" t="n"/>
      <c r="AF287" s="286" t="n"/>
      <c r="AG287" s="286" t="n"/>
      <c r="AH287" s="286" t="n"/>
      <c r="AI287" s="286" t="n"/>
      <c r="AJ287" s="286" t="n"/>
      <c r="AK287" s="286" t="n"/>
      <c r="AL287" s="286" t="n"/>
      <c r="AM287" s="286" t="n"/>
      <c r="AN287" s="290">
        <f>SUM(I287:AM287)</f>
        <v/>
      </c>
      <c r="AO287" s="291" t="n"/>
      <c r="AP287" s="287" t="inlineStr">
        <is>
          <t>销采</t>
        </is>
      </c>
    </row>
    <row customFormat="1" customHeight="1" ht="31.5" r="288" s="260">
      <c r="A288" s="286" t="n">
        <v>85</v>
      </c>
      <c r="B288" s="286" t="inlineStr">
        <is>
          <t>租赁</t>
        </is>
      </c>
      <c r="C288" s="286" t="inlineStr">
        <is>
          <t>服饰配套</t>
        </is>
      </c>
      <c r="D288" s="286" t="inlineStr">
        <is>
          <t>2F</t>
        </is>
      </c>
      <c r="E288" s="286" t="inlineStr">
        <is>
          <t>2F</t>
        </is>
      </c>
      <c r="F288" s="286" t="inlineStr">
        <is>
          <t>2F-211-1</t>
        </is>
      </c>
      <c r="G288" s="286" t="inlineStr">
        <is>
          <t>欧迪芬</t>
        </is>
      </c>
      <c r="H288" s="326" t="n">
        <v>59</v>
      </c>
      <c r="I288" s="288" t="n">
        <v>842</v>
      </c>
      <c r="J288" s="286" t="n">
        <v>1099</v>
      </c>
      <c r="K288" s="286" t="n">
        <v>539</v>
      </c>
      <c r="L288" s="286" t="n">
        <v>97</v>
      </c>
      <c r="M288" s="286" t="n">
        <v>829</v>
      </c>
      <c r="N288" s="286" t="n">
        <v>824</v>
      </c>
      <c r="O288" s="286" t="n">
        <v>1670</v>
      </c>
      <c r="P288" s="286" t="n">
        <v>1148</v>
      </c>
      <c r="Q288" s="286" t="n">
        <v>418</v>
      </c>
      <c r="R288" s="286" t="n">
        <v>149</v>
      </c>
      <c r="S288" s="286" t="n">
        <v>664</v>
      </c>
      <c r="T288" s="286" t="n">
        <v>1068</v>
      </c>
      <c r="U288" s="286" t="n">
        <v>1788</v>
      </c>
      <c r="V288" s="286" t="n">
        <v>1788</v>
      </c>
      <c r="W288" s="286" t="n"/>
      <c r="X288" s="286" t="n"/>
      <c r="Y288" s="286" t="n"/>
      <c r="Z288" s="286" t="n"/>
      <c r="AA288" s="286" t="n"/>
      <c r="AB288" s="286" t="n"/>
      <c r="AC288" s="286" t="n"/>
      <c r="AD288" s="286" t="n"/>
      <c r="AE288" s="299" t="n"/>
      <c r="AF288" s="286" t="n"/>
      <c r="AG288" s="286" t="n"/>
      <c r="AH288" s="286" t="n"/>
      <c r="AI288" s="286" t="n"/>
      <c r="AJ288" s="286" t="n"/>
      <c r="AK288" s="286" t="n"/>
      <c r="AL288" s="286" t="n"/>
      <c r="AM288" s="286" t="n"/>
      <c r="AN288" s="290">
        <f>SUM(I288:AM288)</f>
        <v/>
      </c>
      <c r="AO288" s="291" t="n"/>
      <c r="AP288" s="287" t="inlineStr">
        <is>
          <t>销采</t>
        </is>
      </c>
    </row>
    <row customFormat="1" customHeight="1" ht="31.5" r="289" s="260">
      <c r="A289" s="286" t="n">
        <v>86</v>
      </c>
      <c r="B289" s="286" t="inlineStr">
        <is>
          <t>租赁</t>
        </is>
      </c>
      <c r="C289" s="286" t="inlineStr">
        <is>
          <t>服饰配套</t>
        </is>
      </c>
      <c r="D289" s="286" t="inlineStr">
        <is>
          <t>1F</t>
        </is>
      </c>
      <c r="E289" s="286" t="inlineStr">
        <is>
          <t>1F</t>
        </is>
      </c>
      <c r="F289" s="286" t="inlineStr">
        <is>
          <t>1F-184</t>
        </is>
      </c>
      <c r="G289" s="286" t="inlineStr">
        <is>
          <t>SWATCH</t>
        </is>
      </c>
      <c r="H289" s="326" t="n">
        <v>21</v>
      </c>
      <c r="I289" s="288" t="n">
        <v>2640</v>
      </c>
      <c r="J289" s="288" t="n">
        <v>30</v>
      </c>
      <c r="K289" s="288" t="n">
        <v>1440</v>
      </c>
      <c r="L289" s="288" t="n">
        <v>0</v>
      </c>
      <c r="M289" s="288" t="n">
        <v>980</v>
      </c>
      <c r="N289" s="288" t="n">
        <v>650</v>
      </c>
      <c r="O289" s="288" t="n">
        <v>320</v>
      </c>
      <c r="P289" s="288" t="n">
        <v>1670</v>
      </c>
      <c r="Q289" s="288" t="n">
        <v>0</v>
      </c>
      <c r="R289" s="288" t="n">
        <v>0</v>
      </c>
      <c r="S289" s="288" t="n">
        <v>1010</v>
      </c>
      <c r="T289" s="288" t="n">
        <v>950</v>
      </c>
      <c r="U289" s="288" t="n">
        <v>3350</v>
      </c>
      <c r="V289" s="286" t="n">
        <v>3350</v>
      </c>
      <c r="W289" s="288" t="n"/>
      <c r="X289" s="288" t="n"/>
      <c r="Y289" s="288" t="n"/>
      <c r="Z289" s="288" t="n"/>
      <c r="AA289" s="288" t="n"/>
      <c r="AB289" s="288" t="n"/>
      <c r="AC289" s="288" t="n"/>
      <c r="AD289" s="288" t="n"/>
      <c r="AE289" s="289" t="n"/>
      <c r="AF289" s="288" t="n"/>
      <c r="AG289" s="288" t="n"/>
      <c r="AH289" s="288" t="n"/>
      <c r="AI289" s="288" t="n"/>
      <c r="AJ289" s="288" t="n"/>
      <c r="AK289" s="288" t="n"/>
      <c r="AL289" s="288" t="n"/>
      <c r="AM289" s="288" t="n"/>
      <c r="AN289" s="290">
        <f>SUM(I289:AM289)</f>
        <v/>
      </c>
      <c r="AO289" s="291" t="n"/>
      <c r="AP289" s="287" t="n"/>
    </row>
    <row customFormat="1" customHeight="1" ht="31.5" r="290" s="260">
      <c r="A290" s="286" t="n">
        <v>87</v>
      </c>
      <c r="B290" s="286" t="inlineStr">
        <is>
          <t>租赁</t>
        </is>
      </c>
      <c r="C290" s="286" t="inlineStr">
        <is>
          <t>服饰配套</t>
        </is>
      </c>
      <c r="D290" s="286" t="inlineStr">
        <is>
          <t>1F</t>
        </is>
      </c>
      <c r="E290" s="286" t="inlineStr">
        <is>
          <t>1F</t>
        </is>
      </c>
      <c r="F290" s="286" t="inlineStr">
        <is>
          <t>1F-163</t>
        </is>
      </c>
      <c r="G290" s="286" t="inlineStr">
        <is>
          <t>谭木匠</t>
        </is>
      </c>
      <c r="H290" s="326" t="n">
        <v>19.25</v>
      </c>
      <c r="I290" s="288" t="n">
        <v>1820</v>
      </c>
      <c r="J290" s="286" t="n">
        <v>941</v>
      </c>
      <c r="K290" s="286" t="n">
        <v>890</v>
      </c>
      <c r="L290" s="286" t="n">
        <v>580</v>
      </c>
      <c r="M290" s="286" t="n">
        <v>2039</v>
      </c>
      <c r="N290" s="286" t="n">
        <v>853</v>
      </c>
      <c r="O290" s="286" t="n">
        <v>3660</v>
      </c>
      <c r="P290" s="286" t="n">
        <v>2024</v>
      </c>
      <c r="Q290" s="286" t="n">
        <v>2603</v>
      </c>
      <c r="R290" s="286" t="n">
        <v>100</v>
      </c>
      <c r="S290" s="286" t="n">
        <v>1096</v>
      </c>
      <c r="T290" s="286" t="n">
        <v>1800</v>
      </c>
      <c r="U290" s="286" t="n">
        <v>3576</v>
      </c>
      <c r="V290" s="286" t="n">
        <v>3576</v>
      </c>
      <c r="W290" s="286" t="n"/>
      <c r="X290" s="286" t="n"/>
      <c r="Y290" s="286" t="n"/>
      <c r="Z290" s="286" t="n"/>
      <c r="AA290" s="286" t="n"/>
      <c r="AB290" s="286" t="n"/>
      <c r="AC290" s="286" t="n"/>
      <c r="AD290" s="286" t="n"/>
      <c r="AE290" s="299" t="n"/>
      <c r="AF290" s="286" t="n"/>
      <c r="AG290" s="286" t="n"/>
      <c r="AH290" s="286" t="n"/>
      <c r="AI290" s="286" t="n"/>
      <c r="AJ290" s="286" t="n"/>
      <c r="AK290" s="286" t="n"/>
      <c r="AL290" s="286" t="n"/>
      <c r="AM290" s="286" t="n"/>
      <c r="AN290" s="290">
        <f>SUM(I290:AM290)</f>
        <v/>
      </c>
      <c r="AO290" s="291" t="n"/>
      <c r="AP290" s="287" t="inlineStr">
        <is>
          <t>销采</t>
        </is>
      </c>
    </row>
    <row customFormat="1" customHeight="1" ht="31.5" r="291" s="260">
      <c r="A291" s="286" t="n">
        <v>88</v>
      </c>
      <c r="B291" s="286" t="inlineStr">
        <is>
          <t>租赁</t>
        </is>
      </c>
      <c r="C291" s="286" t="inlineStr">
        <is>
          <t>服饰配套</t>
        </is>
      </c>
      <c r="D291" s="286" t="inlineStr">
        <is>
          <t>1F</t>
        </is>
      </c>
      <c r="E291" s="286" t="inlineStr">
        <is>
          <t>1F</t>
        </is>
      </c>
      <c r="F291" s="286" t="inlineStr">
        <is>
          <t>1F-185</t>
        </is>
      </c>
      <c r="G291" s="286" t="inlineStr">
        <is>
          <t>CASIO</t>
        </is>
      </c>
      <c r="H291" s="326" t="n">
        <v>16</v>
      </c>
      <c r="I291" s="288" t="n">
        <v>4070</v>
      </c>
      <c r="J291" s="288" t="n">
        <v>2490</v>
      </c>
      <c r="K291" s="288" t="n">
        <v>2000</v>
      </c>
      <c r="L291" s="288" t="n">
        <v>0</v>
      </c>
      <c r="M291" s="288" t="n">
        <v>1990</v>
      </c>
      <c r="N291" s="288" t="n">
        <v>0</v>
      </c>
      <c r="O291" s="288" t="n">
        <v>4000</v>
      </c>
      <c r="P291" s="288" t="n">
        <v>5180</v>
      </c>
      <c r="Q291" s="288" t="n">
        <v>0</v>
      </c>
      <c r="R291" s="288" t="n">
        <v>1090</v>
      </c>
      <c r="S291" s="288" t="n">
        <v>4000</v>
      </c>
      <c r="T291" s="288" t="n">
        <v>1690</v>
      </c>
      <c r="U291" s="288" t="n">
        <v>1290</v>
      </c>
      <c r="V291" s="286" t="n">
        <v>1290</v>
      </c>
      <c r="W291" s="288" t="n"/>
      <c r="X291" s="288" t="n"/>
      <c r="Y291" s="288" t="n"/>
      <c r="Z291" s="288" t="n"/>
      <c r="AA291" s="288" t="n"/>
      <c r="AB291" s="288" t="n"/>
      <c r="AC291" s="288" t="n"/>
      <c r="AD291" s="288" t="n"/>
      <c r="AE291" s="289" t="n"/>
      <c r="AF291" s="288" t="n"/>
      <c r="AG291" s="288" t="n"/>
      <c r="AH291" s="288" t="n"/>
      <c r="AI291" s="288" t="n"/>
      <c r="AJ291" s="288" t="n"/>
      <c r="AK291" s="288" t="n"/>
      <c r="AL291" s="288" t="n"/>
      <c r="AM291" s="288" t="n"/>
      <c r="AN291" s="290">
        <f>SUM(I291:AM291)</f>
        <v/>
      </c>
      <c r="AO291" s="291" t="n"/>
      <c r="AP291" s="287" t="n"/>
    </row>
    <row customFormat="1" customHeight="1" ht="31.5" r="292" s="260">
      <c r="A292" s="286" t="n">
        <v>89</v>
      </c>
      <c r="B292" s="286" t="inlineStr">
        <is>
          <t>租赁</t>
        </is>
      </c>
      <c r="C292" s="286" t="inlineStr">
        <is>
          <t>服饰配套</t>
        </is>
      </c>
      <c r="D292" s="286" t="inlineStr">
        <is>
          <t>1F</t>
        </is>
      </c>
      <c r="E292" s="286" t="inlineStr">
        <is>
          <t>1F</t>
        </is>
      </c>
      <c r="F292" s="286" t="inlineStr">
        <is>
          <t>1F-103-1</t>
        </is>
      </c>
      <c r="G292" s="286" t="inlineStr">
        <is>
          <t>兰芝</t>
        </is>
      </c>
      <c r="H292" s="326" t="n">
        <v>70</v>
      </c>
      <c r="I292" s="288" t="n">
        <v>1885</v>
      </c>
      <c r="J292" s="286" t="n">
        <v>1402</v>
      </c>
      <c r="K292" s="286" t="n">
        <v>3100</v>
      </c>
      <c r="L292" s="286" t="n">
        <v>1160</v>
      </c>
      <c r="M292" s="286" t="n">
        <v>3235</v>
      </c>
      <c r="N292" s="286" t="n">
        <v>3034</v>
      </c>
      <c r="O292" s="286" t="n">
        <v>2393</v>
      </c>
      <c r="P292" s="286" t="n">
        <v>6759</v>
      </c>
      <c r="Q292" s="286" t="n">
        <v>5500</v>
      </c>
      <c r="R292" s="286" t="n">
        <v>1945</v>
      </c>
      <c r="S292" s="286" t="n">
        <v>2542</v>
      </c>
      <c r="T292" s="286" t="n">
        <v>1404</v>
      </c>
      <c r="U292" s="286" t="n">
        <v>95344</v>
      </c>
      <c r="V292" s="286" t="n">
        <v>95344</v>
      </c>
      <c r="W292" s="286" t="n"/>
      <c r="X292" s="286" t="n"/>
      <c r="Y292" s="286" t="n"/>
      <c r="Z292" s="286" t="n"/>
      <c r="AA292" s="286" t="n"/>
      <c r="AB292" s="286" t="n"/>
      <c r="AC292" s="286" t="n"/>
      <c r="AD292" s="286" t="n"/>
      <c r="AE292" s="299" t="n"/>
      <c r="AF292" s="286" t="n"/>
      <c r="AG292" s="286" t="n"/>
      <c r="AH292" s="286" t="n"/>
      <c r="AI292" s="286" t="n"/>
      <c r="AJ292" s="286" t="n"/>
      <c r="AK292" s="286" t="n"/>
      <c r="AL292" s="286" t="n"/>
      <c r="AM292" s="286" t="n"/>
      <c r="AN292" s="290">
        <f>SUM(I292:AM292)</f>
        <v/>
      </c>
      <c r="AO292" s="291" t="n"/>
      <c r="AP292" s="287" t="inlineStr">
        <is>
          <t>销采</t>
        </is>
      </c>
    </row>
    <row customFormat="1" customHeight="1" ht="31.5" r="293" s="260">
      <c r="A293" s="286" t="n">
        <v>90</v>
      </c>
      <c r="B293" s="286" t="inlineStr">
        <is>
          <t>租赁</t>
        </is>
      </c>
      <c r="C293" s="286" t="inlineStr">
        <is>
          <t>服饰配套</t>
        </is>
      </c>
      <c r="D293" s="286" t="inlineStr">
        <is>
          <t>1F</t>
        </is>
      </c>
      <c r="E293" s="286" t="inlineStr">
        <is>
          <t>1F</t>
        </is>
      </c>
      <c r="F293" s="286" t="inlineStr">
        <is>
          <t>1F-179</t>
        </is>
      </c>
      <c r="G293" s="286" t="inlineStr">
        <is>
          <t>ApiYoo</t>
        </is>
      </c>
      <c r="H293" s="326" t="n">
        <v>22.4</v>
      </c>
      <c r="I293" s="288" t="n">
        <v>2320</v>
      </c>
      <c r="J293" s="288" t="n">
        <v>192.8</v>
      </c>
      <c r="K293" s="288" t="n">
        <v>566</v>
      </c>
      <c r="L293" s="288" t="n">
        <v>1844</v>
      </c>
      <c r="M293" s="288" t="n">
        <v>199</v>
      </c>
      <c r="N293" s="288" t="n">
        <v>1600</v>
      </c>
      <c r="O293" s="288" t="n">
        <v>2280</v>
      </c>
      <c r="P293" s="288" t="n">
        <v>1600</v>
      </c>
      <c r="Q293" s="288" t="n">
        <v>2403.9</v>
      </c>
      <c r="R293" s="288" t="n">
        <v>2000</v>
      </c>
      <c r="S293" s="288" t="n">
        <v>1500</v>
      </c>
      <c r="T293" s="288" t="n">
        <v>2400</v>
      </c>
      <c r="U293" s="288" t="n">
        <v>3800</v>
      </c>
      <c r="V293" s="286" t="n">
        <v>3800</v>
      </c>
      <c r="W293" s="288" t="n"/>
      <c r="X293" s="288" t="n"/>
      <c r="Y293" s="288" t="n"/>
      <c r="Z293" s="288" t="n"/>
      <c r="AA293" s="288" t="n"/>
      <c r="AB293" s="288" t="n"/>
      <c r="AC293" s="288" t="n"/>
      <c r="AD293" s="288" t="n"/>
      <c r="AE293" s="289" t="n"/>
      <c r="AF293" s="288" t="n"/>
      <c r="AG293" s="288" t="n"/>
      <c r="AH293" s="288" t="n"/>
      <c r="AI293" s="288" t="n"/>
      <c r="AJ293" s="288" t="n"/>
      <c r="AK293" s="288" t="n"/>
      <c r="AL293" s="288" t="n"/>
      <c r="AM293" s="288" t="n"/>
      <c r="AN293" s="290">
        <f>SUM(I293:AM293)</f>
        <v/>
      </c>
      <c r="AO293" s="291" t="n"/>
      <c r="AP293" s="287" t="n"/>
    </row>
    <row customFormat="1" customHeight="1" ht="31.5" r="294" s="260">
      <c r="A294" s="286" t="n">
        <v>91</v>
      </c>
      <c r="B294" s="286" t="inlineStr">
        <is>
          <t>租赁</t>
        </is>
      </c>
      <c r="C294" s="286" t="inlineStr">
        <is>
          <t>服饰配套</t>
        </is>
      </c>
      <c r="D294" s="286" t="inlineStr">
        <is>
          <t>1F</t>
        </is>
      </c>
      <c r="E294" s="286" t="inlineStr">
        <is>
          <t>1F</t>
        </is>
      </c>
      <c r="F294" s="286" t="inlineStr">
        <is>
          <t>1F-143</t>
        </is>
      </c>
      <c r="G294" s="286" t="inlineStr">
        <is>
          <t>赫拉</t>
        </is>
      </c>
      <c r="H294" s="326" t="n">
        <v>26</v>
      </c>
      <c r="I294" s="288" t="n">
        <v>666.8</v>
      </c>
      <c r="J294" s="288" t="n">
        <v>848.5</v>
      </c>
      <c r="K294" s="288" t="n">
        <v>529.8</v>
      </c>
      <c r="L294" s="288" t="n">
        <v>2338</v>
      </c>
      <c r="M294" s="288" t="n">
        <v>2203.9</v>
      </c>
      <c r="N294" s="288" t="n">
        <v>3100</v>
      </c>
      <c r="O294" s="288" t="n">
        <v>4557.8</v>
      </c>
      <c r="P294" s="288" t="n">
        <v>2000</v>
      </c>
      <c r="Q294" s="288" t="n">
        <v>987.6</v>
      </c>
      <c r="R294" s="288" t="n">
        <v>2905.7</v>
      </c>
      <c r="S294" s="288" t="n">
        <v>1160.7</v>
      </c>
      <c r="T294" s="288" t="n">
        <v>1243.2</v>
      </c>
      <c r="U294" s="288" t="n">
        <v>2122.1</v>
      </c>
      <c r="V294" s="286" t="n">
        <v>2122.1</v>
      </c>
      <c r="W294" s="288" t="n"/>
      <c r="X294" s="288" t="n"/>
      <c r="Y294" s="288" t="n"/>
      <c r="Z294" s="288" t="n"/>
      <c r="AA294" s="288" t="n"/>
      <c r="AB294" s="288" t="n"/>
      <c r="AC294" s="288" t="n"/>
      <c r="AD294" s="288" t="n"/>
      <c r="AE294" s="289" t="n"/>
      <c r="AF294" s="288" t="n"/>
      <c r="AG294" s="288" t="n"/>
      <c r="AH294" s="288" t="n"/>
      <c r="AI294" s="288" t="n"/>
      <c r="AJ294" s="288" t="n"/>
      <c r="AK294" s="288" t="n"/>
      <c r="AL294" s="288" t="n"/>
      <c r="AM294" s="288" t="n"/>
      <c r="AN294" s="290">
        <f>SUM(I294:AM294)</f>
        <v/>
      </c>
      <c r="AO294" s="291" t="n"/>
      <c r="AP294" s="287" t="n"/>
    </row>
    <row customFormat="1" customHeight="1" ht="31.5" r="295" s="260">
      <c r="A295" s="286" t="n">
        <v>92</v>
      </c>
      <c r="B295" s="286" t="inlineStr">
        <is>
          <t>租赁</t>
        </is>
      </c>
      <c r="C295" s="286" t="inlineStr">
        <is>
          <t>服饰配套</t>
        </is>
      </c>
      <c r="D295" s="286" t="inlineStr">
        <is>
          <t>1F</t>
        </is>
      </c>
      <c r="E295" s="286" t="inlineStr">
        <is>
          <t>1F</t>
        </is>
      </c>
      <c r="F295" s="286" t="inlineStr">
        <is>
          <t>1F-130</t>
        </is>
      </c>
      <c r="G295" s="286" t="inlineStr">
        <is>
          <t>TISSOT</t>
        </is>
      </c>
      <c r="H295" s="326" t="n">
        <v>38</v>
      </c>
      <c r="I295" s="288" t="n"/>
      <c r="J295" s="288" t="n"/>
      <c r="K295" s="288" t="inlineStr">
        <is>
          <t>装修</t>
        </is>
      </c>
      <c r="L295" s="288" t="inlineStr">
        <is>
          <t>装修</t>
        </is>
      </c>
      <c r="M295" s="288" t="inlineStr">
        <is>
          <t>装修</t>
        </is>
      </c>
      <c r="N295" s="288" t="inlineStr">
        <is>
          <t>装修</t>
        </is>
      </c>
      <c r="O295" s="288" t="inlineStr">
        <is>
          <t>装修</t>
        </is>
      </c>
      <c r="P295" s="288" t="inlineStr">
        <is>
          <t>装修</t>
        </is>
      </c>
      <c r="Q295" s="288" t="inlineStr">
        <is>
          <t>装修</t>
        </is>
      </c>
      <c r="R295" s="288" t="inlineStr">
        <is>
          <t>装修</t>
        </is>
      </c>
      <c r="S295" s="288" t="inlineStr">
        <is>
          <t>装修</t>
        </is>
      </c>
      <c r="T295" s="288" t="inlineStr">
        <is>
          <t>装修</t>
        </is>
      </c>
      <c r="U295" s="288" t="inlineStr">
        <is>
          <t>装修</t>
        </is>
      </c>
      <c r="V295" s="286" t="n"/>
      <c r="W295" s="288" t="n"/>
      <c r="X295" s="288" t="n"/>
      <c r="Y295" s="288" t="n"/>
      <c r="Z295" s="288" t="n"/>
      <c r="AA295" s="288" t="n"/>
      <c r="AB295" s="288" t="n"/>
      <c r="AC295" s="288" t="n"/>
      <c r="AD295" s="288" t="n"/>
      <c r="AE295" s="289" t="n"/>
      <c r="AF295" s="288" t="n"/>
      <c r="AG295" s="288" t="n"/>
      <c r="AH295" s="288" t="n"/>
      <c r="AI295" s="288" t="n"/>
      <c r="AJ295" s="288" t="n"/>
      <c r="AK295" s="288" t="n"/>
      <c r="AL295" s="288" t="n"/>
      <c r="AM295" s="288" t="n"/>
      <c r="AN295" s="290">
        <f>SUM(I295:AM295)</f>
        <v/>
      </c>
      <c r="AO295" s="291" t="n"/>
      <c r="AP295" s="287" t="n"/>
    </row>
    <row customFormat="1" customHeight="1" ht="31.5" r="296" s="303">
      <c r="A296" s="304" t="inlineStr">
        <is>
          <t>服饰配套小计</t>
        </is>
      </c>
      <c r="B296" s="305" t="n"/>
      <c r="C296" s="305" t="n"/>
      <c r="D296" s="323" t="n"/>
      <c r="E296" s="323" t="n"/>
      <c r="F296" s="324" t="n"/>
      <c r="G296" s="308" t="n"/>
      <c r="H296" s="325">
        <f>SUM(H213:H295)</f>
        <v/>
      </c>
      <c r="I296" s="279">
        <f>SUM(I213:I295)</f>
        <v/>
      </c>
      <c r="J296" s="279">
        <f>SUM(J213:J295)</f>
        <v/>
      </c>
      <c r="K296" s="279">
        <f>SUM(K213:K295)</f>
        <v/>
      </c>
      <c r="L296" s="279">
        <f>SUM(L213:L295)</f>
        <v/>
      </c>
      <c r="M296" s="279">
        <f>SUM(M213:M295)</f>
        <v/>
      </c>
      <c r="N296" s="279">
        <f>SUM(N213:N295)</f>
        <v/>
      </c>
      <c r="O296" s="279">
        <f>SUM(O213:O295)</f>
        <v/>
      </c>
      <c r="P296" s="279">
        <f>SUM(P213:P295)</f>
        <v/>
      </c>
      <c r="Q296" s="279">
        <f>SUM(Q213:Q295)</f>
        <v/>
      </c>
      <c r="R296" s="279">
        <f>SUM(R213:R295)</f>
        <v/>
      </c>
      <c r="S296" s="279">
        <f>SUM(S213:S295)</f>
        <v/>
      </c>
      <c r="T296" s="279">
        <f>SUM(T213:T295)</f>
        <v/>
      </c>
      <c r="U296" s="279">
        <f>SUM(U213:U295)</f>
        <v/>
      </c>
      <c r="V296" s="331">
        <f>SUM(V213:V295)</f>
        <v/>
      </c>
      <c r="W296" s="331">
        <f>SUM(W213:W295)</f>
        <v/>
      </c>
      <c r="X296" s="331">
        <f>SUM(X213:X295)</f>
        <v/>
      </c>
      <c r="Y296" s="331">
        <f>SUM(Y213:Y295)</f>
        <v/>
      </c>
      <c r="Z296" s="331">
        <f>SUM(Z213:Z295)</f>
        <v/>
      </c>
      <c r="AA296" s="331">
        <f>SUM(AA213:AA295)</f>
        <v/>
      </c>
      <c r="AB296" s="331">
        <f>SUM(AB213:AB295)</f>
        <v/>
      </c>
      <c r="AC296" s="331">
        <f>SUM(AC213:AC295)</f>
        <v/>
      </c>
      <c r="AD296" s="331">
        <f>SUM(AD213:AD295)</f>
        <v/>
      </c>
      <c r="AE296" s="331">
        <f>SUM(AE213:AE295)</f>
        <v/>
      </c>
      <c r="AF296" s="331">
        <f>SUM(AF213:AF295)</f>
        <v/>
      </c>
      <c r="AG296" s="331">
        <f>SUM(AG213:AG295)</f>
        <v/>
      </c>
      <c r="AH296" s="331">
        <f>SUM(AH213:AH295)</f>
        <v/>
      </c>
      <c r="AI296" s="331">
        <f>SUM(AI213:AI295)</f>
        <v/>
      </c>
      <c r="AJ296" s="331">
        <f>SUM(AJ213:AJ295)</f>
        <v/>
      </c>
      <c r="AK296" s="331">
        <f>SUM(AK213:AK295)</f>
        <v/>
      </c>
      <c r="AL296" s="331">
        <f>SUM(AL213:AL295)</f>
        <v/>
      </c>
      <c r="AM296" s="331">
        <f>SUM(AM213:AM295)</f>
        <v/>
      </c>
      <c r="AN296" s="279">
        <f>SUM(I296:AM296)</f>
        <v/>
      </c>
      <c r="AO296" s="311" t="n"/>
      <c r="AP296" s="311" t="n"/>
    </row>
    <row customFormat="1" customHeight="1" ht="31.5" r="297" s="260">
      <c r="A297" s="286" t="n">
        <v>1</v>
      </c>
      <c r="B297" s="286" t="inlineStr">
        <is>
          <t>租赁</t>
        </is>
      </c>
      <c r="C297" s="286" t="inlineStr">
        <is>
          <t>生活配套</t>
        </is>
      </c>
      <c r="D297" s="286" t="inlineStr">
        <is>
          <t>2F</t>
        </is>
      </c>
      <c r="E297" s="286" t="inlineStr">
        <is>
          <t>2F</t>
        </is>
      </c>
      <c r="F297" s="287" t="inlineStr">
        <is>
          <t>2F-260</t>
        </is>
      </c>
      <c r="G297" s="287" t="inlineStr">
        <is>
          <t>爱易美甲</t>
        </is>
      </c>
      <c r="H297" s="301" t="n">
        <v>24</v>
      </c>
      <c r="I297" s="288" t="n">
        <v>4110</v>
      </c>
      <c r="J297" s="288" t="n">
        <v>130</v>
      </c>
      <c r="K297" s="288" t="n">
        <v>850</v>
      </c>
      <c r="L297" s="288" t="n">
        <v>560</v>
      </c>
      <c r="M297" s="288" t="n">
        <v>640</v>
      </c>
      <c r="N297" s="288" t="n">
        <v>280</v>
      </c>
      <c r="O297" s="288" t="n">
        <v>480</v>
      </c>
      <c r="P297" s="288" t="n">
        <v>1500</v>
      </c>
      <c r="Q297" s="288" t="n">
        <v>2800</v>
      </c>
      <c r="R297" s="288" t="n">
        <v>2100</v>
      </c>
      <c r="S297" s="288" t="n">
        <v>670</v>
      </c>
      <c r="T297" s="288" t="n">
        <v>860</v>
      </c>
      <c r="U297" s="288" t="n">
        <v>1300</v>
      </c>
      <c r="V297" s="288" t="n">
        <v>1300</v>
      </c>
      <c r="W297" s="288" t="n"/>
      <c r="X297" s="288" t="n"/>
      <c r="Y297" s="288" t="n"/>
      <c r="Z297" s="288" t="n"/>
      <c r="AA297" s="288" t="n"/>
      <c r="AB297" s="288" t="n"/>
      <c r="AC297" s="288" t="n"/>
      <c r="AD297" s="288" t="n"/>
      <c r="AE297" s="289" t="n"/>
      <c r="AF297" s="288" t="n"/>
      <c r="AG297" s="288" t="n"/>
      <c r="AH297" s="288" t="n"/>
      <c r="AI297" s="288" t="n"/>
      <c r="AJ297" s="288" t="n"/>
      <c r="AK297" s="288" t="n"/>
      <c r="AL297" s="288" t="n"/>
      <c r="AM297" s="288" t="n"/>
      <c r="AN297" s="290">
        <f>SUM(I297:AM297)</f>
        <v/>
      </c>
      <c r="AO297" s="291" t="n"/>
      <c r="AP297" s="287" t="n"/>
    </row>
    <row customFormat="1" customHeight="1" ht="31.5" r="298" s="260">
      <c r="A298" s="286" t="n">
        <v>2</v>
      </c>
      <c r="B298" s="286" t="inlineStr">
        <is>
          <t>租赁</t>
        </is>
      </c>
      <c r="C298" s="286" t="inlineStr">
        <is>
          <t>生活配套</t>
        </is>
      </c>
      <c r="D298" s="286" t="inlineStr">
        <is>
          <t>2F</t>
        </is>
      </c>
      <c r="E298" s="286" t="inlineStr">
        <is>
          <t>2F</t>
        </is>
      </c>
      <c r="F298" s="287" t="inlineStr">
        <is>
          <t>2F-269</t>
        </is>
      </c>
      <c r="G298" s="287" t="inlineStr">
        <is>
          <t>仟彩美业</t>
        </is>
      </c>
      <c r="H298" s="301" t="n">
        <v>16</v>
      </c>
      <c r="I298" s="288" t="n">
        <v>500</v>
      </c>
      <c r="J298" s="288" t="n">
        <v>880</v>
      </c>
      <c r="K298" s="288" t="n">
        <v>200</v>
      </c>
      <c r="L298" s="288" t="n">
        <v>0</v>
      </c>
      <c r="M298" s="288" t="n">
        <v>800</v>
      </c>
      <c r="N298" s="288" t="n">
        <v>58</v>
      </c>
      <c r="O298" s="288" t="n">
        <v>700</v>
      </c>
      <c r="P298" s="288" t="n">
        <v>150</v>
      </c>
      <c r="Q298" s="288" t="n">
        <v>500</v>
      </c>
      <c r="R298" s="288" t="n">
        <v>500</v>
      </c>
      <c r="S298" s="288" t="n">
        <v>80</v>
      </c>
      <c r="T298" s="288" t="n">
        <v>550</v>
      </c>
      <c r="U298" s="288" t="n">
        <v>1200</v>
      </c>
      <c r="V298" s="288" t="n">
        <v>1200</v>
      </c>
      <c r="W298" s="288" t="n"/>
      <c r="X298" s="288" t="n"/>
      <c r="Y298" s="288" t="n"/>
      <c r="Z298" s="288" t="n"/>
      <c r="AA298" s="288" t="n"/>
      <c r="AB298" s="288" t="n"/>
      <c r="AC298" s="288" t="n"/>
      <c r="AD298" s="288" t="n"/>
      <c r="AE298" s="289" t="n"/>
      <c r="AF298" s="288" t="n"/>
      <c r="AG298" s="288" t="n"/>
      <c r="AH298" s="288" t="n"/>
      <c r="AI298" s="288" t="n"/>
      <c r="AJ298" s="288" t="n"/>
      <c r="AK298" s="288" t="n"/>
      <c r="AL298" s="288" t="n"/>
      <c r="AM298" s="288" t="n"/>
      <c r="AN298" s="290">
        <f>SUM(I298:AM298)</f>
        <v/>
      </c>
      <c r="AO298" s="291" t="n"/>
      <c r="AP298" s="287" t="n"/>
    </row>
    <row customFormat="1" customHeight="1" ht="31.5" r="299" s="260">
      <c r="A299" s="286" t="n">
        <v>3</v>
      </c>
      <c r="B299" s="286" t="inlineStr">
        <is>
          <t>租赁</t>
        </is>
      </c>
      <c r="C299" s="286" t="inlineStr">
        <is>
          <t>生活配套</t>
        </is>
      </c>
      <c r="D299" s="286" t="inlineStr">
        <is>
          <t>2F</t>
        </is>
      </c>
      <c r="E299" s="286" t="inlineStr">
        <is>
          <t>2F</t>
        </is>
      </c>
      <c r="F299" s="287" t="inlineStr">
        <is>
          <t>2F-240</t>
        </is>
      </c>
      <c r="G299" s="287" t="inlineStr">
        <is>
          <t>花冠</t>
        </is>
      </c>
      <c r="H299" s="301" t="n">
        <v>45</v>
      </c>
      <c r="I299" s="288" t="n">
        <v>908</v>
      </c>
      <c r="J299" s="286" t="n">
        <v>800</v>
      </c>
      <c r="K299" s="286" t="n">
        <v>627</v>
      </c>
      <c r="L299" s="286" t="n">
        <v>1058</v>
      </c>
      <c r="M299" s="286" t="n">
        <v>402</v>
      </c>
      <c r="N299" s="286" t="n">
        <v>935</v>
      </c>
      <c r="O299" s="286" t="n">
        <v>144</v>
      </c>
      <c r="P299" s="286" t="n">
        <v>935</v>
      </c>
      <c r="Q299" s="286" t="n">
        <v>0</v>
      </c>
      <c r="R299" s="286" t="n">
        <v>600</v>
      </c>
      <c r="S299" s="286" t="n">
        <v>500</v>
      </c>
      <c r="T299" s="286" t="n">
        <v>756</v>
      </c>
      <c r="U299" s="286" t="n">
        <v>477</v>
      </c>
      <c r="V299" s="286" t="n">
        <v>477</v>
      </c>
      <c r="W299" s="286" t="n"/>
      <c r="X299" s="286" t="n"/>
      <c r="Y299" s="286" t="n"/>
      <c r="Z299" s="286" t="n"/>
      <c r="AA299" s="286" t="n"/>
      <c r="AB299" s="286" t="n"/>
      <c r="AC299" s="286" t="n"/>
      <c r="AD299" s="286" t="n"/>
      <c r="AE299" s="299" t="n"/>
      <c r="AF299" s="286" t="n"/>
      <c r="AG299" s="286" t="n"/>
      <c r="AH299" s="286" t="n"/>
      <c r="AI299" s="286" t="n"/>
      <c r="AJ299" s="286" t="n"/>
      <c r="AK299" s="286" t="n"/>
      <c r="AL299" s="286" t="n"/>
      <c r="AM299" s="286" t="n"/>
      <c r="AN299" s="290">
        <f>SUM(I299:AM299)</f>
        <v/>
      </c>
      <c r="AO299" s="291" t="n"/>
      <c r="AP299" s="287" t="inlineStr">
        <is>
          <t>销采</t>
        </is>
      </c>
    </row>
    <row customFormat="1" customHeight="1" ht="31.5" r="300" s="260">
      <c r="A300" s="286" t="n">
        <v>4</v>
      </c>
      <c r="B300" s="286" t="inlineStr">
        <is>
          <t>租赁</t>
        </is>
      </c>
      <c r="C300" s="286" t="inlineStr">
        <is>
          <t>生活配套</t>
        </is>
      </c>
      <c r="D300" s="286" t="inlineStr">
        <is>
          <t>4F</t>
        </is>
      </c>
      <c r="E300" s="286" t="inlineStr">
        <is>
          <t>4F</t>
        </is>
      </c>
      <c r="F300" s="287" t="inlineStr">
        <is>
          <t>4F-407-1</t>
        </is>
      </c>
      <c r="G300" s="287" t="inlineStr">
        <is>
          <t>维意家居</t>
        </is>
      </c>
      <c r="H300" s="301" t="n">
        <v>381</v>
      </c>
      <c r="I300" s="288" t="n">
        <v>5000</v>
      </c>
      <c r="J300" s="288" t="n">
        <v>0</v>
      </c>
      <c r="K300" s="288" t="n">
        <v>0</v>
      </c>
      <c r="L300" s="288" t="n">
        <v>0</v>
      </c>
      <c r="M300" s="288" t="n">
        <v>100000</v>
      </c>
      <c r="N300" s="288" t="n">
        <v>16000</v>
      </c>
      <c r="O300" s="288" t="n">
        <v>16000</v>
      </c>
      <c r="P300" s="288" t="n">
        <v>60000</v>
      </c>
      <c r="Q300" s="288" t="n">
        <v>26000</v>
      </c>
      <c r="R300" s="288" t="n">
        <v>72504</v>
      </c>
      <c r="S300" s="288" t="n">
        <v>59200</v>
      </c>
      <c r="T300" s="288" t="n">
        <v>0</v>
      </c>
      <c r="U300" s="288" t="n">
        <v>40000</v>
      </c>
      <c r="V300" s="289" t="n">
        <v>40000</v>
      </c>
      <c r="W300" s="288" t="n"/>
      <c r="X300" s="288" t="n"/>
      <c r="Y300" s="288" t="n"/>
      <c r="Z300" s="288" t="n"/>
      <c r="AA300" s="288" t="n"/>
      <c r="AB300" s="288" t="n"/>
      <c r="AC300" s="288" t="n"/>
      <c r="AD300" s="288" t="n"/>
      <c r="AE300" s="289" t="n"/>
      <c r="AF300" s="288" t="n"/>
      <c r="AG300" s="288" t="n"/>
      <c r="AH300" s="288" t="n"/>
      <c r="AI300" s="288" t="n"/>
      <c r="AJ300" s="288" t="n"/>
      <c r="AK300" s="288" t="n"/>
      <c r="AL300" s="288" t="n"/>
      <c r="AM300" s="288" t="n"/>
      <c r="AN300" s="290">
        <f>SUM(I300:AM300)</f>
        <v/>
      </c>
      <c r="AO300" s="291" t="n"/>
      <c r="AP300" s="287" t="n"/>
    </row>
    <row customFormat="1" customHeight="1" ht="31.5" r="301" s="260">
      <c r="A301" s="286" t="n">
        <v>5</v>
      </c>
      <c r="B301" s="286" t="inlineStr">
        <is>
          <t>租赁</t>
        </is>
      </c>
      <c r="C301" s="286" t="inlineStr">
        <is>
          <t>生活配套</t>
        </is>
      </c>
      <c r="D301" s="286" t="inlineStr">
        <is>
          <t>2F</t>
        </is>
      </c>
      <c r="E301" s="286" t="inlineStr">
        <is>
          <t>2F</t>
        </is>
      </c>
      <c r="F301" s="287" t="inlineStr">
        <is>
          <t>2F-224-2C</t>
        </is>
      </c>
      <c r="G301" s="287" t="inlineStr">
        <is>
          <t>仟俪源美容美甲</t>
        </is>
      </c>
      <c r="H301" s="301" t="n">
        <v>101</v>
      </c>
      <c r="I301" s="288" t="n">
        <v>2355</v>
      </c>
      <c r="J301" s="288" t="n">
        <v>780</v>
      </c>
      <c r="K301" s="288" t="n">
        <v>2530</v>
      </c>
      <c r="L301" s="288" t="n">
        <v>0</v>
      </c>
      <c r="M301" s="288" t="n">
        <v>0</v>
      </c>
      <c r="N301" s="288" t="n">
        <v>1030</v>
      </c>
      <c r="O301" s="288" t="n">
        <v>1418</v>
      </c>
      <c r="P301" s="288" t="n">
        <v>2498</v>
      </c>
      <c r="Q301" s="288" t="n">
        <v>10</v>
      </c>
      <c r="R301" s="288" t="n">
        <v>1000</v>
      </c>
      <c r="S301" s="288" t="n">
        <v>782</v>
      </c>
      <c r="T301" s="288" t="n">
        <v>20686</v>
      </c>
      <c r="U301" s="288" t="n">
        <v>3828</v>
      </c>
      <c r="V301" s="288" t="n">
        <v>3828</v>
      </c>
      <c r="W301" s="288" t="n"/>
      <c r="X301" s="288" t="n"/>
      <c r="Y301" s="288" t="n"/>
      <c r="Z301" s="288" t="n"/>
      <c r="AA301" s="288" t="n"/>
      <c r="AB301" s="288" t="n"/>
      <c r="AC301" s="288" t="n"/>
      <c r="AD301" s="288" t="n"/>
      <c r="AE301" s="289" t="n"/>
      <c r="AF301" s="288" t="n"/>
      <c r="AG301" s="288" t="n"/>
      <c r="AH301" s="288" t="n"/>
      <c r="AI301" s="288" t="n"/>
      <c r="AJ301" s="288" t="n"/>
      <c r="AK301" s="288" t="n"/>
      <c r="AL301" s="288" t="n"/>
      <c r="AM301" s="288" t="n"/>
      <c r="AN301" s="290">
        <f>SUM(I301:AM301)</f>
        <v/>
      </c>
      <c r="AO301" s="291" t="n"/>
      <c r="AP301" s="287" t="n"/>
    </row>
    <row customFormat="1" customHeight="1" ht="31.5" r="302" s="260">
      <c r="A302" s="286" t="n">
        <v>6</v>
      </c>
      <c r="B302" s="286" t="inlineStr">
        <is>
          <t>租赁</t>
        </is>
      </c>
      <c r="C302" s="286" t="inlineStr">
        <is>
          <t>生活配套</t>
        </is>
      </c>
      <c r="D302" s="286" t="inlineStr">
        <is>
          <t>2F</t>
        </is>
      </c>
      <c r="E302" s="286" t="inlineStr">
        <is>
          <t>2F</t>
        </is>
      </c>
      <c r="F302" s="287" t="inlineStr">
        <is>
          <t>2F-273</t>
        </is>
      </c>
      <c r="G302" s="287" t="inlineStr">
        <is>
          <t>澳凛</t>
        </is>
      </c>
      <c r="H302" s="301" t="n">
        <v>6</v>
      </c>
      <c r="I302" s="288" t="n">
        <v>700</v>
      </c>
      <c r="J302" s="288" t="n">
        <v>300</v>
      </c>
      <c r="K302" s="288" t="n">
        <v>500</v>
      </c>
      <c r="L302" s="288" t="n">
        <v>120</v>
      </c>
      <c r="M302" s="288" t="n">
        <v>200</v>
      </c>
      <c r="N302" s="288" t="n">
        <v>220</v>
      </c>
      <c r="O302" s="288" t="n">
        <v>360</v>
      </c>
      <c r="P302" s="288" t="n">
        <v>120</v>
      </c>
      <c r="Q302" s="288" t="n">
        <v>200</v>
      </c>
      <c r="R302" s="288" t="n">
        <v>200</v>
      </c>
      <c r="S302" s="288" t="n">
        <v>150</v>
      </c>
      <c r="T302" s="288" t="n">
        <v>280</v>
      </c>
      <c r="U302" s="288" t="n">
        <v>500</v>
      </c>
      <c r="V302" s="288" t="n">
        <v>500</v>
      </c>
      <c r="W302" s="288" t="n"/>
      <c r="X302" s="288" t="n"/>
      <c r="Y302" s="288" t="n"/>
      <c r="Z302" s="288" t="n"/>
      <c r="AA302" s="288" t="n"/>
      <c r="AB302" s="288" t="n"/>
      <c r="AC302" s="288" t="n"/>
      <c r="AD302" s="288" t="n"/>
      <c r="AE302" s="289" t="n"/>
      <c r="AF302" s="288" t="n"/>
      <c r="AG302" s="288" t="n"/>
      <c r="AH302" s="288" t="n"/>
      <c r="AI302" s="288" t="n"/>
      <c r="AJ302" s="288" t="n"/>
      <c r="AK302" s="288" t="n"/>
      <c r="AL302" s="288" t="n"/>
      <c r="AM302" s="288" t="n"/>
      <c r="AN302" s="290">
        <f>SUM(I302:AM302)</f>
        <v/>
      </c>
      <c r="AO302" s="291" t="n"/>
      <c r="AP302" s="287" t="n"/>
    </row>
    <row customFormat="1" customHeight="1" ht="31.5" r="303" s="260">
      <c r="A303" s="286" t="n">
        <v>7</v>
      </c>
      <c r="B303" s="286" t="inlineStr">
        <is>
          <t>租赁</t>
        </is>
      </c>
      <c r="C303" s="286" t="inlineStr">
        <is>
          <t>生活配套</t>
        </is>
      </c>
      <c r="D303" s="286" t="inlineStr">
        <is>
          <t>1F/3F</t>
        </is>
      </c>
      <c r="E303" s="286" t="inlineStr">
        <is>
          <t>2F</t>
        </is>
      </c>
      <c r="F303" s="287" t="inlineStr">
        <is>
          <t>3F-334,1F-134-3</t>
        </is>
      </c>
      <c r="G303" s="287" t="inlineStr">
        <is>
          <t>书式生活</t>
        </is>
      </c>
      <c r="H303" s="288" t="n">
        <v>768</v>
      </c>
      <c r="I303" s="288" t="n">
        <v>1449.3</v>
      </c>
      <c r="J303" s="286" t="n">
        <v>253</v>
      </c>
      <c r="K303" s="286" t="n">
        <v>452.8</v>
      </c>
      <c r="L303" s="286" t="n">
        <v>242.8</v>
      </c>
      <c r="M303" s="286" t="n">
        <v>874.7</v>
      </c>
      <c r="N303" s="286" t="n">
        <v>1357</v>
      </c>
      <c r="O303" s="286" t="n">
        <v>1393.9</v>
      </c>
      <c r="P303" s="286" t="n">
        <v>1420.7</v>
      </c>
      <c r="Q303" s="286" t="n">
        <v>347.3</v>
      </c>
      <c r="R303" s="286" t="n">
        <v>7032.4</v>
      </c>
      <c r="S303" s="286" t="n">
        <v>819.9</v>
      </c>
      <c r="T303" s="286" t="n">
        <v>8344.299999999999</v>
      </c>
      <c r="U303" s="286" t="n">
        <v>1046.1</v>
      </c>
      <c r="V303" s="286" t="n">
        <v>2599</v>
      </c>
      <c r="W303" s="286" t="n"/>
      <c r="X303" s="286" t="n"/>
      <c r="Y303" s="286" t="n"/>
      <c r="Z303" s="286" t="n"/>
      <c r="AA303" s="286" t="n"/>
      <c r="AB303" s="286" t="n"/>
      <c r="AC303" s="286" t="n"/>
      <c r="AD303" s="286" t="n"/>
      <c r="AE303" s="299" t="n"/>
      <c r="AF303" s="286" t="n"/>
      <c r="AG303" s="286" t="n"/>
      <c r="AH303" s="286" t="n"/>
      <c r="AI303" s="286" t="n"/>
      <c r="AJ303" s="286" t="n"/>
      <c r="AK303" s="286" t="n"/>
      <c r="AL303" s="286" t="n"/>
      <c r="AM303" s="286" t="n"/>
      <c r="AN303" s="290">
        <f>SUM(I303:AM303)</f>
        <v/>
      </c>
      <c r="AO303" s="291" t="n"/>
      <c r="AP303" s="287" t="inlineStr">
        <is>
          <t>销采</t>
        </is>
      </c>
    </row>
    <row customFormat="1" customHeight="1" ht="31.5" outlineLevel="1" r="304" s="260">
      <c r="A304" s="286" t="n"/>
      <c r="B304" s="286" t="inlineStr">
        <is>
          <t>租赁</t>
        </is>
      </c>
      <c r="C304" s="286" t="n"/>
      <c r="D304" s="286" t="inlineStr">
        <is>
          <t>1F</t>
        </is>
      </c>
      <c r="E304" s="286" t="n"/>
      <c r="F304" s="287" t="inlineStr">
        <is>
          <t>1F-134-3</t>
        </is>
      </c>
      <c r="G304" s="293" t="inlineStr">
        <is>
          <t>书式生活</t>
        </is>
      </c>
      <c r="H304" s="294" t="n">
        <v>54</v>
      </c>
      <c r="I304" s="300">
        <f>I303/390*54</f>
        <v/>
      </c>
      <c r="J304" s="300">
        <f>J303/390*54</f>
        <v/>
      </c>
      <c r="K304" s="300">
        <f>K303/390*54</f>
        <v/>
      </c>
      <c r="L304" s="300">
        <f>L303/390*54</f>
        <v/>
      </c>
      <c r="M304" s="300">
        <f>M303/390*54</f>
        <v/>
      </c>
      <c r="N304" s="300">
        <f>N303/390*54</f>
        <v/>
      </c>
      <c r="O304" s="300">
        <f>O303/390*54</f>
        <v/>
      </c>
      <c r="P304" s="300">
        <f>P303/390*54</f>
        <v/>
      </c>
      <c r="Q304" s="300">
        <f>Q303/390*54</f>
        <v/>
      </c>
      <c r="R304" s="300">
        <f>R303/390*54</f>
        <v/>
      </c>
      <c r="S304" s="300">
        <f>S303/390*54</f>
        <v/>
      </c>
      <c r="T304" s="300">
        <f>T303/390*54</f>
        <v/>
      </c>
      <c r="U304" s="300">
        <f>U303/390*54</f>
        <v/>
      </c>
      <c r="V304" s="300">
        <f>V303/390*54</f>
        <v/>
      </c>
      <c r="W304" s="300">
        <f>W303/390*54</f>
        <v/>
      </c>
      <c r="X304" s="300">
        <f>X303/390*54</f>
        <v/>
      </c>
      <c r="Y304" s="300">
        <f>Y303/390*54</f>
        <v/>
      </c>
      <c r="Z304" s="300">
        <f>Z303/390*54</f>
        <v/>
      </c>
      <c r="AA304" s="300">
        <f>AA303/390*54</f>
        <v/>
      </c>
      <c r="AB304" s="300">
        <f>AB303/390*54</f>
        <v/>
      </c>
      <c r="AC304" s="300">
        <f>AC303/390*54</f>
        <v/>
      </c>
      <c r="AD304" s="300">
        <f>AD303/390*54</f>
        <v/>
      </c>
      <c r="AE304" s="300">
        <f>AE303/390*54</f>
        <v/>
      </c>
      <c r="AF304" s="300">
        <f>AF303/390*54</f>
        <v/>
      </c>
      <c r="AG304" s="300">
        <f>AG303/390*54</f>
        <v/>
      </c>
      <c r="AH304" s="300">
        <f>AH303/390*54</f>
        <v/>
      </c>
      <c r="AI304" s="300">
        <f>AI303/390*54</f>
        <v/>
      </c>
      <c r="AJ304" s="300">
        <f>AJ303/390*54</f>
        <v/>
      </c>
      <c r="AK304" s="300">
        <f>AK303/390*54</f>
        <v/>
      </c>
      <c r="AL304" s="300">
        <f>AL303/390*54</f>
        <v/>
      </c>
      <c r="AM304" s="300">
        <f>AM303/390*54</f>
        <v/>
      </c>
      <c r="AN304" s="290">
        <f>SUM(I304:AM304)</f>
        <v/>
      </c>
      <c r="AO304" s="291" t="n"/>
      <c r="AP304" s="287" t="n"/>
    </row>
    <row customFormat="1" customHeight="1" ht="31.5" outlineLevel="1" r="305" s="260">
      <c r="A305" s="286" t="n"/>
      <c r="B305" s="286" t="inlineStr">
        <is>
          <t>租赁</t>
        </is>
      </c>
      <c r="C305" s="286" t="n"/>
      <c r="D305" s="286" t="inlineStr">
        <is>
          <t>3F</t>
        </is>
      </c>
      <c r="E305" s="286" t="n"/>
      <c r="F305" s="287" t="inlineStr">
        <is>
          <t>3F-334</t>
        </is>
      </c>
      <c r="G305" s="293" t="inlineStr">
        <is>
          <t>书式生活</t>
        </is>
      </c>
      <c r="H305" s="294" t="n">
        <v>336</v>
      </c>
      <c r="I305" s="300">
        <f>I303/390*336</f>
        <v/>
      </c>
      <c r="J305" s="300">
        <f>J303/390*336</f>
        <v/>
      </c>
      <c r="K305" s="300">
        <f>K303/390*336</f>
        <v/>
      </c>
      <c r="L305" s="300">
        <f>L303/390*336</f>
        <v/>
      </c>
      <c r="M305" s="300">
        <f>M303/390*336</f>
        <v/>
      </c>
      <c r="N305" s="300">
        <f>N303/390*336</f>
        <v/>
      </c>
      <c r="O305" s="300">
        <f>O303/390*336</f>
        <v/>
      </c>
      <c r="P305" s="300">
        <f>P303/390*336</f>
        <v/>
      </c>
      <c r="Q305" s="300">
        <f>Q303/390*336</f>
        <v/>
      </c>
      <c r="R305" s="300">
        <f>R303/390*336</f>
        <v/>
      </c>
      <c r="S305" s="300">
        <f>S303/390*336</f>
        <v/>
      </c>
      <c r="T305" s="300">
        <f>T303/390*336</f>
        <v/>
      </c>
      <c r="U305" s="300">
        <f>U303/390*336</f>
        <v/>
      </c>
      <c r="V305" s="300">
        <f>V303/390*336</f>
        <v/>
      </c>
      <c r="W305" s="300">
        <f>W303/390*336</f>
        <v/>
      </c>
      <c r="X305" s="300">
        <f>X303/390*336</f>
        <v/>
      </c>
      <c r="Y305" s="300">
        <f>Y303/390*336</f>
        <v/>
      </c>
      <c r="Z305" s="300">
        <f>Z303/390*336</f>
        <v/>
      </c>
      <c r="AA305" s="300">
        <f>AA303/390*336</f>
        <v/>
      </c>
      <c r="AB305" s="300">
        <f>AB303/390*336</f>
        <v/>
      </c>
      <c r="AC305" s="300">
        <f>AC303/390*336</f>
        <v/>
      </c>
      <c r="AD305" s="300">
        <f>AD303/390*336</f>
        <v/>
      </c>
      <c r="AE305" s="300">
        <f>AE303/390*336</f>
        <v/>
      </c>
      <c r="AF305" s="300">
        <f>AF303/390*336</f>
        <v/>
      </c>
      <c r="AG305" s="300">
        <f>AG303/390*336</f>
        <v/>
      </c>
      <c r="AH305" s="300">
        <f>AH303/390*336</f>
        <v/>
      </c>
      <c r="AI305" s="300">
        <f>AI303/390*336</f>
        <v/>
      </c>
      <c r="AJ305" s="300">
        <f>AJ303/390*336</f>
        <v/>
      </c>
      <c r="AK305" s="300">
        <f>AK303/390*336</f>
        <v/>
      </c>
      <c r="AL305" s="300">
        <f>AL303/390*336</f>
        <v/>
      </c>
      <c r="AM305" s="300">
        <f>AM303/390*336</f>
        <v/>
      </c>
      <c r="AN305" s="290">
        <f>SUM(I305:AM305)</f>
        <v/>
      </c>
      <c r="AO305" s="291" t="n"/>
      <c r="AP305" s="287" t="n"/>
    </row>
    <row customFormat="1" customHeight="1" ht="31.5" r="306" s="260">
      <c r="A306" s="286" t="n">
        <v>8</v>
      </c>
      <c r="B306" s="286" t="inlineStr">
        <is>
          <t>租赁</t>
        </is>
      </c>
      <c r="C306" s="286" t="inlineStr">
        <is>
          <t>生活配套</t>
        </is>
      </c>
      <c r="D306" s="286" t="inlineStr">
        <is>
          <t>3F</t>
        </is>
      </c>
      <c r="E306" s="286" t="inlineStr">
        <is>
          <t>3F</t>
        </is>
      </c>
      <c r="F306" s="287" t="inlineStr">
        <is>
          <t>3F-306-1</t>
        </is>
      </c>
      <c r="G306" s="287" t="inlineStr">
        <is>
          <t>爱悦思</t>
        </is>
      </c>
      <c r="H306" s="301" t="n">
        <v>213</v>
      </c>
      <c r="I306" s="288" t="n">
        <v>0</v>
      </c>
      <c r="J306" s="288" t="n">
        <v>0</v>
      </c>
      <c r="K306" s="288" t="n">
        <v>0</v>
      </c>
      <c r="L306" s="288" t="n">
        <v>0</v>
      </c>
      <c r="M306" s="288" t="n">
        <v>5800</v>
      </c>
      <c r="N306" s="288" t="n">
        <v>0</v>
      </c>
      <c r="O306" s="288" t="n">
        <v>35904</v>
      </c>
      <c r="P306" s="288" t="n">
        <v>0</v>
      </c>
      <c r="Q306" s="288" t="n">
        <v>0</v>
      </c>
      <c r="R306" s="288" t="n">
        <v>0</v>
      </c>
      <c r="S306" s="288" t="n">
        <v>10000</v>
      </c>
      <c r="T306" s="288" t="n">
        <v>0</v>
      </c>
      <c r="U306" s="288" t="n">
        <v>0</v>
      </c>
      <c r="V306" s="286" t="n">
        <v>0</v>
      </c>
      <c r="W306" s="288" t="n"/>
      <c r="X306" s="288" t="n"/>
      <c r="Y306" s="288" t="n"/>
      <c r="Z306" s="288" t="n"/>
      <c r="AA306" s="288" t="n"/>
      <c r="AB306" s="288" t="n"/>
      <c r="AC306" s="288" t="n"/>
      <c r="AD306" s="288" t="n"/>
      <c r="AE306" s="289" t="n"/>
      <c r="AF306" s="288" t="n"/>
      <c r="AG306" s="288" t="n"/>
      <c r="AH306" s="288" t="n"/>
      <c r="AI306" s="288" t="n"/>
      <c r="AJ306" s="288" t="n"/>
      <c r="AK306" s="288" t="n"/>
      <c r="AL306" s="288" t="n"/>
      <c r="AM306" s="288" t="n"/>
      <c r="AN306" s="290">
        <f>SUM(I306:AM306)</f>
        <v/>
      </c>
      <c r="AO306" s="291" t="n"/>
      <c r="AP306" s="287" t="n"/>
    </row>
    <row customFormat="1" customHeight="1" ht="31.5" r="307" s="260">
      <c r="A307" s="286" t="n">
        <v>10</v>
      </c>
      <c r="B307" s="286" t="inlineStr">
        <is>
          <t>租赁</t>
        </is>
      </c>
      <c r="C307" s="286" t="inlineStr">
        <is>
          <t>生活配套</t>
        </is>
      </c>
      <c r="D307" s="286" t="inlineStr">
        <is>
          <t>4F</t>
        </is>
      </c>
      <c r="E307" s="286" t="inlineStr">
        <is>
          <t>4F</t>
        </is>
      </c>
      <c r="F307" s="287" t="inlineStr">
        <is>
          <t>4F-407-3</t>
        </is>
      </c>
      <c r="G307" s="287" t="inlineStr">
        <is>
          <t>友达国际英语培训</t>
        </is>
      </c>
      <c r="H307" s="288" t="n">
        <v>152</v>
      </c>
      <c r="I307" s="288" t="n">
        <v>21440</v>
      </c>
      <c r="J307" s="288" t="n">
        <v>10000</v>
      </c>
      <c r="K307" s="288" t="n">
        <v>10000</v>
      </c>
      <c r="L307" s="288" t="n">
        <v>0</v>
      </c>
      <c r="M307" s="288" t="n">
        <v>6000</v>
      </c>
      <c r="N307" s="288" t="n">
        <v>0</v>
      </c>
      <c r="O307" s="288" t="n">
        <v>0</v>
      </c>
      <c r="P307" s="288" t="n">
        <v>0</v>
      </c>
      <c r="Q307" s="288" t="n">
        <v>0</v>
      </c>
      <c r="R307" s="288" t="n">
        <v>17440</v>
      </c>
      <c r="S307" s="288" t="n">
        <v>0</v>
      </c>
      <c r="T307" s="288" t="n">
        <v>0</v>
      </c>
      <c r="U307" s="288" t="n">
        <v>18000</v>
      </c>
      <c r="V307" s="288" t="n">
        <v>18000</v>
      </c>
      <c r="W307" s="288" t="n"/>
      <c r="X307" s="288" t="n"/>
      <c r="Y307" s="288" t="n"/>
      <c r="Z307" s="288" t="n"/>
      <c r="AA307" s="288" t="n"/>
      <c r="AB307" s="288" t="n"/>
      <c r="AC307" s="288" t="n"/>
      <c r="AD307" s="288" t="n"/>
      <c r="AE307" s="289" t="n"/>
      <c r="AF307" s="288" t="n"/>
      <c r="AG307" s="288" t="n"/>
      <c r="AH307" s="288" t="n"/>
      <c r="AI307" s="288" t="n"/>
      <c r="AJ307" s="288" t="n"/>
      <c r="AK307" s="288" t="n"/>
      <c r="AL307" s="288" t="n"/>
      <c r="AM307" s="288" t="n"/>
      <c r="AN307" s="290">
        <f>SUM(I307:AM307)</f>
        <v/>
      </c>
      <c r="AO307" s="291" t="n"/>
      <c r="AP307" s="287" t="n"/>
    </row>
    <row customFormat="1" customHeight="1" ht="31.5" r="308" s="260">
      <c r="A308" s="286" t="n">
        <v>11</v>
      </c>
      <c r="B308" s="286" t="inlineStr">
        <is>
          <t>租赁</t>
        </is>
      </c>
      <c r="C308" s="286" t="inlineStr">
        <is>
          <t>生活配套</t>
        </is>
      </c>
      <c r="D308" s="286" t="inlineStr">
        <is>
          <t>4F</t>
        </is>
      </c>
      <c r="E308" s="286" t="inlineStr">
        <is>
          <t>4F</t>
        </is>
      </c>
      <c r="F308" s="287" t="inlineStr">
        <is>
          <t>4F-424-1</t>
        </is>
      </c>
      <c r="G308" s="287" t="inlineStr">
        <is>
          <t>沃尔得</t>
        </is>
      </c>
      <c r="H308" s="301" t="n">
        <v>787</v>
      </c>
      <c r="I308" s="288" t="n">
        <v>60000</v>
      </c>
      <c r="J308" s="288" t="n">
        <v>0</v>
      </c>
      <c r="K308" s="288" t="n">
        <v>0</v>
      </c>
      <c r="L308" s="288" t="n">
        <v>0</v>
      </c>
      <c r="M308" s="288" t="n">
        <v>0</v>
      </c>
      <c r="N308" s="288" t="n">
        <v>30000</v>
      </c>
      <c r="O308" s="288" t="n">
        <v>0</v>
      </c>
      <c r="P308" s="288" t="n">
        <v>60000</v>
      </c>
      <c r="Q308" s="288" t="n">
        <v>0</v>
      </c>
      <c r="R308" s="288" t="n">
        <v>0</v>
      </c>
      <c r="S308" s="288" t="n">
        <v>0</v>
      </c>
      <c r="T308" s="288" t="n">
        <v>30000</v>
      </c>
      <c r="U308" s="288" t="n">
        <v>25000</v>
      </c>
      <c r="V308" s="288" t="n">
        <v>25000</v>
      </c>
      <c r="W308" s="288" t="n"/>
      <c r="X308" s="288" t="n"/>
      <c r="Y308" s="288" t="n"/>
      <c r="Z308" s="288" t="n"/>
      <c r="AA308" s="288" t="n"/>
      <c r="AB308" s="288" t="n"/>
      <c r="AC308" s="288" t="n"/>
      <c r="AD308" s="288" t="n"/>
      <c r="AE308" s="289" t="n"/>
      <c r="AF308" s="288" t="n"/>
      <c r="AG308" s="288" t="n"/>
      <c r="AH308" s="288" t="n"/>
      <c r="AI308" s="288" t="n"/>
      <c r="AJ308" s="288" t="n"/>
      <c r="AK308" s="288" t="n"/>
      <c r="AL308" s="288" t="n"/>
      <c r="AM308" s="288" t="n"/>
      <c r="AN308" s="290">
        <f>SUM(I308:AM308)</f>
        <v/>
      </c>
      <c r="AO308" s="291" t="n"/>
      <c r="AP308" s="287" t="n"/>
    </row>
    <row customFormat="1" customHeight="1" ht="31.5" r="309" s="260">
      <c r="A309" s="286" t="n">
        <v>12</v>
      </c>
      <c r="B309" s="286" t="inlineStr">
        <is>
          <t>租赁</t>
        </is>
      </c>
      <c r="C309" s="286" t="inlineStr">
        <is>
          <t>生活配套</t>
        </is>
      </c>
      <c r="D309" s="286" t="inlineStr">
        <is>
          <t>5F</t>
        </is>
      </c>
      <c r="E309" s="286" t="inlineStr">
        <is>
          <t>5F</t>
        </is>
      </c>
      <c r="F309" s="287" t="inlineStr">
        <is>
          <t>5F-512</t>
        </is>
      </c>
      <c r="G309" s="287" t="inlineStr">
        <is>
          <t>雅梵香奈</t>
        </is>
      </c>
      <c r="H309" s="301" t="n">
        <v>648</v>
      </c>
      <c r="I309" s="288" t="n">
        <v>4900</v>
      </c>
      <c r="J309" s="288" t="n">
        <v>44232</v>
      </c>
      <c r="K309" s="288" t="n">
        <v>44232</v>
      </c>
      <c r="L309" s="288" t="n">
        <v>21000</v>
      </c>
      <c r="M309" s="288" t="n">
        <v>15000</v>
      </c>
      <c r="N309" s="288" t="n">
        <v>15000</v>
      </c>
      <c r="O309" s="288" t="n">
        <v>60000</v>
      </c>
      <c r="P309" s="288" t="n">
        <v>51638</v>
      </c>
      <c r="Q309" s="288" t="n">
        <v>29940</v>
      </c>
      <c r="R309" s="288" t="n">
        <v>41180</v>
      </c>
      <c r="S309" s="288" t="n">
        <v>12500</v>
      </c>
      <c r="T309" s="288" t="n">
        <v>19000</v>
      </c>
      <c r="U309" s="288" t="n">
        <v>52000</v>
      </c>
      <c r="V309" s="288" t="n">
        <v>52000</v>
      </c>
      <c r="W309" s="288" t="n"/>
      <c r="X309" s="288" t="n"/>
      <c r="Y309" s="288" t="n"/>
      <c r="Z309" s="288" t="n"/>
      <c r="AA309" s="288" t="n"/>
      <c r="AB309" s="288" t="n"/>
      <c r="AC309" s="288" t="n"/>
      <c r="AD309" s="288" t="n"/>
      <c r="AE309" s="289" t="n"/>
      <c r="AF309" s="288" t="n"/>
      <c r="AG309" s="288" t="n"/>
      <c r="AH309" s="288" t="n"/>
      <c r="AI309" s="288" t="n"/>
      <c r="AJ309" s="288" t="n"/>
      <c r="AK309" s="288" t="n"/>
      <c r="AL309" s="288" t="n"/>
      <c r="AM309" s="288" t="n"/>
      <c r="AN309" s="290">
        <f>SUM(I309:AM309)</f>
        <v/>
      </c>
      <c r="AO309" s="291" t="n"/>
      <c r="AP309" s="287" t="n"/>
    </row>
    <row customFormat="1" customHeight="1" ht="31.5" r="310" s="260">
      <c r="A310" s="286" t="n">
        <v>13</v>
      </c>
      <c r="B310" s="286" t="inlineStr">
        <is>
          <t>租赁</t>
        </is>
      </c>
      <c r="C310" s="286" t="inlineStr">
        <is>
          <t>生活配套</t>
        </is>
      </c>
      <c r="D310" s="286" t="inlineStr">
        <is>
          <t>1F</t>
        </is>
      </c>
      <c r="E310" s="286" t="inlineStr">
        <is>
          <t>1F</t>
        </is>
      </c>
      <c r="F310" s="287" t="inlineStr">
        <is>
          <t>1F-162</t>
        </is>
      </c>
      <c r="G310" s="287" t="inlineStr">
        <is>
          <t>一米花坊</t>
        </is>
      </c>
      <c r="H310" s="288" t="n">
        <v>23</v>
      </c>
      <c r="I310" s="288" t="n">
        <v>2278</v>
      </c>
      <c r="J310" s="288" t="n">
        <v>128</v>
      </c>
      <c r="K310" s="288" t="n">
        <v>1100</v>
      </c>
      <c r="L310" s="288" t="n">
        <v>880</v>
      </c>
      <c r="M310" s="288" t="n">
        <v>568</v>
      </c>
      <c r="N310" s="288" t="n">
        <v>458</v>
      </c>
      <c r="O310" s="288" t="n">
        <v>1280</v>
      </c>
      <c r="P310" s="288" t="n">
        <v>2117</v>
      </c>
      <c r="Q310" s="288" t="n">
        <v>3675</v>
      </c>
      <c r="R310" s="288" t="n">
        <v>1680</v>
      </c>
      <c r="S310" s="288" t="n">
        <v>130</v>
      </c>
      <c r="T310" s="288" t="n">
        <v>723</v>
      </c>
      <c r="U310" s="288" t="n">
        <v>985</v>
      </c>
      <c r="V310" s="332" t="n">
        <v>985</v>
      </c>
      <c r="W310" s="288" t="n"/>
      <c r="X310" s="288" t="n"/>
      <c r="Y310" s="288" t="n"/>
      <c r="Z310" s="288" t="n"/>
      <c r="AA310" s="288" t="n"/>
      <c r="AB310" s="288" t="n"/>
      <c r="AC310" s="288" t="n"/>
      <c r="AD310" s="288" t="n"/>
      <c r="AE310" s="289" t="n"/>
      <c r="AF310" s="288" t="n"/>
      <c r="AG310" s="288" t="n"/>
      <c r="AH310" s="288" t="n"/>
      <c r="AI310" s="288" t="n"/>
      <c r="AJ310" s="288" t="n"/>
      <c r="AK310" s="288" t="n"/>
      <c r="AL310" s="288" t="n"/>
      <c r="AM310" s="288" t="n"/>
      <c r="AN310" s="290">
        <f>SUM(I310:AM310)</f>
        <v/>
      </c>
      <c r="AO310" s="291" t="n"/>
      <c r="AP310" s="287" t="n"/>
    </row>
    <row customFormat="1" customHeight="1" ht="31.5" r="311" s="260">
      <c r="A311" s="286" t="n">
        <v>14</v>
      </c>
      <c r="B311" s="286" t="inlineStr">
        <is>
          <t>租赁</t>
        </is>
      </c>
      <c r="C311" s="286" t="inlineStr">
        <is>
          <t>生活配套</t>
        </is>
      </c>
      <c r="D311" s="286" t="inlineStr">
        <is>
          <t>1F</t>
        </is>
      </c>
      <c r="E311" s="286" t="inlineStr">
        <is>
          <t>1F</t>
        </is>
      </c>
      <c r="F311" s="287" t="inlineStr">
        <is>
          <t>1F-164</t>
        </is>
      </c>
      <c r="G311" s="287" t="inlineStr">
        <is>
          <t>黄金加工</t>
        </is>
      </c>
      <c r="H311" s="301" t="n">
        <v>2.8</v>
      </c>
      <c r="I311" s="288" t="n">
        <v>300</v>
      </c>
      <c r="J311" s="288" t="n">
        <v>350</v>
      </c>
      <c r="K311" s="288" t="n">
        <v>500</v>
      </c>
      <c r="L311" s="288" t="n">
        <v>350</v>
      </c>
      <c r="M311" s="288" t="n">
        <v>620</v>
      </c>
      <c r="N311" s="288" t="n">
        <v>370</v>
      </c>
      <c r="O311" s="288" t="n">
        <v>650</v>
      </c>
      <c r="P311" s="288" t="n">
        <v>300</v>
      </c>
      <c r="Q311" s="288" t="n">
        <v>300</v>
      </c>
      <c r="R311" s="288" t="n">
        <v>450</v>
      </c>
      <c r="S311" s="288" t="n">
        <v>300</v>
      </c>
      <c r="T311" s="288" t="n">
        <v>300</v>
      </c>
      <c r="U311" s="288" t="n">
        <v>1630</v>
      </c>
      <c r="V311" s="288" t="n"/>
      <c r="W311" s="288" t="n"/>
      <c r="X311" s="288" t="n"/>
      <c r="Y311" s="288" t="n"/>
      <c r="Z311" s="288" t="n"/>
      <c r="AA311" s="288" t="n"/>
      <c r="AB311" s="288" t="n"/>
      <c r="AC311" s="288" t="n"/>
      <c r="AD311" s="288" t="n"/>
      <c r="AE311" s="289" t="n"/>
      <c r="AF311" s="288" t="n"/>
      <c r="AG311" s="288" t="n"/>
      <c r="AH311" s="288" t="n"/>
      <c r="AI311" s="288" t="n"/>
      <c r="AJ311" s="288" t="n"/>
      <c r="AK311" s="288" t="n"/>
      <c r="AL311" s="288" t="n"/>
      <c r="AM311" s="288" t="n"/>
      <c r="AN311" s="290">
        <f>SUM(I311:AM311)</f>
        <v/>
      </c>
      <c r="AO311" s="291" t="n"/>
      <c r="AP311" s="287" t="n"/>
    </row>
    <row customFormat="1" customHeight="1" ht="31.5" r="312" s="260">
      <c r="A312" s="286" t="n">
        <v>15</v>
      </c>
      <c r="B312" s="286" t="inlineStr">
        <is>
          <t>租赁</t>
        </is>
      </c>
      <c r="C312" s="286" t="inlineStr">
        <is>
          <t>生活配套</t>
        </is>
      </c>
      <c r="D312" s="302" t="inlineStr">
        <is>
          <t>BF</t>
        </is>
      </c>
      <c r="E312" s="286" t="inlineStr">
        <is>
          <t>1F</t>
        </is>
      </c>
      <c r="F312" s="287" t="inlineStr">
        <is>
          <t>BF-101</t>
        </is>
      </c>
      <c r="G312" s="287" t="inlineStr">
        <is>
          <t>靓车会</t>
        </is>
      </c>
      <c r="H312" s="301" t="n">
        <v>151</v>
      </c>
      <c r="I312" s="288" t="n">
        <v>1000</v>
      </c>
      <c r="J312" s="288" t="n">
        <v>500</v>
      </c>
      <c r="K312" s="288" t="n">
        <v>800</v>
      </c>
      <c r="L312" s="288" t="n">
        <v>500</v>
      </c>
      <c r="M312" s="288" t="n">
        <v>790</v>
      </c>
      <c r="N312" s="288" t="n">
        <v>890</v>
      </c>
      <c r="O312" s="288" t="n">
        <v>790</v>
      </c>
      <c r="P312" s="288" t="n">
        <v>1200</v>
      </c>
      <c r="Q312" s="288" t="n">
        <v>1000</v>
      </c>
      <c r="R312" s="288" t="n">
        <v>1100</v>
      </c>
      <c r="S312" s="288" t="n">
        <v>1000</v>
      </c>
      <c r="T312" s="288" t="n">
        <v>1200</v>
      </c>
      <c r="U312" s="288" t="n">
        <v>1200</v>
      </c>
      <c r="V312" s="288" t="n"/>
      <c r="W312" s="288" t="n"/>
      <c r="X312" s="288" t="n"/>
      <c r="Y312" s="288" t="n"/>
      <c r="Z312" s="288" t="n"/>
      <c r="AA312" s="288" t="n"/>
      <c r="AB312" s="288" t="n"/>
      <c r="AC312" s="288" t="n"/>
      <c r="AD312" s="288" t="n"/>
      <c r="AE312" s="289" t="n"/>
      <c r="AF312" s="288" t="n"/>
      <c r="AG312" s="288" t="n"/>
      <c r="AH312" s="288" t="n"/>
      <c r="AI312" s="288" t="n"/>
      <c r="AJ312" s="288" t="n"/>
      <c r="AK312" s="288" t="n"/>
      <c r="AL312" s="288" t="n"/>
      <c r="AM312" s="288" t="n"/>
      <c r="AN312" s="290">
        <f>SUM(I312:AM312)</f>
        <v/>
      </c>
      <c r="AO312" s="291" t="n"/>
      <c r="AP312" s="287" t="n"/>
    </row>
    <row customFormat="1" customHeight="1" ht="31.5" r="313" s="260">
      <c r="A313" s="286" t="n">
        <v>16</v>
      </c>
      <c r="B313" s="286" t="inlineStr">
        <is>
          <t>租赁</t>
        </is>
      </c>
      <c r="C313" s="286" t="inlineStr">
        <is>
          <t>生活配套</t>
        </is>
      </c>
      <c r="D313" s="286" t="inlineStr">
        <is>
          <t>3F</t>
        </is>
      </c>
      <c r="E313" s="286" t="inlineStr">
        <is>
          <t>3F</t>
        </is>
      </c>
      <c r="F313" s="287" t="inlineStr">
        <is>
          <t>3F-339</t>
        </is>
      </c>
      <c r="G313" s="287" t="inlineStr">
        <is>
          <t>艾力斯特</t>
        </is>
      </c>
      <c r="H313" s="301" t="n">
        <v>17.6</v>
      </c>
      <c r="I313" s="288" t="n">
        <v>0</v>
      </c>
      <c r="J313" s="288" t="n">
        <v>135</v>
      </c>
      <c r="K313" s="288" t="n">
        <v>0</v>
      </c>
      <c r="L313" s="288" t="n">
        <v>0</v>
      </c>
      <c r="M313" s="288" t="n">
        <v>9180</v>
      </c>
      <c r="N313" s="288" t="n">
        <v>8500</v>
      </c>
      <c r="O313" s="288" t="n">
        <v>260</v>
      </c>
      <c r="P313" s="288" t="n">
        <v>180</v>
      </c>
      <c r="Q313" s="288" t="n">
        <v>0</v>
      </c>
      <c r="R313" s="288" t="n">
        <v>23000</v>
      </c>
      <c r="S313" s="288" t="n">
        <v>0</v>
      </c>
      <c r="T313" s="288" t="n">
        <v>80</v>
      </c>
      <c r="U313" s="288" t="n">
        <v>0</v>
      </c>
      <c r="V313" s="286" t="n">
        <v>0</v>
      </c>
      <c r="W313" s="288" t="n"/>
      <c r="X313" s="288" t="n"/>
      <c r="Y313" s="288" t="n"/>
      <c r="Z313" s="288" t="n"/>
      <c r="AA313" s="288" t="n"/>
      <c r="AB313" s="288" t="n"/>
      <c r="AC313" s="288" t="n"/>
      <c r="AD313" s="288" t="n"/>
      <c r="AE313" s="289" t="n"/>
      <c r="AF313" s="288" t="n"/>
      <c r="AG313" s="288" t="n"/>
      <c r="AH313" s="288" t="n"/>
      <c r="AI313" s="288" t="n"/>
      <c r="AJ313" s="288" t="n"/>
      <c r="AK313" s="288" t="n"/>
      <c r="AL313" s="288" t="n"/>
      <c r="AM313" s="288" t="n"/>
      <c r="AN313" s="290">
        <f>SUM(I313:AM313)</f>
        <v/>
      </c>
      <c r="AO313" s="291" t="n"/>
      <c r="AP313" s="287" t="n"/>
    </row>
    <row customFormat="1" customHeight="1" ht="31.5" r="314" s="260">
      <c r="A314" s="286" t="n">
        <v>17</v>
      </c>
      <c r="B314" s="286" t="inlineStr">
        <is>
          <t>租赁</t>
        </is>
      </c>
      <c r="C314" s="286" t="inlineStr">
        <is>
          <t>生活配套</t>
        </is>
      </c>
      <c r="D314" s="286" t="inlineStr">
        <is>
          <t>4F</t>
        </is>
      </c>
      <c r="E314" s="315" t="inlineStr">
        <is>
          <t>主题街</t>
        </is>
      </c>
      <c r="F314" s="287" t="inlineStr">
        <is>
          <t>4F-418-11</t>
        </is>
      </c>
      <c r="G314" s="287" t="inlineStr">
        <is>
          <t>空谷幽兰</t>
        </is>
      </c>
      <c r="H314" s="301" t="n">
        <v>77</v>
      </c>
      <c r="I314" s="288" t="n">
        <v>482</v>
      </c>
      <c r="J314" s="286" t="n">
        <v>99</v>
      </c>
      <c r="K314" s="286" t="n">
        <v>99</v>
      </c>
      <c r="L314" s="286" t="n">
        <v>0</v>
      </c>
      <c r="M314" s="286" t="n">
        <v>88</v>
      </c>
      <c r="N314" s="286" t="n">
        <v>87</v>
      </c>
      <c r="O314" s="286" t="n">
        <v>1281</v>
      </c>
      <c r="P314" s="286" t="n">
        <v>1220</v>
      </c>
      <c r="Q314" s="286" t="n">
        <v>124</v>
      </c>
      <c r="R314" s="286" t="n">
        <v>35</v>
      </c>
      <c r="S314" s="286" t="n">
        <v>35</v>
      </c>
      <c r="T314" s="286" t="n">
        <v>388</v>
      </c>
      <c r="U314" s="286" t="n">
        <v>1786</v>
      </c>
      <c r="V314" s="286" t="n">
        <v>1786</v>
      </c>
      <c r="W314" s="286" t="n"/>
      <c r="X314" s="286" t="n"/>
      <c r="Y314" s="286" t="n"/>
      <c r="Z314" s="286" t="n"/>
      <c r="AA314" s="286" t="n"/>
      <c r="AB314" s="286" t="n"/>
      <c r="AC314" s="286" t="n"/>
      <c r="AD314" s="286" t="n"/>
      <c r="AE314" s="299" t="n"/>
      <c r="AF314" s="286" t="n"/>
      <c r="AG314" s="286" t="n"/>
      <c r="AH314" s="286" t="n"/>
      <c r="AI314" s="286" t="n"/>
      <c r="AJ314" s="286" t="n"/>
      <c r="AK314" s="286" t="n"/>
      <c r="AL314" s="286" t="n"/>
      <c r="AM314" s="286" t="n"/>
      <c r="AN314" s="290">
        <f>SUM(I314:AM314)</f>
        <v/>
      </c>
      <c r="AO314" s="291" t="n"/>
      <c r="AP314" s="287" t="inlineStr">
        <is>
          <t>销采</t>
        </is>
      </c>
    </row>
    <row customFormat="1" customHeight="1" ht="31.5" r="315" s="260">
      <c r="A315" s="286" t="n">
        <v>18</v>
      </c>
      <c r="B315" s="286" t="inlineStr">
        <is>
          <t>租赁</t>
        </is>
      </c>
      <c r="C315" s="286" t="inlineStr">
        <is>
          <t>生活配套</t>
        </is>
      </c>
      <c r="D315" s="286" t="inlineStr">
        <is>
          <t>4F</t>
        </is>
      </c>
      <c r="E315" s="286" t="inlineStr">
        <is>
          <t>主题街</t>
        </is>
      </c>
      <c r="F315" s="287" t="inlineStr">
        <is>
          <t>4F-418-8</t>
        </is>
      </c>
      <c r="G315" s="287" t="inlineStr">
        <is>
          <t>超视觉景观</t>
        </is>
      </c>
      <c r="H315" s="301" t="n">
        <v>19</v>
      </c>
      <c r="I315" s="288" t="n">
        <v>515</v>
      </c>
      <c r="J315" s="288" t="n">
        <v>80</v>
      </c>
      <c r="K315" s="288" t="n">
        <v>80</v>
      </c>
      <c r="L315" s="288" t="n">
        <v>53</v>
      </c>
      <c r="M315" s="288" t="n">
        <v>74</v>
      </c>
      <c r="N315" s="288" t="n">
        <v>500</v>
      </c>
      <c r="O315" s="288" t="n">
        <v>508</v>
      </c>
      <c r="P315" s="288" t="n">
        <v>500</v>
      </c>
      <c r="Q315" s="288" t="n">
        <v>24</v>
      </c>
      <c r="R315" s="288" t="n">
        <v>20</v>
      </c>
      <c r="S315" s="288" t="n">
        <v>572</v>
      </c>
      <c r="T315" s="288" t="n">
        <v>116</v>
      </c>
      <c r="U315" s="288" t="n">
        <v>886</v>
      </c>
      <c r="V315" s="288" t="n">
        <v>886</v>
      </c>
      <c r="W315" s="288" t="n"/>
      <c r="X315" s="288" t="n"/>
      <c r="Y315" s="288" t="n"/>
      <c r="Z315" s="288" t="n"/>
      <c r="AA315" s="288" t="n"/>
      <c r="AB315" s="288" t="n"/>
      <c r="AC315" s="288" t="n"/>
      <c r="AD315" s="288" t="n"/>
      <c r="AE315" s="289" t="n"/>
      <c r="AF315" s="288" t="n"/>
      <c r="AG315" s="288" t="n"/>
      <c r="AH315" s="288" t="n"/>
      <c r="AI315" s="288" t="n"/>
      <c r="AJ315" s="288" t="n"/>
      <c r="AK315" s="288" t="n"/>
      <c r="AL315" s="288" t="n"/>
      <c r="AM315" s="288" t="n"/>
      <c r="AN315" s="290">
        <f>SUM(I315:AM315)</f>
        <v/>
      </c>
      <c r="AO315" s="291" t="n"/>
      <c r="AP315" s="287" t="n"/>
    </row>
    <row customFormat="1" customHeight="1" ht="31.5" r="316" s="260">
      <c r="A316" s="286" t="n">
        <v>19</v>
      </c>
      <c r="B316" s="286" t="inlineStr">
        <is>
          <t>租赁</t>
        </is>
      </c>
      <c r="C316" s="286" t="inlineStr">
        <is>
          <t>生活配套</t>
        </is>
      </c>
      <c r="D316" s="286" t="inlineStr">
        <is>
          <t>4F</t>
        </is>
      </c>
      <c r="E316" s="286" t="inlineStr">
        <is>
          <t>主题街</t>
        </is>
      </c>
      <c r="F316" s="287" t="inlineStr">
        <is>
          <t>4F-418-15</t>
        </is>
      </c>
      <c r="G316" s="287" t="inlineStr">
        <is>
          <t>吴人洑一昊</t>
        </is>
      </c>
      <c r="H316" s="301" t="n">
        <v>37</v>
      </c>
      <c r="I316" s="288" t="n">
        <v>300</v>
      </c>
      <c r="J316" s="288" t="n">
        <v>0</v>
      </c>
      <c r="K316" s="288" t="n">
        <v>0</v>
      </c>
      <c r="L316" s="288" t="n">
        <v>400</v>
      </c>
      <c r="M316" s="288" t="n">
        <v>1200</v>
      </c>
      <c r="N316" s="288" t="n">
        <v>300</v>
      </c>
      <c r="O316" s="288" t="n">
        <v>400</v>
      </c>
      <c r="P316" s="288" t="n">
        <v>500</v>
      </c>
      <c r="Q316" s="288" t="n">
        <v>1000</v>
      </c>
      <c r="R316" s="288" t="n">
        <v>0</v>
      </c>
      <c r="S316" s="288" t="n">
        <v>1000</v>
      </c>
      <c r="T316" s="288" t="n">
        <v>600</v>
      </c>
      <c r="U316" s="288" t="n">
        <v>800</v>
      </c>
      <c r="V316" s="332" t="n">
        <v>800</v>
      </c>
      <c r="W316" s="288" t="n"/>
      <c r="X316" s="288" t="n"/>
      <c r="Y316" s="288" t="n"/>
      <c r="Z316" s="288" t="n"/>
      <c r="AA316" s="288" t="n"/>
      <c r="AB316" s="288" t="n"/>
      <c r="AC316" s="288" t="n"/>
      <c r="AD316" s="288" t="n"/>
      <c r="AE316" s="289" t="n"/>
      <c r="AF316" s="288" t="n"/>
      <c r="AG316" s="288" t="n"/>
      <c r="AH316" s="288" t="n"/>
      <c r="AI316" s="288" t="n"/>
      <c r="AJ316" s="288" t="n"/>
      <c r="AK316" s="288" t="n"/>
      <c r="AL316" s="288" t="n"/>
      <c r="AM316" s="288" t="n"/>
      <c r="AN316" s="290">
        <f>SUM(I316:AM316)</f>
        <v/>
      </c>
      <c r="AO316" s="291" t="n"/>
      <c r="AP316" s="287" t="n"/>
    </row>
    <row customFormat="1" customHeight="1" ht="31.5" r="317" s="260">
      <c r="A317" s="286" t="n">
        <v>20</v>
      </c>
      <c r="B317" s="286" t="inlineStr">
        <is>
          <t>租赁</t>
        </is>
      </c>
      <c r="C317" s="286" t="inlineStr">
        <is>
          <t>生活配套</t>
        </is>
      </c>
      <c r="D317" s="286" t="inlineStr">
        <is>
          <t>4F</t>
        </is>
      </c>
      <c r="E317" s="315" t="inlineStr">
        <is>
          <t>主题街</t>
        </is>
      </c>
      <c r="F317" s="287" t="inlineStr">
        <is>
          <t>4F-418-6，4F-418-7</t>
        </is>
      </c>
      <c r="G317" s="287" t="inlineStr">
        <is>
          <t>雅梵美奈</t>
        </is>
      </c>
      <c r="H317" s="288" t="n">
        <v>115</v>
      </c>
      <c r="I317" s="288" t="n">
        <v>320</v>
      </c>
      <c r="J317" s="286" t="n">
        <v>200</v>
      </c>
      <c r="K317" s="286" t="n">
        <v>200</v>
      </c>
      <c r="L317" s="286" t="n">
        <v>599</v>
      </c>
      <c r="M317" s="286" t="n">
        <v>1000</v>
      </c>
      <c r="N317" s="286" t="n">
        <v>158</v>
      </c>
      <c r="O317" s="286" t="n">
        <v>4050</v>
      </c>
      <c r="P317" s="286" t="n">
        <v>5000</v>
      </c>
      <c r="Q317" s="286" t="n">
        <v>4000</v>
      </c>
      <c r="R317" s="286" t="n">
        <v>4200</v>
      </c>
      <c r="S317" s="286" t="n">
        <v>0</v>
      </c>
      <c r="T317" s="286" t="n">
        <v>1550</v>
      </c>
      <c r="U317" s="286" t="n">
        <v>300</v>
      </c>
      <c r="V317" s="286" t="n">
        <v>300</v>
      </c>
      <c r="W317" s="286" t="n"/>
      <c r="X317" s="286" t="n"/>
      <c r="Y317" s="286" t="n"/>
      <c r="Z317" s="286" t="n"/>
      <c r="AA317" s="286" t="n"/>
      <c r="AB317" s="286" t="n"/>
      <c r="AC317" s="286" t="n"/>
      <c r="AD317" s="286" t="n"/>
      <c r="AE317" s="299" t="n"/>
      <c r="AF317" s="286" t="n"/>
      <c r="AG317" s="286" t="n"/>
      <c r="AH317" s="286" t="n"/>
      <c r="AI317" s="286" t="n"/>
      <c r="AJ317" s="286" t="n"/>
      <c r="AK317" s="286" t="n"/>
      <c r="AL317" s="286" t="n"/>
      <c r="AM317" s="286" t="n"/>
      <c r="AN317" s="290">
        <f>SUM(I317:AM317)</f>
        <v/>
      </c>
      <c r="AO317" s="291" t="n"/>
      <c r="AP317" s="287" t="inlineStr">
        <is>
          <t>销采</t>
        </is>
      </c>
    </row>
    <row customFormat="1" customHeight="1" ht="31.5" r="318" s="260">
      <c r="A318" s="286" t="n">
        <v>21</v>
      </c>
      <c r="B318" s="286" t="inlineStr">
        <is>
          <t>租赁</t>
        </is>
      </c>
      <c r="C318" s="286" t="inlineStr">
        <is>
          <t>生活配套</t>
        </is>
      </c>
      <c r="D318" s="286" t="inlineStr">
        <is>
          <t>4F</t>
        </is>
      </c>
      <c r="E318" s="286" t="inlineStr">
        <is>
          <t>主题街</t>
        </is>
      </c>
      <c r="F318" s="287" t="inlineStr">
        <is>
          <t>4F-418-18</t>
        </is>
      </c>
      <c r="G318" s="287" t="inlineStr">
        <is>
          <t>Xcape</t>
        </is>
      </c>
      <c r="H318" s="301" t="n">
        <v>162</v>
      </c>
      <c r="I318" s="288" t="n">
        <v>7688</v>
      </c>
      <c r="J318" s="286" t="n">
        <v>1918</v>
      </c>
      <c r="K318" s="286" t="n">
        <v>2945.5</v>
      </c>
      <c r="L318" s="286" t="n">
        <v>2223</v>
      </c>
      <c r="M318" s="286" t="n">
        <v>1848</v>
      </c>
      <c r="N318" s="286" t="n">
        <v>3053</v>
      </c>
      <c r="O318" s="286" t="n">
        <v>5740.5</v>
      </c>
      <c r="P318" s="286" t="n">
        <v>4850.5</v>
      </c>
      <c r="Q318" s="286" t="n">
        <v>988</v>
      </c>
      <c r="R318" s="286" t="n">
        <v>178</v>
      </c>
      <c r="S318" s="286" t="n">
        <v>948.5</v>
      </c>
      <c r="T318" s="286" t="n">
        <v>2116</v>
      </c>
      <c r="U318" s="286" t="n">
        <v>10235</v>
      </c>
      <c r="V318" s="286" t="n">
        <v>10235</v>
      </c>
      <c r="W318" s="286" t="n"/>
      <c r="X318" s="286" t="n"/>
      <c r="Y318" s="286" t="n"/>
      <c r="Z318" s="286" t="n"/>
      <c r="AA318" s="286" t="n"/>
      <c r="AB318" s="286" t="n"/>
      <c r="AC318" s="286" t="n"/>
      <c r="AD318" s="286" t="n"/>
      <c r="AE318" s="299" t="n"/>
      <c r="AF318" s="286" t="n"/>
      <c r="AG318" s="286" t="n"/>
      <c r="AH318" s="286" t="n"/>
      <c r="AI318" s="286" t="n"/>
      <c r="AJ318" s="286" t="n"/>
      <c r="AK318" s="286" t="n"/>
      <c r="AL318" s="286" t="n"/>
      <c r="AM318" s="286" t="n"/>
      <c r="AN318" s="290">
        <f>SUM(I318:AM318)</f>
        <v/>
      </c>
      <c r="AO318" s="291" t="n"/>
      <c r="AP318" s="287" t="inlineStr">
        <is>
          <t>销采</t>
        </is>
      </c>
    </row>
    <row customFormat="1" customHeight="1" ht="31.5" r="319" s="260">
      <c r="A319" s="286" t="n">
        <v>23</v>
      </c>
      <c r="B319" s="286" t="inlineStr">
        <is>
          <t>租赁</t>
        </is>
      </c>
      <c r="C319" s="286" t="inlineStr">
        <is>
          <t>生活配套</t>
        </is>
      </c>
      <c r="D319" s="286" t="inlineStr">
        <is>
          <t>4F</t>
        </is>
      </c>
      <c r="E319" s="286" t="inlineStr">
        <is>
          <t>4F</t>
        </is>
      </c>
      <c r="F319" s="287" t="inlineStr">
        <is>
          <t>4F-407-2B</t>
        </is>
      </c>
      <c r="G319" s="287" t="inlineStr">
        <is>
          <t>真朴</t>
        </is>
      </c>
      <c r="H319" s="301" t="n">
        <v>198</v>
      </c>
      <c r="I319" s="288" t="n">
        <v>9200</v>
      </c>
      <c r="J319" s="288" t="n">
        <v>0</v>
      </c>
      <c r="K319" s="288" t="n">
        <v>0</v>
      </c>
      <c r="L319" s="288" t="n">
        <v>0</v>
      </c>
      <c r="M319" s="288" t="n">
        <v>0</v>
      </c>
      <c r="N319" s="288" t="n">
        <v>0</v>
      </c>
      <c r="O319" s="288" t="n">
        <v>0</v>
      </c>
      <c r="P319" s="288" t="n">
        <v>14200</v>
      </c>
      <c r="Q319" s="288" t="n">
        <v>0</v>
      </c>
      <c r="R319" s="288" t="n">
        <v>12400</v>
      </c>
      <c r="S319" s="288" t="n">
        <v>0</v>
      </c>
      <c r="T319" s="288" t="n">
        <v>0</v>
      </c>
      <c r="U319" s="288" t="n">
        <v>5000</v>
      </c>
      <c r="V319" s="286" t="n">
        <v>5000</v>
      </c>
      <c r="W319" s="288" t="n"/>
      <c r="X319" s="288" t="n"/>
      <c r="Y319" s="288" t="n"/>
      <c r="Z319" s="288" t="n"/>
      <c r="AA319" s="288" t="n"/>
      <c r="AB319" s="288" t="n"/>
      <c r="AC319" s="288" t="n"/>
      <c r="AD319" s="288" t="n"/>
      <c r="AE319" s="289" t="n"/>
      <c r="AF319" s="288" t="n"/>
      <c r="AG319" s="288" t="n"/>
      <c r="AH319" s="288" t="n"/>
      <c r="AI319" s="288" t="n"/>
      <c r="AJ319" s="288" t="n"/>
      <c r="AK319" s="288" t="n"/>
      <c r="AL319" s="288" t="n"/>
      <c r="AM319" s="288" t="n"/>
      <c r="AN319" s="290">
        <f>SUM(I319:AM319)</f>
        <v/>
      </c>
      <c r="AO319" s="291" t="n"/>
      <c r="AP319" s="287" t="n"/>
    </row>
    <row customFormat="1" customHeight="1" ht="31.5" r="320" s="260">
      <c r="A320" s="286" t="n">
        <v>24</v>
      </c>
      <c r="B320" s="286" t="inlineStr">
        <is>
          <t>租赁</t>
        </is>
      </c>
      <c r="C320" s="286" t="inlineStr">
        <is>
          <t>生活配套</t>
        </is>
      </c>
      <c r="D320" s="286" t="inlineStr">
        <is>
          <t>4F</t>
        </is>
      </c>
      <c r="E320" s="286" t="inlineStr">
        <is>
          <t>主题街</t>
        </is>
      </c>
      <c r="F320" s="287" t="inlineStr">
        <is>
          <t>4F-418-14</t>
        </is>
      </c>
      <c r="G320" s="287" t="inlineStr">
        <is>
          <t>隐瑜伽</t>
        </is>
      </c>
      <c r="H320" s="301" t="n">
        <v>410</v>
      </c>
      <c r="I320" s="288" t="n">
        <v>0</v>
      </c>
      <c r="J320" s="288" t="n">
        <v>0</v>
      </c>
      <c r="K320" s="288" t="n">
        <v>928</v>
      </c>
      <c r="L320" s="288" t="n">
        <v>2500</v>
      </c>
      <c r="M320" s="288" t="n">
        <v>0</v>
      </c>
      <c r="N320" s="288" t="n">
        <v>0</v>
      </c>
      <c r="O320" s="288" t="n">
        <v>16888</v>
      </c>
      <c r="P320" s="288" t="n">
        <v>0</v>
      </c>
      <c r="Q320" s="288" t="n">
        <v>3480</v>
      </c>
      <c r="R320" s="288" t="n">
        <v>0</v>
      </c>
      <c r="S320" s="288" t="n">
        <v>0</v>
      </c>
      <c r="T320" s="288" t="n">
        <v>0</v>
      </c>
      <c r="U320" s="288" t="n">
        <v>0</v>
      </c>
      <c r="V320" s="286" t="n">
        <v>0</v>
      </c>
      <c r="W320" s="288" t="n"/>
      <c r="X320" s="288" t="n"/>
      <c r="Y320" s="288" t="n"/>
      <c r="Z320" s="288" t="n"/>
      <c r="AA320" s="288" t="n"/>
      <c r="AB320" s="288" t="n"/>
      <c r="AC320" s="288" t="n"/>
      <c r="AD320" s="288" t="n"/>
      <c r="AE320" s="289" t="n"/>
      <c r="AF320" s="288" t="n"/>
      <c r="AG320" s="288" t="n"/>
      <c r="AH320" s="288" t="n"/>
      <c r="AI320" s="288" t="n"/>
      <c r="AJ320" s="288" t="n"/>
      <c r="AK320" s="288" t="n"/>
      <c r="AL320" s="288" t="n"/>
      <c r="AM320" s="288" t="n"/>
      <c r="AN320" s="290">
        <f>SUM(I320:AM320)</f>
        <v/>
      </c>
      <c r="AO320" s="291" t="n"/>
      <c r="AP320" s="287" t="n"/>
    </row>
    <row customFormat="1" customHeight="1" ht="31.5" r="321" s="260">
      <c r="A321" s="286" t="n">
        <v>25</v>
      </c>
      <c r="B321" s="286" t="inlineStr">
        <is>
          <t>租赁</t>
        </is>
      </c>
      <c r="C321" s="286" t="inlineStr">
        <is>
          <t>生活配套</t>
        </is>
      </c>
      <c r="D321" s="286" t="inlineStr">
        <is>
          <t>4F</t>
        </is>
      </c>
      <c r="E321" s="286" t="inlineStr">
        <is>
          <t>主题街</t>
        </is>
      </c>
      <c r="F321" s="287" t="inlineStr">
        <is>
          <t>4F-418-5</t>
        </is>
      </c>
      <c r="G321" s="287" t="inlineStr">
        <is>
          <t>米莲花</t>
        </is>
      </c>
      <c r="H321" s="301" t="n">
        <v>56</v>
      </c>
      <c r="I321" s="288" t="n">
        <v>137</v>
      </c>
      <c r="J321" s="288" t="n">
        <v>0</v>
      </c>
      <c r="K321" s="288" t="n">
        <v>0</v>
      </c>
      <c r="L321" s="288" t="n">
        <v>388</v>
      </c>
      <c r="M321" s="288" t="n">
        <v>0</v>
      </c>
      <c r="N321" s="288" t="n">
        <v>1014</v>
      </c>
      <c r="O321" s="288" t="n">
        <v>438</v>
      </c>
      <c r="P321" s="288" t="n">
        <v>427</v>
      </c>
      <c r="Q321" s="288" t="n">
        <v>163</v>
      </c>
      <c r="R321" s="288" t="n">
        <v>0</v>
      </c>
      <c r="S321" s="288" t="n">
        <v>79</v>
      </c>
      <c r="T321" s="288" t="n">
        <v>70</v>
      </c>
      <c r="U321" s="288" t="n">
        <v>1277</v>
      </c>
      <c r="V321" s="286" t="n">
        <v>1277</v>
      </c>
      <c r="W321" s="288" t="n"/>
      <c r="X321" s="288" t="n"/>
      <c r="Y321" s="288" t="n"/>
      <c r="Z321" s="288" t="n"/>
      <c r="AA321" s="288" t="n"/>
      <c r="AB321" s="288" t="n"/>
      <c r="AC321" s="288" t="n"/>
      <c r="AD321" s="288" t="n"/>
      <c r="AE321" s="289" t="n"/>
      <c r="AF321" s="288" t="n"/>
      <c r="AG321" s="288" t="n"/>
      <c r="AH321" s="288" t="n"/>
      <c r="AI321" s="288" t="n"/>
      <c r="AJ321" s="288" t="n"/>
      <c r="AK321" s="288" t="n"/>
      <c r="AL321" s="288" t="n"/>
      <c r="AM321" s="288" t="n"/>
      <c r="AN321" s="290">
        <f>SUM(I321:AM321)</f>
        <v/>
      </c>
      <c r="AO321" s="291" t="n"/>
      <c r="AP321" s="287" t="n"/>
    </row>
    <row customFormat="1" customHeight="1" ht="31.5" r="322" s="260">
      <c r="A322" s="286" t="n">
        <v>26</v>
      </c>
      <c r="B322" s="286" t="inlineStr">
        <is>
          <t>租赁</t>
        </is>
      </c>
      <c r="C322" s="286" t="inlineStr">
        <is>
          <t>生活配套</t>
        </is>
      </c>
      <c r="D322" s="286" t="inlineStr">
        <is>
          <t>4F</t>
        </is>
      </c>
      <c r="E322" s="286" t="inlineStr">
        <is>
          <t>主题街</t>
        </is>
      </c>
      <c r="F322" s="287" t="inlineStr">
        <is>
          <t>4F-418-17A</t>
        </is>
      </c>
      <c r="G322" s="287" t="inlineStr">
        <is>
          <t>厚德精艺</t>
        </is>
      </c>
      <c r="H322" s="301" t="n">
        <v>160</v>
      </c>
      <c r="I322" s="288" t="n">
        <v>0</v>
      </c>
      <c r="J322" s="288" t="n">
        <v>0</v>
      </c>
      <c r="K322" s="288" t="n">
        <v>0</v>
      </c>
      <c r="L322" s="288" t="n">
        <v>0</v>
      </c>
      <c r="M322" s="288" t="n">
        <v>0</v>
      </c>
      <c r="N322" s="288" t="n">
        <v>0</v>
      </c>
      <c r="O322" s="288" t="n">
        <v>0</v>
      </c>
      <c r="P322" s="288" t="n">
        <v>0</v>
      </c>
      <c r="Q322" s="288" t="n">
        <v>100</v>
      </c>
      <c r="R322" s="288" t="n">
        <v>4000</v>
      </c>
      <c r="S322" s="288" t="n">
        <v>8200</v>
      </c>
      <c r="T322" s="288" t="n">
        <v>2880</v>
      </c>
      <c r="U322" s="288" t="n">
        <v>0</v>
      </c>
      <c r="V322" s="286" t="n">
        <v>0</v>
      </c>
      <c r="W322" s="288" t="n"/>
      <c r="X322" s="288" t="n"/>
      <c r="Y322" s="288" t="n"/>
      <c r="Z322" s="288" t="n"/>
      <c r="AA322" s="288" t="n"/>
      <c r="AB322" s="288" t="n"/>
      <c r="AC322" s="288" t="n"/>
      <c r="AD322" s="288" t="n"/>
      <c r="AE322" s="289" t="n"/>
      <c r="AF322" s="288" t="n"/>
      <c r="AG322" s="288" t="n"/>
      <c r="AH322" s="288" t="n"/>
      <c r="AI322" s="288" t="n"/>
      <c r="AJ322" s="288" t="n"/>
      <c r="AK322" s="288" t="n"/>
      <c r="AL322" s="288" t="n"/>
      <c r="AM322" s="288" t="n"/>
      <c r="AN322" s="290">
        <f>SUM(I322:AM322)</f>
        <v/>
      </c>
      <c r="AO322" s="291" t="n"/>
      <c r="AP322" s="287" t="n"/>
    </row>
    <row customFormat="1" customHeight="1" ht="31.5" r="323" s="260">
      <c r="A323" s="286" t="n">
        <v>27</v>
      </c>
      <c r="B323" s="286" t="inlineStr">
        <is>
          <t>租赁</t>
        </is>
      </c>
      <c r="C323" s="286" t="inlineStr">
        <is>
          <t>生活配套</t>
        </is>
      </c>
      <c r="D323" s="286" t="inlineStr">
        <is>
          <t>4F</t>
        </is>
      </c>
      <c r="E323" s="286" t="inlineStr">
        <is>
          <t>主题街</t>
        </is>
      </c>
      <c r="F323" s="287" t="inlineStr">
        <is>
          <t>4F-418-17B</t>
        </is>
      </c>
      <c r="G323" s="287" t="inlineStr">
        <is>
          <t>冠军轮滑</t>
        </is>
      </c>
      <c r="H323" s="301" t="n">
        <v>288</v>
      </c>
      <c r="I323" s="288" t="n">
        <v>1500</v>
      </c>
      <c r="J323" s="288" t="n">
        <v>0</v>
      </c>
      <c r="K323" s="288" t="n">
        <v>0</v>
      </c>
      <c r="L323" s="288" t="n">
        <v>0</v>
      </c>
      <c r="M323" s="288" t="n">
        <v>0</v>
      </c>
      <c r="N323" s="288" t="n">
        <v>1500</v>
      </c>
      <c r="O323" s="288" t="n">
        <v>3500</v>
      </c>
      <c r="P323" s="288" t="n">
        <v>0</v>
      </c>
      <c r="Q323" s="288" t="n">
        <v>0</v>
      </c>
      <c r="R323" s="288" t="n">
        <v>100</v>
      </c>
      <c r="S323" s="288" t="n">
        <v>1500</v>
      </c>
      <c r="T323" s="288" t="n">
        <v>800</v>
      </c>
      <c r="U323" s="288" t="n">
        <v>0</v>
      </c>
      <c r="V323" s="286" t="n">
        <v>0</v>
      </c>
      <c r="W323" s="288" t="n"/>
      <c r="X323" s="288" t="n"/>
      <c r="Y323" s="288" t="n"/>
      <c r="Z323" s="288" t="n"/>
      <c r="AA323" s="288" t="n"/>
      <c r="AB323" s="288" t="n"/>
      <c r="AC323" s="288" t="n"/>
      <c r="AD323" s="288" t="n"/>
      <c r="AE323" s="289" t="n"/>
      <c r="AF323" s="288" t="n"/>
      <c r="AG323" s="288" t="n"/>
      <c r="AH323" s="288" t="n"/>
      <c r="AI323" s="288" t="n"/>
      <c r="AJ323" s="288" t="n"/>
      <c r="AK323" s="288" t="n"/>
      <c r="AL323" s="288" t="n"/>
      <c r="AM323" s="288" t="n"/>
      <c r="AN323" s="290">
        <f>SUM(I323:AM323)</f>
        <v/>
      </c>
      <c r="AO323" s="291" t="n"/>
      <c r="AP323" s="287" t="n"/>
    </row>
    <row customFormat="1" customHeight="1" ht="31.5" r="324" s="260">
      <c r="A324" s="286" t="n">
        <v>28</v>
      </c>
      <c r="B324" s="286" t="inlineStr">
        <is>
          <t>租赁</t>
        </is>
      </c>
      <c r="C324" s="286" t="inlineStr">
        <is>
          <t>生活配套</t>
        </is>
      </c>
      <c r="D324" s="286" t="inlineStr">
        <is>
          <t>4F</t>
        </is>
      </c>
      <c r="E324" s="286" t="inlineStr">
        <is>
          <t>主题街</t>
        </is>
      </c>
      <c r="F324" s="287" t="inlineStr">
        <is>
          <t>4F-418-20</t>
        </is>
      </c>
      <c r="G324" s="287" t="inlineStr">
        <is>
          <t>第8感VR主题乐园</t>
        </is>
      </c>
      <c r="H324" s="301" t="n">
        <v>42</v>
      </c>
      <c r="I324" s="288" t="n">
        <v>400</v>
      </c>
      <c r="J324" s="288" t="n">
        <v>400</v>
      </c>
      <c r="K324" s="288" t="n">
        <v>400</v>
      </c>
      <c r="L324" s="288" t="n">
        <v>300</v>
      </c>
      <c r="M324" s="288" t="n">
        <v>100</v>
      </c>
      <c r="N324" s="288" t="n">
        <v>200</v>
      </c>
      <c r="O324" s="288" t="n">
        <v>300</v>
      </c>
      <c r="P324" s="288" t="n">
        <v>400</v>
      </c>
      <c r="Q324" s="288" t="n">
        <v>38</v>
      </c>
      <c r="R324" s="288" t="n">
        <v>300</v>
      </c>
      <c r="S324" s="288" t="n">
        <v>70</v>
      </c>
      <c r="T324" s="288" t="n">
        <v>500</v>
      </c>
      <c r="U324" s="288" t="n">
        <v>1400</v>
      </c>
      <c r="V324" s="286" t="n">
        <v>1400</v>
      </c>
      <c r="W324" s="288" t="n"/>
      <c r="X324" s="288" t="n"/>
      <c r="Y324" s="288" t="n"/>
      <c r="Z324" s="288" t="n"/>
      <c r="AA324" s="288" t="n"/>
      <c r="AB324" s="288" t="n"/>
      <c r="AC324" s="288" t="n"/>
      <c r="AD324" s="288" t="n"/>
      <c r="AE324" s="289" t="n"/>
      <c r="AF324" s="288" t="n"/>
      <c r="AG324" s="288" t="n"/>
      <c r="AH324" s="288" t="n"/>
      <c r="AI324" s="288" t="n"/>
      <c r="AJ324" s="288" t="n"/>
      <c r="AK324" s="288" t="n"/>
      <c r="AL324" s="288" t="n"/>
      <c r="AM324" s="288" t="n"/>
      <c r="AN324" s="290">
        <f>SUM(I324:AM324)</f>
        <v/>
      </c>
      <c r="AO324" s="291" t="n"/>
      <c r="AP324" s="287" t="n"/>
    </row>
    <row customFormat="1" customHeight="1" ht="31.5" r="325" s="260">
      <c r="A325" s="286" t="n">
        <v>29</v>
      </c>
      <c r="B325" s="286" t="inlineStr">
        <is>
          <t>租赁</t>
        </is>
      </c>
      <c r="C325" s="286" t="inlineStr">
        <is>
          <t>生活配套</t>
        </is>
      </c>
      <c r="D325" s="286" t="inlineStr">
        <is>
          <t>1F</t>
        </is>
      </c>
      <c r="E325" s="286" t="inlineStr">
        <is>
          <t>1F</t>
        </is>
      </c>
      <c r="F325" s="286" t="inlineStr">
        <is>
          <t>1F-125-1,1F-125-2,1F-125-3</t>
        </is>
      </c>
      <c r="G325" s="287" t="inlineStr">
        <is>
          <t>MONATOP茉纳</t>
        </is>
      </c>
      <c r="H325" s="326" t="n">
        <v>132</v>
      </c>
      <c r="I325" s="288" t="n">
        <v>4600</v>
      </c>
      <c r="J325" s="288" t="n">
        <v>4200</v>
      </c>
      <c r="K325" s="288" t="n">
        <v>5052</v>
      </c>
      <c r="L325" s="288" t="n">
        <v>3000</v>
      </c>
      <c r="M325" s="288" t="n">
        <v>4000</v>
      </c>
      <c r="N325" s="288" t="n">
        <v>4100</v>
      </c>
      <c r="O325" s="288" t="n">
        <v>3200</v>
      </c>
      <c r="P325" s="288" t="n">
        <v>5000</v>
      </c>
      <c r="Q325" s="288" t="n">
        <v>3200</v>
      </c>
      <c r="R325" s="288" t="n">
        <v>3200</v>
      </c>
      <c r="S325" s="288" t="n">
        <v>1800</v>
      </c>
      <c r="T325" s="288" t="n">
        <v>2800</v>
      </c>
      <c r="U325" s="288" t="n">
        <v>3300</v>
      </c>
      <c r="V325" s="286" t="n">
        <v>3300</v>
      </c>
      <c r="W325" s="288" t="n"/>
      <c r="X325" s="288" t="n"/>
      <c r="Y325" s="288" t="n"/>
      <c r="Z325" s="288" t="n"/>
      <c r="AA325" s="288" t="n"/>
      <c r="AB325" s="288" t="n"/>
      <c r="AC325" s="288" t="n"/>
      <c r="AD325" s="288" t="n"/>
      <c r="AE325" s="289" t="n"/>
      <c r="AF325" s="288" t="n"/>
      <c r="AG325" s="288" t="n"/>
      <c r="AH325" s="288" t="n"/>
      <c r="AI325" s="288" t="n"/>
      <c r="AJ325" s="288" t="n"/>
      <c r="AK325" s="288" t="n"/>
      <c r="AL325" s="288" t="n"/>
      <c r="AM325" s="288" t="n"/>
      <c r="AN325" s="290">
        <f>SUM(I325:AM325)</f>
        <v/>
      </c>
      <c r="AO325" s="291" t="n"/>
      <c r="AP325" s="287" t="n"/>
    </row>
    <row customFormat="1" customHeight="1" ht="31.5" r="326" s="260">
      <c r="A326" s="286" t="n">
        <v>30</v>
      </c>
      <c r="B326" s="286" t="inlineStr">
        <is>
          <t>租赁</t>
        </is>
      </c>
      <c r="C326" s="286" t="inlineStr">
        <is>
          <t>生活配套</t>
        </is>
      </c>
      <c r="D326" s="286" t="inlineStr">
        <is>
          <t>2F</t>
        </is>
      </c>
      <c r="E326" s="286" t="inlineStr">
        <is>
          <t>2F</t>
        </is>
      </c>
      <c r="F326" s="286" t="inlineStr">
        <is>
          <t>2F-224-2A,2F-224-1B</t>
        </is>
      </c>
      <c r="G326" s="287" t="inlineStr">
        <is>
          <t>美界</t>
        </is>
      </c>
      <c r="H326" s="326" t="n">
        <v>315</v>
      </c>
      <c r="I326" s="288" t="n">
        <v>3329</v>
      </c>
      <c r="J326" s="288" t="n">
        <v>2863</v>
      </c>
      <c r="K326" s="288" t="n">
        <v>707</v>
      </c>
      <c r="L326" s="288" t="n">
        <v>1101</v>
      </c>
      <c r="M326" s="288" t="n">
        <v>1606</v>
      </c>
      <c r="N326" s="288" t="n">
        <v>2561</v>
      </c>
      <c r="O326" s="288" t="n">
        <v>2920</v>
      </c>
      <c r="P326" s="288" t="n">
        <v>3049</v>
      </c>
      <c r="Q326" s="288" t="n">
        <v>4188</v>
      </c>
      <c r="R326" s="288" t="n">
        <v>2018</v>
      </c>
      <c r="S326" s="288" t="n">
        <v>2638</v>
      </c>
      <c r="T326" s="288" t="n">
        <v>3555</v>
      </c>
      <c r="U326" s="288" t="n">
        <v>2491</v>
      </c>
      <c r="V326" s="286" t="n">
        <v>2491</v>
      </c>
      <c r="W326" s="288" t="n"/>
      <c r="X326" s="288" t="n"/>
      <c r="Y326" s="288" t="n"/>
      <c r="Z326" s="288" t="n"/>
      <c r="AA326" s="288" t="n"/>
      <c r="AB326" s="288" t="n"/>
      <c r="AC326" s="288" t="n"/>
      <c r="AD326" s="288" t="n"/>
      <c r="AE326" s="289" t="n"/>
      <c r="AF326" s="288" t="n"/>
      <c r="AG326" s="288" t="n"/>
      <c r="AH326" s="288" t="n"/>
      <c r="AI326" s="288" t="n"/>
      <c r="AJ326" s="288" t="n"/>
      <c r="AK326" s="288" t="n"/>
      <c r="AL326" s="288" t="n"/>
      <c r="AM326" s="288" t="n"/>
      <c r="AN326" s="290">
        <f>SUM(I326:AM326)</f>
        <v/>
      </c>
      <c r="AO326" s="291" t="n"/>
      <c r="AP326" s="287" t="n"/>
    </row>
    <row customFormat="1" customHeight="1" ht="31.5" r="327" s="260">
      <c r="A327" s="286" t="n">
        <v>31</v>
      </c>
      <c r="B327" s="286" t="inlineStr">
        <is>
          <t>租赁</t>
        </is>
      </c>
      <c r="C327" s="286" t="inlineStr">
        <is>
          <t>生活配套</t>
        </is>
      </c>
      <c r="D327" s="286" t="inlineStr">
        <is>
          <t>4F</t>
        </is>
      </c>
      <c r="E327" s="286" t="inlineStr">
        <is>
          <t>4F</t>
        </is>
      </c>
      <c r="F327" s="286" t="inlineStr">
        <is>
          <t>4F-424-2A</t>
        </is>
      </c>
      <c r="G327" s="287" t="inlineStr">
        <is>
          <t>O Rola Spa</t>
        </is>
      </c>
      <c r="H327" s="287" t="n">
        <v>349</v>
      </c>
      <c r="I327" s="288" t="n">
        <v>881</v>
      </c>
      <c r="J327" s="288" t="n">
        <v>6000</v>
      </c>
      <c r="K327" s="288" t="n">
        <v>6000</v>
      </c>
      <c r="L327" s="288" t="n">
        <v>2000</v>
      </c>
      <c r="M327" s="288" t="n">
        <v>771</v>
      </c>
      <c r="N327" s="288" t="n">
        <v>981</v>
      </c>
      <c r="O327" s="288" t="n">
        <v>2000</v>
      </c>
      <c r="P327" s="288" t="n">
        <v>981</v>
      </c>
      <c r="Q327" s="288" t="n">
        <v>991</v>
      </c>
      <c r="R327" s="288" t="n">
        <v>991</v>
      </c>
      <c r="S327" s="288" t="n">
        <v>991</v>
      </c>
      <c r="T327" s="288" t="n">
        <v>981</v>
      </c>
      <c r="U327" s="288" t="n">
        <v>996</v>
      </c>
      <c r="V327" s="286" t="n">
        <v>996</v>
      </c>
      <c r="W327" s="288" t="n"/>
      <c r="X327" s="288" t="n"/>
      <c r="Y327" s="288" t="n"/>
      <c r="Z327" s="288" t="n"/>
      <c r="AA327" s="288" t="n"/>
      <c r="AB327" s="288" t="n"/>
      <c r="AC327" s="288" t="n"/>
      <c r="AD327" s="288" t="n"/>
      <c r="AE327" s="289" t="n"/>
      <c r="AF327" s="288" t="n"/>
      <c r="AG327" s="288" t="n"/>
      <c r="AH327" s="288" t="n"/>
      <c r="AI327" s="288" t="n"/>
      <c r="AJ327" s="288" t="n"/>
      <c r="AK327" s="288" t="n"/>
      <c r="AL327" s="288" t="n"/>
      <c r="AM327" s="288" t="n"/>
      <c r="AN327" s="290">
        <f>SUM(I327:AM327)</f>
        <v/>
      </c>
      <c r="AO327" s="291" t="n"/>
      <c r="AP327" s="287" t="n"/>
    </row>
    <row customFormat="1" customHeight="1" ht="31.5" r="328" s="260">
      <c r="A328" s="286" t="n">
        <v>32</v>
      </c>
      <c r="B328" s="286" t="inlineStr">
        <is>
          <t>租赁</t>
        </is>
      </c>
      <c r="C328" s="286" t="inlineStr">
        <is>
          <t>生活配套</t>
        </is>
      </c>
      <c r="D328" s="286" t="inlineStr">
        <is>
          <t>4F</t>
        </is>
      </c>
      <c r="E328" s="286" t="inlineStr">
        <is>
          <t>4F</t>
        </is>
      </c>
      <c r="F328" s="286" t="inlineStr">
        <is>
          <t>4F-424-2B</t>
        </is>
      </c>
      <c r="G328" s="287" t="inlineStr">
        <is>
          <t>致青春网吧</t>
        </is>
      </c>
      <c r="H328" s="287" t="n">
        <v>505</v>
      </c>
      <c r="I328" s="288" t="n">
        <v>3550</v>
      </c>
      <c r="J328" s="288" t="n">
        <v>3340</v>
      </c>
      <c r="K328" s="288" t="n">
        <v>3340</v>
      </c>
      <c r="L328" s="288" t="n">
        <v>4100</v>
      </c>
      <c r="M328" s="288" t="n">
        <v>4200</v>
      </c>
      <c r="N328" s="288" t="n">
        <v>3200</v>
      </c>
      <c r="O328" s="288" t="n">
        <v>3700</v>
      </c>
      <c r="P328" s="288" t="n">
        <v>4300</v>
      </c>
      <c r="Q328" s="288" t="n">
        <v>3200</v>
      </c>
      <c r="R328" s="288" t="n">
        <v>3400</v>
      </c>
      <c r="S328" s="288" t="n">
        <v>3400</v>
      </c>
      <c r="T328" s="288" t="n">
        <v>4300</v>
      </c>
      <c r="U328" s="288" t="n">
        <v>4200</v>
      </c>
      <c r="V328" s="286" t="n">
        <v>4200</v>
      </c>
      <c r="W328" s="288" t="n"/>
      <c r="X328" s="288" t="n"/>
      <c r="Y328" s="288" t="n"/>
      <c r="Z328" s="288" t="n"/>
      <c r="AA328" s="288" t="n"/>
      <c r="AB328" s="288" t="n"/>
      <c r="AC328" s="288" t="n"/>
      <c r="AD328" s="288" t="n"/>
      <c r="AE328" s="289" t="n"/>
      <c r="AF328" s="288" t="n"/>
      <c r="AG328" s="288" t="n"/>
      <c r="AH328" s="288" t="n"/>
      <c r="AI328" s="288" t="n"/>
      <c r="AJ328" s="288" t="n"/>
      <c r="AK328" s="288" t="n"/>
      <c r="AL328" s="288" t="n"/>
      <c r="AM328" s="288" t="n"/>
      <c r="AN328" s="290">
        <f>SUM(I328:AM328)</f>
        <v/>
      </c>
      <c r="AO328" s="291" t="n"/>
      <c r="AP328" s="287" t="n"/>
    </row>
    <row customFormat="1" customHeight="1" ht="31.5" r="329" s="260">
      <c r="A329" s="286" t="n">
        <v>33</v>
      </c>
      <c r="B329" s="286" t="inlineStr">
        <is>
          <t>租赁</t>
        </is>
      </c>
      <c r="C329" s="286" t="inlineStr">
        <is>
          <t>生活配套</t>
        </is>
      </c>
      <c r="D329" s="286" t="inlineStr">
        <is>
          <t>2F</t>
        </is>
      </c>
      <c r="E329" s="286" t="inlineStr">
        <is>
          <t>2F</t>
        </is>
      </c>
      <c r="F329" s="286" t="inlineStr">
        <is>
          <t>2F-270</t>
        </is>
      </c>
      <c r="G329" s="287" t="inlineStr">
        <is>
          <t>码尚定制</t>
        </is>
      </c>
      <c r="H329" s="287" t="n">
        <v>17</v>
      </c>
      <c r="I329" s="288" t="n">
        <v>399</v>
      </c>
      <c r="J329" s="288" t="n">
        <v>0</v>
      </c>
      <c r="K329" s="288" t="n">
        <v>0</v>
      </c>
      <c r="L329" s="288" t="n">
        <v>948</v>
      </c>
      <c r="M329" s="288" t="n">
        <v>1048</v>
      </c>
      <c r="N329" s="288" t="n">
        <v>900</v>
      </c>
      <c r="O329" s="288" t="n">
        <v>348</v>
      </c>
      <c r="P329" s="288" t="n">
        <v>3492</v>
      </c>
      <c r="Q329" s="288" t="n">
        <v>349</v>
      </c>
      <c r="R329" s="288" t="n">
        <v>400</v>
      </c>
      <c r="S329" s="288" t="n">
        <v>199</v>
      </c>
      <c r="T329" s="288" t="n">
        <v>0</v>
      </c>
      <c r="U329" s="288" t="n">
        <v>2245</v>
      </c>
      <c r="V329" s="286" t="n">
        <v>2245</v>
      </c>
      <c r="W329" s="288" t="n"/>
      <c r="X329" s="288" t="n"/>
      <c r="Y329" s="288" t="n"/>
      <c r="Z329" s="288" t="n"/>
      <c r="AA329" s="288" t="n"/>
      <c r="AB329" s="288" t="n"/>
      <c r="AC329" s="288" t="n"/>
      <c r="AD329" s="288" t="n"/>
      <c r="AE329" s="289" t="n"/>
      <c r="AF329" s="288" t="n"/>
      <c r="AG329" s="288" t="n"/>
      <c r="AH329" s="288" t="n"/>
      <c r="AI329" s="288" t="n"/>
      <c r="AJ329" s="288" t="n"/>
      <c r="AK329" s="288" t="n"/>
      <c r="AL329" s="288" t="n"/>
      <c r="AM329" s="288" t="n"/>
      <c r="AN329" s="290">
        <f>SUM(I329:AM329)</f>
        <v/>
      </c>
      <c r="AO329" s="291" t="n"/>
      <c r="AP329" s="287" t="n"/>
    </row>
    <row customFormat="1" customHeight="1" ht="31.5" r="330" s="260">
      <c r="A330" s="286" t="n">
        <v>34</v>
      </c>
      <c r="B330" s="286" t="inlineStr">
        <is>
          <t>租赁</t>
        </is>
      </c>
      <c r="C330" s="286" t="inlineStr">
        <is>
          <t>生活配套</t>
        </is>
      </c>
      <c r="D330" s="286" t="inlineStr">
        <is>
          <t>1F</t>
        </is>
      </c>
      <c r="E330" s="286" t="inlineStr">
        <is>
          <t>1F</t>
        </is>
      </c>
      <c r="F330" s="286" t="inlineStr">
        <is>
          <t>C122</t>
        </is>
      </c>
      <c r="G330" s="287" t="inlineStr">
        <is>
          <t>良品铺子</t>
        </is>
      </c>
      <c r="H330" s="287" t="n">
        <v>70</v>
      </c>
      <c r="I330" s="288" t="n">
        <v>7968</v>
      </c>
      <c r="J330" s="288" t="n">
        <v>4900</v>
      </c>
      <c r="K330" s="288" t="n">
        <v>4000</v>
      </c>
      <c r="L330" s="288" t="n">
        <v>3545</v>
      </c>
      <c r="M330" s="288" t="n">
        <v>4700</v>
      </c>
      <c r="N330" s="288" t="n">
        <v>4800</v>
      </c>
      <c r="O330" s="288" t="n">
        <v>6921</v>
      </c>
      <c r="P330" s="288" t="n">
        <v>6187</v>
      </c>
      <c r="Q330" s="288" t="n">
        <v>3535</v>
      </c>
      <c r="R330" s="288" t="n">
        <v>3900</v>
      </c>
      <c r="S330" s="288" t="n">
        <v>3300</v>
      </c>
      <c r="T330" s="288" t="n">
        <v>5400</v>
      </c>
      <c r="U330" s="288" t="n">
        <v>8400</v>
      </c>
      <c r="V330" s="286" t="n">
        <v>8400</v>
      </c>
      <c r="W330" s="288" t="n"/>
      <c r="X330" s="288" t="n"/>
      <c r="Y330" s="288" t="n"/>
      <c r="Z330" s="288" t="n"/>
      <c r="AA330" s="288" t="n"/>
      <c r="AB330" s="288" t="n"/>
      <c r="AC330" s="288" t="n"/>
      <c r="AD330" s="288" t="n"/>
      <c r="AE330" s="289" t="n"/>
      <c r="AF330" s="288" t="n"/>
      <c r="AG330" s="288" t="n"/>
      <c r="AH330" s="288" t="n"/>
      <c r="AI330" s="288" t="n"/>
      <c r="AJ330" s="288" t="n"/>
      <c r="AK330" s="288" t="n"/>
      <c r="AL330" s="288" t="n"/>
      <c r="AM330" s="288" t="n"/>
      <c r="AN330" s="290">
        <f>SUM(I330:AM330)</f>
        <v/>
      </c>
      <c r="AO330" s="291" t="n"/>
      <c r="AP330" s="287" t="n"/>
    </row>
    <row customFormat="1" customHeight="1" ht="31.5" r="331" s="260">
      <c r="A331" s="286" t="n">
        <v>35</v>
      </c>
      <c r="B331" s="286" t="inlineStr">
        <is>
          <t>租赁</t>
        </is>
      </c>
      <c r="C331" s="286" t="inlineStr">
        <is>
          <t>生活配套</t>
        </is>
      </c>
      <c r="D331" s="286" t="inlineStr">
        <is>
          <t>4F</t>
        </is>
      </c>
      <c r="E331" s="286" t="inlineStr">
        <is>
          <t>4F</t>
        </is>
      </c>
      <c r="F331" s="286" t="inlineStr">
        <is>
          <t>4F-425-2</t>
        </is>
      </c>
      <c r="G331" s="287" t="inlineStr">
        <is>
          <t>布鲁斯小蓝熊</t>
        </is>
      </c>
      <c r="H331" s="287" t="n">
        <v>10</v>
      </c>
      <c r="I331" s="288" t="n">
        <v>1500</v>
      </c>
      <c r="J331" s="288" t="n">
        <v>331</v>
      </c>
      <c r="K331" s="288" t="n">
        <v>331</v>
      </c>
      <c r="L331" s="288" t="n">
        <v>750</v>
      </c>
      <c r="M331" s="288" t="n">
        <v>200</v>
      </c>
      <c r="N331" s="288" t="n">
        <v>186</v>
      </c>
      <c r="O331" s="288" t="n">
        <v>280</v>
      </c>
      <c r="P331" s="288" t="n">
        <v>517</v>
      </c>
      <c r="Q331" s="288" t="n">
        <v>118</v>
      </c>
      <c r="R331" s="288" t="n">
        <v>100</v>
      </c>
      <c r="S331" s="288" t="n">
        <v>257</v>
      </c>
      <c r="T331" s="288" t="n">
        <v>343</v>
      </c>
      <c r="U331" s="288" t="n">
        <v>780</v>
      </c>
      <c r="V331" s="286" t="n">
        <v>780</v>
      </c>
      <c r="W331" s="288" t="n"/>
      <c r="X331" s="288" t="n"/>
      <c r="Y331" s="288" t="n"/>
      <c r="Z331" s="288" t="n"/>
      <c r="AA331" s="288" t="n"/>
      <c r="AB331" s="288" t="n"/>
      <c r="AC331" s="288" t="n"/>
      <c r="AD331" s="288" t="n"/>
      <c r="AE331" s="289" t="n"/>
      <c r="AF331" s="288" t="n"/>
      <c r="AG331" s="288" t="n"/>
      <c r="AH331" s="288" t="n"/>
      <c r="AI331" s="288" t="n"/>
      <c r="AJ331" s="288" t="n"/>
      <c r="AK331" s="288" t="n"/>
      <c r="AL331" s="288" t="n"/>
      <c r="AM331" s="288" t="n"/>
      <c r="AN331" s="290">
        <f>SUM(I331:AM331)</f>
        <v/>
      </c>
      <c r="AO331" s="291" t="n"/>
      <c r="AP331" s="287" t="n"/>
    </row>
    <row customFormat="1" customHeight="1" ht="31.5" r="332" s="260">
      <c r="A332" s="286" t="n">
        <v>36</v>
      </c>
      <c r="B332" s="286" t="inlineStr">
        <is>
          <t>租赁</t>
        </is>
      </c>
      <c r="C332" s="286" t="inlineStr">
        <is>
          <t>生活配套</t>
        </is>
      </c>
      <c r="D332" s="286" t="inlineStr">
        <is>
          <t>1F,2F</t>
        </is>
      </c>
      <c r="E332" s="286" t="inlineStr">
        <is>
          <t>2F</t>
        </is>
      </c>
      <c r="F332" s="286" t="inlineStr">
        <is>
          <t>1F-134-1,2F-250</t>
        </is>
      </c>
      <c r="G332" s="287" t="inlineStr">
        <is>
          <t>MiRabbit弥兔</t>
        </is>
      </c>
      <c r="H332" s="287" t="n">
        <v>378</v>
      </c>
      <c r="I332" s="288" t="inlineStr">
        <is>
          <t>装修</t>
        </is>
      </c>
      <c r="J332" s="288" t="inlineStr">
        <is>
          <t>装修</t>
        </is>
      </c>
      <c r="K332" s="288" t="inlineStr">
        <is>
          <t>装修</t>
        </is>
      </c>
      <c r="L332" s="288" t="inlineStr">
        <is>
          <t>装修</t>
        </is>
      </c>
      <c r="M332" s="288" t="inlineStr">
        <is>
          <t>装修</t>
        </is>
      </c>
      <c r="N332" s="288" t="inlineStr">
        <is>
          <t>装修</t>
        </is>
      </c>
      <c r="O332" s="288" t="inlineStr">
        <is>
          <t>装修</t>
        </is>
      </c>
      <c r="P332" s="288" t="inlineStr">
        <is>
          <t>装修</t>
        </is>
      </c>
      <c r="Q332" s="288" t="inlineStr">
        <is>
          <t>装修</t>
        </is>
      </c>
      <c r="R332" s="288" t="inlineStr">
        <is>
          <t>装修</t>
        </is>
      </c>
      <c r="S332" s="288" t="inlineStr">
        <is>
          <t>装修</t>
        </is>
      </c>
      <c r="T332" s="288" t="inlineStr">
        <is>
          <t>装修</t>
        </is>
      </c>
      <c r="U332" s="288" t="inlineStr">
        <is>
          <t>装修</t>
        </is>
      </c>
      <c r="V332" s="288" t="n"/>
      <c r="W332" s="288" t="n"/>
      <c r="X332" s="288" t="n"/>
      <c r="Y332" s="288" t="n"/>
      <c r="Z332" s="288" t="n"/>
      <c r="AA332" s="288" t="n"/>
      <c r="AB332" s="288" t="n"/>
      <c r="AC332" s="288" t="n"/>
      <c r="AD332" s="288" t="n"/>
      <c r="AE332" s="288" t="n"/>
      <c r="AF332" s="288" t="n"/>
      <c r="AG332" s="288" t="n"/>
      <c r="AH332" s="288" t="n"/>
      <c r="AI332" s="288" t="n"/>
      <c r="AJ332" s="288" t="n"/>
      <c r="AK332" s="288" t="n"/>
      <c r="AL332" s="288" t="n"/>
      <c r="AM332" s="288" t="n"/>
      <c r="AN332" s="290">
        <f>SUM(I332:AM332)</f>
        <v/>
      </c>
      <c r="AO332" s="291" t="n"/>
      <c r="AP332" s="287" t="n"/>
    </row>
    <row customFormat="1" customHeight="1" ht="31.5" r="333" s="260">
      <c r="A333" s="286" t="n">
        <v>37</v>
      </c>
      <c r="B333" s="286" t="inlineStr">
        <is>
          <t>租赁</t>
        </is>
      </c>
      <c r="C333" s="286" t="inlineStr">
        <is>
          <t>生活配套</t>
        </is>
      </c>
      <c r="D333" s="286" t="inlineStr">
        <is>
          <t>4F</t>
        </is>
      </c>
      <c r="E333" s="286" t="inlineStr">
        <is>
          <t>主题街</t>
        </is>
      </c>
      <c r="F333" s="286" t="inlineStr">
        <is>
          <t>4F-418-1A</t>
        </is>
      </c>
      <c r="G333" s="287" t="inlineStr">
        <is>
          <t>DECOPATCH</t>
        </is>
      </c>
      <c r="H333" s="287" t="n">
        <v>22</v>
      </c>
      <c r="I333" s="288" t="n">
        <v>280</v>
      </c>
      <c r="J333" s="288" t="n">
        <v>477</v>
      </c>
      <c r="K333" s="288" t="n">
        <v>477</v>
      </c>
      <c r="L333" s="288" t="n">
        <v>112</v>
      </c>
      <c r="M333" s="288" t="n">
        <v>399</v>
      </c>
      <c r="N333" s="288" t="n">
        <v>112</v>
      </c>
      <c r="O333" s="288" t="n">
        <v>1012</v>
      </c>
      <c r="P333" s="288" t="n">
        <v>518</v>
      </c>
      <c r="Q333" s="288" t="n">
        <v>112</v>
      </c>
      <c r="R333" s="288" t="n">
        <v>112</v>
      </c>
      <c r="S333" s="288" t="n">
        <v>209</v>
      </c>
      <c r="T333" s="288" t="n">
        <v>224</v>
      </c>
      <c r="U333" s="288" t="n">
        <v>2026</v>
      </c>
      <c r="V333" s="288" t="n">
        <v>2026</v>
      </c>
      <c r="W333" s="288" t="n"/>
      <c r="X333" s="288" t="n"/>
      <c r="Y333" s="288" t="n"/>
      <c r="Z333" s="288" t="n"/>
      <c r="AA333" s="288" t="n"/>
      <c r="AB333" s="288" t="n"/>
      <c r="AC333" s="288" t="n"/>
      <c r="AD333" s="288" t="n"/>
      <c r="AE333" s="288" t="n"/>
      <c r="AF333" s="288" t="n"/>
      <c r="AG333" s="288" t="n"/>
      <c r="AH333" s="288" t="n"/>
      <c r="AI333" s="288" t="n"/>
      <c r="AJ333" s="288" t="n"/>
      <c r="AK333" s="288" t="n"/>
      <c r="AL333" s="288" t="n"/>
      <c r="AM333" s="288" t="n"/>
      <c r="AN333" s="290">
        <f>SUM(I333:AM333)</f>
        <v/>
      </c>
      <c r="AO333" s="291" t="n"/>
      <c r="AP333" s="287" t="n"/>
    </row>
    <row customFormat="1" customHeight="1" ht="31.5" r="334" s="303">
      <c r="A334" s="304" t="inlineStr">
        <is>
          <t>生活配套小计</t>
        </is>
      </c>
      <c r="B334" s="305" t="n"/>
      <c r="C334" s="305" t="n"/>
      <c r="D334" s="323" t="n"/>
      <c r="E334" s="323" t="n"/>
      <c r="F334" s="324" t="n"/>
      <c r="G334" s="308" t="n"/>
      <c r="H334" s="325">
        <f>SUM(H297:H333)-H303</f>
        <v/>
      </c>
      <c r="I334" s="279">
        <f>SUM(I297:I333)-I303</f>
        <v/>
      </c>
      <c r="J334" s="279">
        <f>SUM(J297:J333)-J303</f>
        <v/>
      </c>
      <c r="K334" s="279">
        <f>SUM(K297:K333)-K303</f>
        <v/>
      </c>
      <c r="L334" s="279">
        <f>SUM(L297:L333)-L303</f>
        <v/>
      </c>
      <c r="M334" s="279">
        <f>SUM(M297:M333)-M303</f>
        <v/>
      </c>
      <c r="N334" s="279">
        <f>SUM(N297:N333)-N303</f>
        <v/>
      </c>
      <c r="O334" s="279">
        <f>SUM(O297:O333)-O303</f>
        <v/>
      </c>
      <c r="P334" s="279">
        <f>SUM(P297:P333)-P303</f>
        <v/>
      </c>
      <c r="Q334" s="279">
        <f>SUM(Q297:Q333)-Q303</f>
        <v/>
      </c>
      <c r="R334" s="279">
        <f>SUM(R297:R333)-R303</f>
        <v/>
      </c>
      <c r="S334" s="279">
        <f>SUM(S297:S333)-S303</f>
        <v/>
      </c>
      <c r="T334" s="279">
        <f>SUM(T297:T333)-T303</f>
        <v/>
      </c>
      <c r="U334" s="279">
        <f>SUM(U297:U333)-U303</f>
        <v/>
      </c>
      <c r="V334" s="279">
        <f>SUM(V297:V333)-V303</f>
        <v/>
      </c>
      <c r="W334" s="279">
        <f>SUM(W297:W333)-W303</f>
        <v/>
      </c>
      <c r="X334" s="279">
        <f>SUM(X297:X333)-X303</f>
        <v/>
      </c>
      <c r="Y334" s="279">
        <f>SUM(Y297:Y333)-Y303</f>
        <v/>
      </c>
      <c r="Z334" s="279">
        <f>SUM(Z297:Z333)-Z303</f>
        <v/>
      </c>
      <c r="AA334" s="279">
        <f>SUM(AA297:AA333)-AA303</f>
        <v/>
      </c>
      <c r="AB334" s="279">
        <f>SUM(AB297:AB333)-AB303</f>
        <v/>
      </c>
      <c r="AC334" s="279">
        <f>SUM(AC297:AC333)-AC303</f>
        <v/>
      </c>
      <c r="AD334" s="279">
        <f>SUM(AD297:AD333)-AD303</f>
        <v/>
      </c>
      <c r="AE334" s="279">
        <f>SUM(AE297:AE333)-AE303</f>
        <v/>
      </c>
      <c r="AF334" s="279">
        <f>SUM(AF297:AF333)-AF303</f>
        <v/>
      </c>
      <c r="AG334" s="279">
        <f>SUM(AG297:AG333)-AG303</f>
        <v/>
      </c>
      <c r="AH334" s="279">
        <f>SUM(AH297:AH333)-AH303</f>
        <v/>
      </c>
      <c r="AI334" s="279">
        <f>SUM(AI297:AI333)-AI303</f>
        <v/>
      </c>
      <c r="AJ334" s="279">
        <f>SUM(AJ297:AJ333)-AJ303</f>
        <v/>
      </c>
      <c r="AK334" s="279">
        <f>SUM(AK297:AK333)-AK303</f>
        <v/>
      </c>
      <c r="AL334" s="279">
        <f>SUM(AL297:AL333)-AL303</f>
        <v/>
      </c>
      <c r="AM334" s="279">
        <f>SUM(AM297:AM333)-AM303</f>
        <v/>
      </c>
      <c r="AN334" s="279">
        <f>SUM(I334:AM334)</f>
        <v/>
      </c>
      <c r="AO334" s="311" t="n"/>
      <c r="AP334" s="311" t="n"/>
    </row>
    <row customFormat="1" customHeight="1" ht="31.5" r="335" s="260">
      <c r="A335" s="286" t="n">
        <v>1</v>
      </c>
      <c r="B335" s="286" t="inlineStr">
        <is>
          <t>租赁</t>
        </is>
      </c>
      <c r="C335" s="286" t="inlineStr">
        <is>
          <t>儿童业态</t>
        </is>
      </c>
      <c r="D335" s="286" t="inlineStr">
        <is>
          <t>2F</t>
        </is>
      </c>
      <c r="E335" s="286" t="inlineStr">
        <is>
          <t>2F</t>
        </is>
      </c>
      <c r="F335" s="287" t="inlineStr">
        <is>
          <t>2F-207,2F-208-1,2F-274</t>
        </is>
      </c>
      <c r="G335" s="287" t="inlineStr">
        <is>
          <t>大脑地图</t>
        </is>
      </c>
      <c r="H335" s="301" t="n">
        <v>317</v>
      </c>
      <c r="I335" s="288" t="n">
        <v>0</v>
      </c>
      <c r="J335" s="288" t="n">
        <v>0</v>
      </c>
      <c r="K335" s="288" t="n">
        <v>0</v>
      </c>
      <c r="L335" s="288" t="n">
        <v>0</v>
      </c>
      <c r="M335" s="288" t="n">
        <v>0</v>
      </c>
      <c r="N335" s="288" t="n">
        <v>12100</v>
      </c>
      <c r="O335" s="288" t="n">
        <v>12387.72</v>
      </c>
      <c r="P335" s="288" t="n">
        <v>40539</v>
      </c>
      <c r="Q335" s="288" t="n">
        <v>0</v>
      </c>
      <c r="R335" s="288" t="n">
        <v>0</v>
      </c>
      <c r="S335" s="288" t="n">
        <v>0</v>
      </c>
      <c r="T335" s="288" t="n">
        <v>0</v>
      </c>
      <c r="U335" s="288" t="n">
        <v>13980</v>
      </c>
      <c r="V335" s="286" t="n">
        <v>13980</v>
      </c>
      <c r="W335" s="288" t="n"/>
      <c r="X335" s="288" t="n"/>
      <c r="Y335" s="288" t="n"/>
      <c r="Z335" s="288" t="n"/>
      <c r="AA335" s="288" t="n"/>
      <c r="AB335" s="288" t="n"/>
      <c r="AC335" s="288" t="n"/>
      <c r="AD335" s="288" t="n"/>
      <c r="AE335" s="289" t="n"/>
      <c r="AF335" s="288" t="n"/>
      <c r="AG335" s="288" t="n"/>
      <c r="AH335" s="288" t="n"/>
      <c r="AI335" s="288" t="n"/>
      <c r="AJ335" s="288" t="n"/>
      <c r="AK335" s="288" t="n"/>
      <c r="AL335" s="288" t="n"/>
      <c r="AM335" s="288" t="n"/>
      <c r="AN335" s="290">
        <f>SUM(I335:AM335)</f>
        <v/>
      </c>
      <c r="AO335" s="291" t="n"/>
      <c r="AP335" s="287" t="n"/>
    </row>
    <row customFormat="1" customHeight="1" ht="31.5" r="336" s="260">
      <c r="A336" s="286" t="n">
        <v>4</v>
      </c>
      <c r="B336" s="286" t="inlineStr">
        <is>
          <t>租赁</t>
        </is>
      </c>
      <c r="C336" s="286" t="inlineStr">
        <is>
          <t>儿童业态</t>
        </is>
      </c>
      <c r="D336" s="286" t="inlineStr">
        <is>
          <t>2F</t>
        </is>
      </c>
      <c r="E336" s="286" t="inlineStr">
        <is>
          <t>2F</t>
        </is>
      </c>
      <c r="F336" s="287" t="inlineStr">
        <is>
          <t>2F-232,2F-233,2F-234</t>
        </is>
      </c>
      <c r="G336" s="287" t="inlineStr">
        <is>
          <t>小银星艺术团</t>
        </is>
      </c>
      <c r="H336" s="301" t="n">
        <v>701</v>
      </c>
      <c r="I336" s="288" t="n">
        <v>6780</v>
      </c>
      <c r="J336" s="288" t="n">
        <v>0</v>
      </c>
      <c r="K336" s="288" t="n">
        <v>2100</v>
      </c>
      <c r="L336" s="288" t="n">
        <v>2400</v>
      </c>
      <c r="M336" s="288" t="n">
        <v>1070</v>
      </c>
      <c r="N336" s="288" t="n">
        <v>2960</v>
      </c>
      <c r="O336" s="288" t="n">
        <v>4870</v>
      </c>
      <c r="P336" s="288" t="n">
        <v>12480</v>
      </c>
      <c r="Q336" s="288" t="n">
        <v>0</v>
      </c>
      <c r="R336" s="288" t="n">
        <v>0</v>
      </c>
      <c r="S336" s="288" t="n">
        <v>0</v>
      </c>
      <c r="T336" s="288" t="n">
        <v>0</v>
      </c>
      <c r="U336" s="288" t="n">
        <v>104500</v>
      </c>
      <c r="V336" s="288" t="n">
        <v>104500</v>
      </c>
      <c r="W336" s="288" t="n"/>
      <c r="X336" s="288" t="n"/>
      <c r="Y336" s="288" t="n"/>
      <c r="Z336" s="288" t="n"/>
      <c r="AA336" s="288" t="n"/>
      <c r="AB336" s="288" t="n"/>
      <c r="AC336" s="288" t="n"/>
      <c r="AD336" s="288" t="n"/>
      <c r="AE336" s="289" t="n"/>
      <c r="AF336" s="288" t="n"/>
      <c r="AG336" s="288" t="n"/>
      <c r="AH336" s="288" t="n"/>
      <c r="AI336" s="288" t="n"/>
      <c r="AJ336" s="288" t="n"/>
      <c r="AK336" s="288" t="n"/>
      <c r="AL336" s="288" t="n"/>
      <c r="AM336" s="288" t="n"/>
      <c r="AN336" s="290">
        <f>SUM(I336:AM336)</f>
        <v/>
      </c>
      <c r="AO336" s="291" t="n"/>
      <c r="AP336" s="287" t="n"/>
    </row>
    <row customFormat="1" customHeight="1" ht="31.5" r="337" s="260">
      <c r="A337" s="286" t="n">
        <v>5</v>
      </c>
      <c r="B337" s="286" t="inlineStr">
        <is>
          <t>租赁</t>
        </is>
      </c>
      <c r="C337" s="286" t="inlineStr">
        <is>
          <t>儿童业态</t>
        </is>
      </c>
      <c r="D337" s="286" t="inlineStr">
        <is>
          <t>3F</t>
        </is>
      </c>
      <c r="E337" s="286" t="inlineStr">
        <is>
          <t>3F</t>
        </is>
      </c>
      <c r="F337" s="287" t="inlineStr">
        <is>
          <t>3F-302-1B</t>
        </is>
      </c>
      <c r="G337" s="287" t="inlineStr">
        <is>
          <t>好孩子星站</t>
        </is>
      </c>
      <c r="H337" s="301" t="n">
        <v>83</v>
      </c>
      <c r="I337" s="288" t="n">
        <v>9247</v>
      </c>
      <c r="J337" s="286" t="n">
        <v>868</v>
      </c>
      <c r="K337" s="286" t="n">
        <v>13358</v>
      </c>
      <c r="L337" s="286" t="n">
        <v>2105</v>
      </c>
      <c r="M337" s="286" t="n">
        <v>2343</v>
      </c>
      <c r="N337" s="286" t="n">
        <v>3034</v>
      </c>
      <c r="O337" s="286" t="n">
        <v>3331</v>
      </c>
      <c r="P337" s="286" t="n">
        <v>6505</v>
      </c>
      <c r="Q337" s="286" t="n">
        <v>1993</v>
      </c>
      <c r="R337" s="286" t="n">
        <v>1516</v>
      </c>
      <c r="S337" s="286" t="n">
        <v>1425</v>
      </c>
      <c r="T337" s="286" t="n">
        <v>2247</v>
      </c>
      <c r="U337" s="286" t="n">
        <v>7070</v>
      </c>
      <c r="V337" s="286" t="n">
        <v>7070</v>
      </c>
      <c r="W337" s="286" t="n"/>
      <c r="X337" s="286" t="n"/>
      <c r="Y337" s="286" t="n"/>
      <c r="Z337" s="286" t="n"/>
      <c r="AA337" s="286" t="n"/>
      <c r="AB337" s="286" t="n"/>
      <c r="AC337" s="286" t="n"/>
      <c r="AD337" s="286" t="n"/>
      <c r="AE337" s="299" t="n"/>
      <c r="AF337" s="286" t="n"/>
      <c r="AG337" s="286" t="n"/>
      <c r="AH337" s="286" t="n"/>
      <c r="AI337" s="286" t="n"/>
      <c r="AJ337" s="286" t="n"/>
      <c r="AK337" s="286" t="n"/>
      <c r="AL337" s="286" t="n"/>
      <c r="AM337" s="286" t="n"/>
      <c r="AN337" s="290">
        <f>SUM(I337:AM337)</f>
        <v/>
      </c>
      <c r="AO337" s="291" t="n"/>
      <c r="AP337" s="287" t="inlineStr">
        <is>
          <t>销采</t>
        </is>
      </c>
    </row>
    <row customFormat="1" customHeight="1" ht="31.5" r="338" s="260">
      <c r="A338" s="286" t="n">
        <v>6</v>
      </c>
      <c r="B338" s="286" t="inlineStr">
        <is>
          <t>租赁</t>
        </is>
      </c>
      <c r="C338" s="286" t="inlineStr">
        <is>
          <t>儿童业态</t>
        </is>
      </c>
      <c r="D338" s="286" t="inlineStr">
        <is>
          <t>3F</t>
        </is>
      </c>
      <c r="E338" s="286" t="inlineStr">
        <is>
          <t>3F</t>
        </is>
      </c>
      <c r="F338" s="287" t="inlineStr">
        <is>
          <t>3F-304-2</t>
        </is>
      </c>
      <c r="G338" s="287" t="inlineStr">
        <is>
          <t>金宝贝</t>
        </is>
      </c>
      <c r="H338" s="301" t="n">
        <v>571</v>
      </c>
      <c r="I338" s="288" t="n">
        <v>15770</v>
      </c>
      <c r="J338" s="286" t="n">
        <v>15770</v>
      </c>
      <c r="K338" s="286" t="n">
        <v>12065</v>
      </c>
      <c r="L338" s="286" t="n">
        <v>15770</v>
      </c>
      <c r="M338" s="286" t="n">
        <v>12065</v>
      </c>
      <c r="N338" s="286" t="n">
        <v>15770</v>
      </c>
      <c r="O338" s="286" t="n">
        <v>12065</v>
      </c>
      <c r="P338" s="286" t="n">
        <v>15770</v>
      </c>
      <c r="Q338" s="286" t="n">
        <v>15770</v>
      </c>
      <c r="R338" s="286" t="n">
        <v>12065</v>
      </c>
      <c r="S338" s="286" t="n">
        <v>15770</v>
      </c>
      <c r="T338" s="286" t="n">
        <v>12065</v>
      </c>
      <c r="U338" s="286" t="n">
        <v>15770</v>
      </c>
      <c r="V338" s="286" t="n">
        <v>15770</v>
      </c>
      <c r="W338" s="286" t="n"/>
      <c r="X338" s="286" t="n"/>
      <c r="Y338" s="286" t="n"/>
      <c r="Z338" s="286" t="n"/>
      <c r="AA338" s="286" t="n"/>
      <c r="AB338" s="286" t="n"/>
      <c r="AC338" s="286" t="n"/>
      <c r="AD338" s="286" t="n"/>
      <c r="AE338" s="299" t="n"/>
      <c r="AF338" s="286" t="n"/>
      <c r="AG338" s="286" t="n"/>
      <c r="AH338" s="286" t="n"/>
      <c r="AI338" s="286" t="n"/>
      <c r="AJ338" s="286" t="n"/>
      <c r="AK338" s="286" t="n"/>
      <c r="AL338" s="286" t="n"/>
      <c r="AM338" s="286" t="n"/>
      <c r="AN338" s="290">
        <f>SUM(I338:AM338)</f>
        <v/>
      </c>
      <c r="AO338" s="291" t="n"/>
      <c r="AP338" s="287" t="inlineStr">
        <is>
          <t>销采</t>
        </is>
      </c>
    </row>
    <row customFormat="1" customHeight="1" ht="31.5" r="339" s="260">
      <c r="A339" s="286" t="n">
        <v>7</v>
      </c>
      <c r="B339" s="286" t="inlineStr">
        <is>
          <t>租赁</t>
        </is>
      </c>
      <c r="C339" s="286" t="inlineStr">
        <is>
          <t>儿童业态</t>
        </is>
      </c>
      <c r="D339" s="286" t="inlineStr">
        <is>
          <t>3F</t>
        </is>
      </c>
      <c r="E339" s="286" t="inlineStr">
        <is>
          <t>3F</t>
        </is>
      </c>
      <c r="F339" s="287" t="inlineStr">
        <is>
          <t>3F-305-1</t>
        </is>
      </c>
      <c r="G339" s="287" t="inlineStr">
        <is>
          <t>小玛熙</t>
        </is>
      </c>
      <c r="H339" s="301" t="n">
        <v>184</v>
      </c>
      <c r="I339" s="288" t="n">
        <v>4326.2</v>
      </c>
      <c r="J339" s="286" t="n">
        <v>4522.3</v>
      </c>
      <c r="K339" s="286" t="n">
        <v>4765.3</v>
      </c>
      <c r="L339" s="286" t="n">
        <v>2492.5</v>
      </c>
      <c r="M339" s="286" t="n">
        <v>3767.4</v>
      </c>
      <c r="N339" s="286" t="n">
        <v>3038</v>
      </c>
      <c r="O339" s="286" t="n">
        <v>5843.5</v>
      </c>
      <c r="P339" s="286" t="n">
        <v>8241.1</v>
      </c>
      <c r="Q339" s="286" t="n">
        <v>3030.4</v>
      </c>
      <c r="R339" s="286" t="n">
        <v>10151.5</v>
      </c>
      <c r="S339" s="286" t="n">
        <v>2701.5</v>
      </c>
      <c r="T339" s="286" t="n">
        <v>1487.6</v>
      </c>
      <c r="U339" s="286" t="n">
        <v>6058.7</v>
      </c>
      <c r="V339" s="286" t="n">
        <v>6058.7</v>
      </c>
      <c r="W339" s="286" t="n"/>
      <c r="X339" s="286" t="n"/>
      <c r="Y339" s="286" t="n"/>
      <c r="Z339" s="286" t="n"/>
      <c r="AA339" s="286" t="n"/>
      <c r="AB339" s="286" t="n"/>
      <c r="AC339" s="286" t="n"/>
      <c r="AD339" s="286" t="n"/>
      <c r="AE339" s="299" t="n"/>
      <c r="AF339" s="286" t="n"/>
      <c r="AG339" s="286" t="n"/>
      <c r="AH339" s="286" t="n"/>
      <c r="AI339" s="286" t="n"/>
      <c r="AJ339" s="286" t="n"/>
      <c r="AK339" s="286" t="n"/>
      <c r="AL339" s="286" t="n"/>
      <c r="AM339" s="286" t="n"/>
      <c r="AN339" s="290">
        <f>SUM(I339:AM339)</f>
        <v/>
      </c>
      <c r="AO339" s="291" t="n"/>
      <c r="AP339" s="287" t="inlineStr">
        <is>
          <t>销采</t>
        </is>
      </c>
    </row>
    <row customFormat="1" customHeight="1" ht="31.5" r="340" s="260">
      <c r="A340" s="286" t="n">
        <v>8</v>
      </c>
      <c r="B340" s="286" t="inlineStr">
        <is>
          <t>租赁</t>
        </is>
      </c>
      <c r="C340" s="286" t="inlineStr">
        <is>
          <t>儿童业态</t>
        </is>
      </c>
      <c r="D340" s="286" t="inlineStr">
        <is>
          <t>3F</t>
        </is>
      </c>
      <c r="E340" s="286" t="inlineStr">
        <is>
          <t>3F</t>
        </is>
      </c>
      <c r="F340" s="287" t="inlineStr">
        <is>
          <t>3F-305-2</t>
        </is>
      </c>
      <c r="G340" s="287" t="inlineStr">
        <is>
          <t>金宝贝</t>
        </is>
      </c>
      <c r="H340" s="301" t="n">
        <v>237</v>
      </c>
      <c r="I340" s="288" t="n">
        <v>0</v>
      </c>
      <c r="J340" s="288" t="n">
        <v>0</v>
      </c>
      <c r="K340" s="288" t="n">
        <v>0</v>
      </c>
      <c r="L340" s="288" t="n">
        <v>0</v>
      </c>
      <c r="M340" s="288" t="n">
        <v>0</v>
      </c>
      <c r="N340" s="288" t="n">
        <v>0</v>
      </c>
      <c r="O340" s="288" t="n">
        <v>0</v>
      </c>
      <c r="P340" s="288" t="n">
        <v>0</v>
      </c>
      <c r="Q340" s="288" t="n">
        <v>0</v>
      </c>
      <c r="R340" s="288" t="n">
        <v>0</v>
      </c>
      <c r="S340" s="288" t="n">
        <v>0</v>
      </c>
      <c r="T340" s="288" t="n">
        <v>0</v>
      </c>
      <c r="U340" s="288" t="n">
        <v>0</v>
      </c>
      <c r="V340" s="288" t="n">
        <v>0</v>
      </c>
      <c r="W340" s="288" t="n">
        <v>0</v>
      </c>
      <c r="X340" s="288" t="n">
        <v>0</v>
      </c>
      <c r="Y340" s="288" t="n">
        <v>0</v>
      </c>
      <c r="Z340" s="288" t="n">
        <v>0</v>
      </c>
      <c r="AA340" s="288" t="n">
        <v>0</v>
      </c>
      <c r="AB340" s="288" t="n">
        <v>0</v>
      </c>
      <c r="AC340" s="288" t="n">
        <v>0</v>
      </c>
      <c r="AD340" s="288" t="n">
        <v>0</v>
      </c>
      <c r="AE340" s="288" t="n">
        <v>0</v>
      </c>
      <c r="AF340" s="288" t="n">
        <v>0</v>
      </c>
      <c r="AG340" s="288" t="n">
        <v>0</v>
      </c>
      <c r="AH340" s="288" t="n">
        <v>0</v>
      </c>
      <c r="AI340" s="288" t="n">
        <v>0</v>
      </c>
      <c r="AJ340" s="288" t="n">
        <v>0</v>
      </c>
      <c r="AK340" s="288" t="n">
        <v>0</v>
      </c>
      <c r="AL340" s="288" t="n">
        <v>0</v>
      </c>
      <c r="AM340" s="288" t="n"/>
      <c r="AN340" s="290">
        <f>SUM(I340:AM340)</f>
        <v/>
      </c>
      <c r="AO340" s="291" t="n"/>
      <c r="AP340" s="287" t="n"/>
    </row>
    <row customFormat="1" customHeight="1" ht="31.5" r="341" s="260">
      <c r="A341" s="286" t="n">
        <v>9</v>
      </c>
      <c r="B341" s="286" t="inlineStr">
        <is>
          <t>租赁</t>
        </is>
      </c>
      <c r="C341" s="286" t="inlineStr">
        <is>
          <t>儿童业态</t>
        </is>
      </c>
      <c r="D341" s="286" t="inlineStr">
        <is>
          <t>3F</t>
        </is>
      </c>
      <c r="E341" s="286" t="inlineStr">
        <is>
          <t>3F</t>
        </is>
      </c>
      <c r="F341" s="287" t="inlineStr">
        <is>
          <t>3F-331-1</t>
        </is>
      </c>
      <c r="G341" s="287" t="inlineStr">
        <is>
          <t>巴拉巴拉</t>
        </is>
      </c>
      <c r="H341" s="301" t="n">
        <v>150</v>
      </c>
      <c r="I341" s="288" t="n">
        <v>34016</v>
      </c>
      <c r="J341" s="286" t="n">
        <v>7008</v>
      </c>
      <c r="K341" s="286" t="n">
        <v>7824</v>
      </c>
      <c r="L341" s="286" t="n">
        <v>11493</v>
      </c>
      <c r="M341" s="286" t="n">
        <v>6429</v>
      </c>
      <c r="N341" s="286" t="n">
        <v>6990</v>
      </c>
      <c r="O341" s="286" t="n">
        <v>13007</v>
      </c>
      <c r="P341" s="286" t="n">
        <v>8250</v>
      </c>
      <c r="Q341" s="286" t="n">
        <v>3789</v>
      </c>
      <c r="R341" s="286" t="n">
        <v>511</v>
      </c>
      <c r="S341" s="286" t="n">
        <v>2007</v>
      </c>
      <c r="T341" s="286" t="n">
        <v>2855</v>
      </c>
      <c r="U341" s="286" t="n">
        <v>17005</v>
      </c>
      <c r="V341" s="286" t="n">
        <v>17005</v>
      </c>
      <c r="W341" s="286" t="n"/>
      <c r="X341" s="286" t="n"/>
      <c r="Y341" s="286" t="n"/>
      <c r="Z341" s="286" t="n"/>
      <c r="AA341" s="286" t="n"/>
      <c r="AB341" s="286" t="n"/>
      <c r="AC341" s="286" t="n"/>
      <c r="AD341" s="286" t="n"/>
      <c r="AE341" s="299" t="n"/>
      <c r="AF341" s="286" t="n"/>
      <c r="AG341" s="286" t="n"/>
      <c r="AH341" s="286" t="n"/>
      <c r="AI341" s="286" t="n"/>
      <c r="AJ341" s="286" t="n"/>
      <c r="AK341" s="286" t="n"/>
      <c r="AL341" s="286" t="n"/>
      <c r="AM341" s="286" t="n"/>
      <c r="AN341" s="290">
        <f>SUM(I341:AM341)</f>
        <v/>
      </c>
      <c r="AO341" s="291" t="n"/>
      <c r="AP341" s="287" t="inlineStr">
        <is>
          <t>销采</t>
        </is>
      </c>
    </row>
    <row customFormat="1" customHeight="1" ht="31.5" r="342" s="260">
      <c r="A342" s="286" t="n">
        <v>10</v>
      </c>
      <c r="B342" s="286" t="inlineStr">
        <is>
          <t>租赁</t>
        </is>
      </c>
      <c r="C342" s="286" t="inlineStr">
        <is>
          <t>儿童业态</t>
        </is>
      </c>
      <c r="D342" s="286" t="inlineStr">
        <is>
          <t>3F</t>
        </is>
      </c>
      <c r="E342" s="286" t="inlineStr">
        <is>
          <t>3F</t>
        </is>
      </c>
      <c r="F342" s="287" t="inlineStr">
        <is>
          <t>3F-331-2</t>
        </is>
      </c>
      <c r="G342" s="287" t="inlineStr">
        <is>
          <t>gxg.kids</t>
        </is>
      </c>
      <c r="H342" s="301" t="n">
        <v>112</v>
      </c>
      <c r="I342" s="288" t="n">
        <v>12183</v>
      </c>
      <c r="J342" s="286" t="n">
        <v>1968</v>
      </c>
      <c r="K342" s="286" t="n">
        <v>2494</v>
      </c>
      <c r="L342" s="286" t="n">
        <v>1382</v>
      </c>
      <c r="M342" s="286" t="n">
        <v>2718</v>
      </c>
      <c r="N342" s="286" t="n">
        <v>1203</v>
      </c>
      <c r="O342" s="286" t="n">
        <v>2999</v>
      </c>
      <c r="P342" s="286" t="n">
        <v>3422</v>
      </c>
      <c r="Q342" s="286" t="n">
        <v>1347</v>
      </c>
      <c r="R342" s="286" t="n">
        <v>221</v>
      </c>
      <c r="S342" s="286" t="n">
        <v>898</v>
      </c>
      <c r="T342" s="286" t="n">
        <v>531</v>
      </c>
      <c r="U342" s="286" t="n">
        <v>7272</v>
      </c>
      <c r="V342" s="286" t="n">
        <v>7272</v>
      </c>
      <c r="W342" s="286" t="n"/>
      <c r="X342" s="286" t="n"/>
      <c r="Y342" s="286" t="n"/>
      <c r="Z342" s="286" t="n"/>
      <c r="AA342" s="286" t="n"/>
      <c r="AB342" s="286" t="n"/>
      <c r="AC342" s="286" t="n"/>
      <c r="AD342" s="286" t="n"/>
      <c r="AE342" s="299" t="n"/>
      <c r="AF342" s="286" t="n"/>
      <c r="AG342" s="286" t="n"/>
      <c r="AH342" s="286" t="n"/>
      <c r="AI342" s="286" t="n"/>
      <c r="AJ342" s="286" t="n"/>
      <c r="AK342" s="286" t="n"/>
      <c r="AL342" s="286" t="n"/>
      <c r="AM342" s="286" t="n"/>
      <c r="AN342" s="290">
        <f>SUM(I342:AM342)</f>
        <v/>
      </c>
      <c r="AO342" s="291" t="n"/>
      <c r="AP342" s="287" t="inlineStr">
        <is>
          <t>销采</t>
        </is>
      </c>
    </row>
    <row customFormat="1" customHeight="1" ht="31.5" r="343" s="260">
      <c r="A343" s="286" t="n">
        <v>11</v>
      </c>
      <c r="B343" s="295" t="inlineStr">
        <is>
          <t>租赁</t>
        </is>
      </c>
      <c r="C343" s="286" t="inlineStr">
        <is>
          <t>儿童业态</t>
        </is>
      </c>
      <c r="D343" s="286" t="inlineStr">
        <is>
          <t>3F</t>
        </is>
      </c>
      <c r="E343" s="286" t="inlineStr">
        <is>
          <t>3F</t>
        </is>
      </c>
      <c r="F343" s="292" t="inlineStr">
        <is>
          <t>3F-331-3</t>
        </is>
      </c>
      <c r="G343" s="287" t="inlineStr">
        <is>
          <t>贝贝帕克</t>
        </is>
      </c>
      <c r="H343" s="294" t="n">
        <v>82</v>
      </c>
      <c r="I343" s="288" t="n">
        <v>7104</v>
      </c>
      <c r="J343" s="286" t="n">
        <v>4473</v>
      </c>
      <c r="K343" s="286" t="n">
        <v>4268</v>
      </c>
      <c r="L343" s="286" t="n">
        <v>1650</v>
      </c>
      <c r="M343" s="286" t="n">
        <v>3671</v>
      </c>
      <c r="N343" s="286" t="n">
        <v>1556</v>
      </c>
      <c r="O343" s="286" t="n">
        <v>3409</v>
      </c>
      <c r="P343" s="286" t="n">
        <v>6637</v>
      </c>
      <c r="Q343" s="286" t="n">
        <v>1556</v>
      </c>
      <c r="R343" s="286" t="n">
        <v>606</v>
      </c>
      <c r="S343" s="286" t="n">
        <v>1192</v>
      </c>
      <c r="T343" s="286" t="n">
        <v>2362</v>
      </c>
      <c r="U343" s="286" t="n">
        <v>2239</v>
      </c>
      <c r="V343" s="286" t="n">
        <v>2239</v>
      </c>
      <c r="W343" s="286" t="n"/>
      <c r="X343" s="286" t="n"/>
      <c r="Y343" s="286" t="n"/>
      <c r="Z343" s="286" t="n"/>
      <c r="AA343" s="286" t="n"/>
      <c r="AB343" s="286" t="n"/>
      <c r="AC343" s="286" t="n"/>
      <c r="AD343" s="286" t="n"/>
      <c r="AE343" s="299" t="n"/>
      <c r="AF343" s="286" t="n"/>
      <c r="AG343" s="286" t="n"/>
      <c r="AH343" s="286" t="n"/>
      <c r="AI343" s="286" t="n"/>
      <c r="AJ343" s="286" t="n"/>
      <c r="AK343" s="286" t="n"/>
      <c r="AL343" s="286" t="n"/>
      <c r="AM343" s="286" t="n"/>
      <c r="AN343" s="290">
        <f>SUM(I343:AM343)</f>
        <v/>
      </c>
      <c r="AO343" s="291" t="n"/>
      <c r="AP343" s="287" t="inlineStr">
        <is>
          <t>销采</t>
        </is>
      </c>
    </row>
    <row customFormat="1" customHeight="1" ht="31.5" r="344" s="260">
      <c r="A344" s="286" t="n">
        <v>12</v>
      </c>
      <c r="B344" s="286" t="inlineStr">
        <is>
          <t>租赁</t>
        </is>
      </c>
      <c r="C344" s="286" t="inlineStr">
        <is>
          <t>儿童业态</t>
        </is>
      </c>
      <c r="D344" s="286" t="inlineStr">
        <is>
          <t>3F</t>
        </is>
      </c>
      <c r="E344" s="286" t="inlineStr">
        <is>
          <t>3F</t>
        </is>
      </c>
      <c r="F344" s="287" t="inlineStr">
        <is>
          <t>3F-343</t>
        </is>
      </c>
      <c r="G344" s="287" t="inlineStr">
        <is>
          <t>乐智小天地</t>
        </is>
      </c>
      <c r="H344" s="301" t="n">
        <v>20</v>
      </c>
      <c r="I344" s="288" t="n">
        <v>800</v>
      </c>
      <c r="J344" s="288" t="n">
        <v>300</v>
      </c>
      <c r="K344" s="288" t="n">
        <v>400</v>
      </c>
      <c r="L344" s="288" t="n">
        <v>600</v>
      </c>
      <c r="M344" s="288" t="n">
        <v>500</v>
      </c>
      <c r="N344" s="288" t="n">
        <v>600</v>
      </c>
      <c r="O344" s="288" t="n">
        <v>700</v>
      </c>
      <c r="P344" s="288" t="n">
        <v>700</v>
      </c>
      <c r="Q344" s="288" t="n">
        <v>300</v>
      </c>
      <c r="R344" s="288" t="n">
        <v>500</v>
      </c>
      <c r="S344" s="288" t="n">
        <v>900</v>
      </c>
      <c r="T344" s="288" t="n">
        <v>600</v>
      </c>
      <c r="U344" s="288" t="n">
        <v>1500</v>
      </c>
      <c r="V344" s="286" t="n"/>
      <c r="W344" s="288" t="n"/>
      <c r="X344" s="288" t="n"/>
      <c r="Y344" s="288" t="n"/>
      <c r="Z344" s="288" t="n"/>
      <c r="AA344" s="288" t="n"/>
      <c r="AB344" s="288" t="n"/>
      <c r="AC344" s="288" t="n"/>
      <c r="AD344" s="288" t="n"/>
      <c r="AE344" s="289" t="n"/>
      <c r="AF344" s="288" t="n"/>
      <c r="AG344" s="288" t="n"/>
      <c r="AH344" s="288" t="n"/>
      <c r="AI344" s="288" t="n"/>
      <c r="AJ344" s="288" t="n"/>
      <c r="AK344" s="288" t="n"/>
      <c r="AL344" s="288" t="n"/>
      <c r="AM344" s="288" t="n"/>
      <c r="AN344" s="290">
        <f>SUM(I344:AM344)</f>
        <v/>
      </c>
      <c r="AO344" s="291" t="n"/>
      <c r="AP344" s="287" t="n"/>
    </row>
    <row customFormat="1" customHeight="1" ht="31.5" r="345" s="260">
      <c r="A345" s="286" t="n">
        <v>13</v>
      </c>
      <c r="B345" s="286" t="inlineStr">
        <is>
          <t>租赁</t>
        </is>
      </c>
      <c r="C345" s="286" t="inlineStr">
        <is>
          <t>儿童业态</t>
        </is>
      </c>
      <c r="D345" s="286" t="inlineStr">
        <is>
          <t>3F</t>
        </is>
      </c>
      <c r="E345" s="286" t="inlineStr">
        <is>
          <t>3F</t>
        </is>
      </c>
      <c r="F345" s="287" t="inlineStr">
        <is>
          <t>3F-337</t>
        </is>
      </c>
      <c r="G345" s="287" t="inlineStr">
        <is>
          <t>乐聚汇</t>
        </is>
      </c>
      <c r="H345" s="301" t="n">
        <v>20</v>
      </c>
      <c r="I345" s="288" t="n">
        <v>244</v>
      </c>
      <c r="J345" s="288" t="n">
        <v>134</v>
      </c>
      <c r="K345" s="288" t="n">
        <v>58</v>
      </c>
      <c r="L345" s="288" t="n">
        <v>150</v>
      </c>
      <c r="M345" s="288" t="n">
        <v>60</v>
      </c>
      <c r="N345" s="288" t="n">
        <v>155</v>
      </c>
      <c r="O345" s="288" t="n">
        <v>982</v>
      </c>
      <c r="P345" s="288" t="n">
        <v>412</v>
      </c>
      <c r="Q345" s="288" t="n">
        <v>93</v>
      </c>
      <c r="R345" s="288" t="n">
        <v>114</v>
      </c>
      <c r="S345" s="288" t="n">
        <v>153</v>
      </c>
      <c r="T345" s="288" t="n">
        <v>96</v>
      </c>
      <c r="U345" s="288" t="n">
        <v>616</v>
      </c>
      <c r="V345" s="286" t="n">
        <v>616</v>
      </c>
      <c r="W345" s="288" t="n"/>
      <c r="X345" s="288" t="n"/>
      <c r="Y345" s="288" t="n"/>
      <c r="Z345" s="288" t="n"/>
      <c r="AA345" s="288" t="n"/>
      <c r="AB345" s="288" t="n"/>
      <c r="AC345" s="288" t="n"/>
      <c r="AD345" s="288" t="n"/>
      <c r="AE345" s="289" t="n"/>
      <c r="AF345" s="288" t="n"/>
      <c r="AG345" s="288" t="n"/>
      <c r="AH345" s="288" t="n"/>
      <c r="AI345" s="288" t="n"/>
      <c r="AJ345" s="288" t="n"/>
      <c r="AK345" s="288" t="n"/>
      <c r="AL345" s="288" t="n"/>
      <c r="AM345" s="288" t="n"/>
      <c r="AN345" s="290">
        <f>SUM(I345:AM345)</f>
        <v/>
      </c>
      <c r="AO345" s="291" t="n"/>
      <c r="AP345" s="287" t="n"/>
    </row>
    <row customFormat="1" customHeight="1" ht="31.5" r="346" s="260">
      <c r="A346" s="286" t="n">
        <v>14</v>
      </c>
      <c r="B346" s="286" t="inlineStr">
        <is>
          <t>租赁</t>
        </is>
      </c>
      <c r="C346" s="286" t="inlineStr">
        <is>
          <t>儿童业态</t>
        </is>
      </c>
      <c r="D346" s="286" t="inlineStr">
        <is>
          <t>2F</t>
        </is>
      </c>
      <c r="E346" s="286" t="inlineStr">
        <is>
          <t>2F</t>
        </is>
      </c>
      <c r="F346" s="287" t="inlineStr">
        <is>
          <t>2F-203-1B</t>
        </is>
      </c>
      <c r="G346" s="327" t="inlineStr">
        <is>
          <t>MQD</t>
        </is>
      </c>
      <c r="H346" s="301" t="n">
        <v>68</v>
      </c>
      <c r="I346" s="288" t="n">
        <v>1734</v>
      </c>
      <c r="J346" s="286" t="n">
        <v>2740</v>
      </c>
      <c r="K346" s="286" t="n">
        <v>538</v>
      </c>
      <c r="L346" s="286" t="n">
        <v>1395</v>
      </c>
      <c r="M346" s="286" t="n">
        <v>742</v>
      </c>
      <c r="N346" s="286" t="n">
        <v>680</v>
      </c>
      <c r="O346" s="286" t="n">
        <v>2466</v>
      </c>
      <c r="P346" s="286" t="n">
        <v>1950</v>
      </c>
      <c r="Q346" s="286" t="n">
        <v>0</v>
      </c>
      <c r="R346" s="286" t="n">
        <v>0</v>
      </c>
      <c r="S346" s="286" t="n">
        <v>0</v>
      </c>
      <c r="T346" s="286" t="n">
        <v>3206</v>
      </c>
      <c r="U346" s="286" t="n">
        <v>1140</v>
      </c>
      <c r="V346" s="286" t="n">
        <v>1140</v>
      </c>
      <c r="W346" s="286" t="n"/>
      <c r="X346" s="286" t="n"/>
      <c r="Y346" s="286" t="n"/>
      <c r="Z346" s="286" t="n"/>
      <c r="AA346" s="286" t="n"/>
      <c r="AB346" s="286" t="n"/>
      <c r="AC346" s="286" t="n"/>
      <c r="AD346" s="286" t="n"/>
      <c r="AE346" s="299" t="n"/>
      <c r="AF346" s="286" t="n"/>
      <c r="AG346" s="286" t="n"/>
      <c r="AH346" s="286" t="n"/>
      <c r="AI346" s="286" t="n"/>
      <c r="AJ346" s="286" t="n"/>
      <c r="AK346" s="286" t="n"/>
      <c r="AL346" s="286" t="n"/>
      <c r="AM346" s="286" t="n"/>
      <c r="AN346" s="290">
        <f>SUM(I346:AM346)</f>
        <v/>
      </c>
      <c r="AO346" s="291" t="n"/>
      <c r="AP346" s="287" t="inlineStr">
        <is>
          <t>销采</t>
        </is>
      </c>
    </row>
    <row customFormat="1" customHeight="1" ht="31.5" r="347" s="260">
      <c r="A347" s="286" t="n">
        <v>15</v>
      </c>
      <c r="B347" s="286" t="inlineStr">
        <is>
          <t>租赁</t>
        </is>
      </c>
      <c r="C347" s="286" t="inlineStr">
        <is>
          <t>儿童业态</t>
        </is>
      </c>
      <c r="D347" s="286" t="inlineStr">
        <is>
          <t>1F</t>
        </is>
      </c>
      <c r="E347" s="286" t="inlineStr">
        <is>
          <t>1F</t>
        </is>
      </c>
      <c r="F347" s="287" t="inlineStr">
        <is>
          <t>1F-124-1</t>
        </is>
      </c>
      <c r="G347" s="321" t="inlineStr">
        <is>
          <t>LEGO</t>
        </is>
      </c>
      <c r="H347" s="301" t="n">
        <v>265.4</v>
      </c>
      <c r="I347" s="288" t="n">
        <v>22000</v>
      </c>
      <c r="J347" s="288" t="n">
        <v>6500</v>
      </c>
      <c r="K347" s="288" t="n">
        <v>3500</v>
      </c>
      <c r="L347" s="288" t="n">
        <v>6400</v>
      </c>
      <c r="M347" s="288" t="n">
        <v>6500</v>
      </c>
      <c r="N347" s="288" t="n">
        <v>12000</v>
      </c>
      <c r="O347" s="288" t="n">
        <v>23000</v>
      </c>
      <c r="P347" s="288" t="n">
        <v>20000</v>
      </c>
      <c r="Q347" s="288" t="n">
        <v>5000</v>
      </c>
      <c r="R347" s="288" t="n">
        <v>10000</v>
      </c>
      <c r="S347" s="288" t="n">
        <v>13300</v>
      </c>
      <c r="T347" s="288" t="n">
        <v>12000</v>
      </c>
      <c r="U347" s="288" t="n">
        <v>45000</v>
      </c>
      <c r="V347" s="288" t="n">
        <v>45000</v>
      </c>
      <c r="W347" s="288" t="n"/>
      <c r="X347" s="288" t="n"/>
      <c r="Y347" s="288" t="n"/>
      <c r="Z347" s="288" t="n"/>
      <c r="AA347" s="288" t="n"/>
      <c r="AB347" s="288" t="n"/>
      <c r="AC347" s="288" t="n"/>
      <c r="AD347" s="288" t="n"/>
      <c r="AE347" s="289" t="n"/>
      <c r="AF347" s="288" t="n"/>
      <c r="AG347" s="288" t="n"/>
      <c r="AH347" s="288" t="n"/>
      <c r="AI347" s="288" t="n"/>
      <c r="AJ347" s="288" t="n"/>
      <c r="AK347" s="288" t="n"/>
      <c r="AL347" s="288" t="n"/>
      <c r="AM347" s="288" t="n"/>
      <c r="AN347" s="290">
        <f>SUM(I347:AM347)</f>
        <v/>
      </c>
      <c r="AO347" s="291" t="n"/>
      <c r="AP347" s="287" t="n"/>
    </row>
    <row customFormat="1" customHeight="1" ht="31.5" r="348" s="260">
      <c r="A348" s="286" t="n">
        <v>16</v>
      </c>
      <c r="B348" s="286" t="inlineStr">
        <is>
          <t>租赁</t>
        </is>
      </c>
      <c r="C348" s="286" t="inlineStr">
        <is>
          <t>儿童业态</t>
        </is>
      </c>
      <c r="D348" s="286" t="inlineStr">
        <is>
          <t>3F</t>
        </is>
      </c>
      <c r="E348" s="286" t="inlineStr">
        <is>
          <t>3F</t>
        </is>
      </c>
      <c r="F348" s="287" t="inlineStr">
        <is>
          <t>3F-304-1</t>
        </is>
      </c>
      <c r="G348" s="287" t="inlineStr">
        <is>
          <t>安踏童装</t>
        </is>
      </c>
      <c r="H348" s="301" t="n">
        <v>200</v>
      </c>
      <c r="I348" s="288" t="n">
        <v>36999</v>
      </c>
      <c r="J348" s="286" t="n">
        <v>16077</v>
      </c>
      <c r="K348" s="286" t="n">
        <v>6753</v>
      </c>
      <c r="L348" s="286" t="n">
        <v>4641</v>
      </c>
      <c r="M348" s="286" t="n">
        <v>6585</v>
      </c>
      <c r="N348" s="286" t="n">
        <v>5433</v>
      </c>
      <c r="O348" s="286" t="n">
        <v>10628</v>
      </c>
      <c r="P348" s="286" t="n">
        <v>18346</v>
      </c>
      <c r="Q348" s="286" t="n">
        <v>4284</v>
      </c>
      <c r="R348" s="286" t="n">
        <v>2595</v>
      </c>
      <c r="S348" s="286" t="n">
        <v>1922</v>
      </c>
      <c r="T348" s="286" t="n">
        <v>4586</v>
      </c>
      <c r="U348" s="286" t="n">
        <v>10027</v>
      </c>
      <c r="V348" s="286" t="n">
        <v>10027</v>
      </c>
      <c r="W348" s="286" t="n"/>
      <c r="X348" s="286" t="n"/>
      <c r="Y348" s="286" t="n"/>
      <c r="Z348" s="286" t="n"/>
      <c r="AA348" s="286" t="n"/>
      <c r="AB348" s="286" t="n"/>
      <c r="AC348" s="286" t="n"/>
      <c r="AD348" s="286" t="n"/>
      <c r="AE348" s="299" t="n"/>
      <c r="AF348" s="286" t="n"/>
      <c r="AG348" s="286" t="n"/>
      <c r="AH348" s="286" t="n"/>
      <c r="AI348" s="286" t="n"/>
      <c r="AJ348" s="286" t="n"/>
      <c r="AK348" s="286" t="n"/>
      <c r="AL348" s="286" t="n"/>
      <c r="AM348" s="286" t="n"/>
      <c r="AN348" s="290">
        <f>SUM(I348:AM348)</f>
        <v/>
      </c>
      <c r="AO348" s="291" t="n"/>
      <c r="AP348" s="287" t="inlineStr">
        <is>
          <t>销采</t>
        </is>
      </c>
    </row>
    <row customFormat="1" customHeight="1" ht="31.5" r="349" s="260">
      <c r="A349" s="286" t="n">
        <v>18</v>
      </c>
      <c r="B349" s="286" t="inlineStr">
        <is>
          <t>租赁</t>
        </is>
      </c>
      <c r="C349" s="286" t="inlineStr">
        <is>
          <t>儿童业态</t>
        </is>
      </c>
      <c r="D349" s="286" t="inlineStr">
        <is>
          <t>3F</t>
        </is>
      </c>
      <c r="E349" s="286" t="inlineStr">
        <is>
          <t>3F</t>
        </is>
      </c>
      <c r="F349" s="287" t="inlineStr">
        <is>
          <t>3F-303-1A</t>
        </is>
      </c>
      <c r="G349" s="287" t="inlineStr">
        <is>
          <t>安奈儿</t>
        </is>
      </c>
      <c r="H349" s="301" t="n">
        <v>80</v>
      </c>
      <c r="I349" s="288" t="n">
        <v>5677</v>
      </c>
      <c r="J349" s="286" t="n">
        <v>4557</v>
      </c>
      <c r="K349" s="286" t="n">
        <v>1719</v>
      </c>
      <c r="L349" s="286" t="n">
        <v>68</v>
      </c>
      <c r="M349" s="286" t="n">
        <v>3678</v>
      </c>
      <c r="N349" s="286" t="n">
        <v>2070</v>
      </c>
      <c r="O349" s="286" t="n">
        <v>8127</v>
      </c>
      <c r="P349" s="286" t="n">
        <v>5281</v>
      </c>
      <c r="Q349" s="286" t="n">
        <v>1403</v>
      </c>
      <c r="R349" s="286" t="n">
        <v>536</v>
      </c>
      <c r="S349" s="286" t="n">
        <v>1276</v>
      </c>
      <c r="T349" s="286" t="n">
        <v>274</v>
      </c>
      <c r="U349" s="286" t="n">
        <v>1438</v>
      </c>
      <c r="V349" s="286" t="n">
        <v>1438</v>
      </c>
      <c r="W349" s="286" t="n"/>
      <c r="X349" s="286" t="n"/>
      <c r="Y349" s="286" t="n"/>
      <c r="Z349" s="286" t="n"/>
      <c r="AA349" s="286" t="n"/>
      <c r="AB349" s="286" t="n"/>
      <c r="AC349" s="286" t="n"/>
      <c r="AD349" s="286" t="n"/>
      <c r="AE349" s="299" t="n"/>
      <c r="AF349" s="286" t="n"/>
      <c r="AG349" s="286" t="n"/>
      <c r="AH349" s="286" t="n"/>
      <c r="AI349" s="286" t="n"/>
      <c r="AJ349" s="286" t="n"/>
      <c r="AK349" s="286" t="n"/>
      <c r="AL349" s="286" t="n"/>
      <c r="AM349" s="286" t="n"/>
      <c r="AN349" s="290">
        <f>SUM(I349:AM349)</f>
        <v/>
      </c>
      <c r="AO349" s="291" t="n"/>
      <c r="AP349" s="287" t="inlineStr">
        <is>
          <t>销采</t>
        </is>
      </c>
    </row>
    <row customFormat="1" customHeight="1" ht="31.5" r="350" s="260">
      <c r="A350" s="286" t="n">
        <v>19</v>
      </c>
      <c r="B350" s="286" t="inlineStr">
        <is>
          <t>租赁</t>
        </is>
      </c>
      <c r="C350" s="286" t="inlineStr">
        <is>
          <t>儿童业态</t>
        </is>
      </c>
      <c r="D350" s="286" t="inlineStr">
        <is>
          <t>3F</t>
        </is>
      </c>
      <c r="E350" s="286" t="inlineStr">
        <is>
          <t>3F</t>
        </is>
      </c>
      <c r="F350" s="287" t="inlineStr">
        <is>
          <t>3F-301</t>
        </is>
      </c>
      <c r="G350" s="287" t="inlineStr">
        <is>
          <t>I SEE 灰姑娘</t>
        </is>
      </c>
      <c r="H350" s="301" t="n">
        <v>645</v>
      </c>
      <c r="I350" s="288" t="n">
        <v>73177</v>
      </c>
      <c r="J350" s="286" t="n">
        <v>0</v>
      </c>
      <c r="K350" s="286" t="n">
        <v>0</v>
      </c>
      <c r="L350" s="286" t="n">
        <v>0</v>
      </c>
      <c r="M350" s="286" t="n">
        <v>0</v>
      </c>
      <c r="N350" s="286" t="n">
        <v>0</v>
      </c>
      <c r="O350" s="286" t="n">
        <v>19361</v>
      </c>
      <c r="P350" s="286" t="n">
        <v>48554</v>
      </c>
      <c r="Q350" s="286" t="n">
        <v>0</v>
      </c>
      <c r="R350" s="286" t="n">
        <v>19536</v>
      </c>
      <c r="S350" s="286" t="n">
        <v>0</v>
      </c>
      <c r="T350" s="286" t="n">
        <v>0</v>
      </c>
      <c r="U350" s="286" t="n">
        <v>18900</v>
      </c>
      <c r="V350" s="286" t="n">
        <v>0</v>
      </c>
      <c r="W350" s="286" t="n"/>
      <c r="X350" s="286" t="n"/>
      <c r="Y350" s="286" t="n"/>
      <c r="Z350" s="286" t="n"/>
      <c r="AA350" s="286" t="n"/>
      <c r="AB350" s="286" t="n"/>
      <c r="AC350" s="286" t="n"/>
      <c r="AD350" s="286" t="n"/>
      <c r="AE350" s="299" t="n"/>
      <c r="AF350" s="286" t="n"/>
      <c r="AG350" s="286" t="n"/>
      <c r="AH350" s="286" t="n"/>
      <c r="AI350" s="286" t="n"/>
      <c r="AJ350" s="286" t="n"/>
      <c r="AK350" s="286" t="n"/>
      <c r="AL350" s="286" t="n"/>
      <c r="AM350" s="286" t="n"/>
      <c r="AN350" s="290">
        <f>SUM(I350:AM350)</f>
        <v/>
      </c>
      <c r="AO350" s="291" t="n"/>
      <c r="AP350" s="287" t="inlineStr">
        <is>
          <t>销采</t>
        </is>
      </c>
    </row>
    <row customFormat="1" customHeight="1" ht="31.5" r="351" s="260">
      <c r="A351" s="286" t="n">
        <v>20</v>
      </c>
      <c r="B351" s="286" t="inlineStr">
        <is>
          <t>租赁</t>
        </is>
      </c>
      <c r="C351" s="286" t="inlineStr">
        <is>
          <t>儿童业态</t>
        </is>
      </c>
      <c r="D351" s="286" t="inlineStr">
        <is>
          <t>4F</t>
        </is>
      </c>
      <c r="E351" s="286" t="inlineStr">
        <is>
          <t>4F</t>
        </is>
      </c>
      <c r="F351" s="287" t="inlineStr">
        <is>
          <t>4F-423</t>
        </is>
      </c>
      <c r="G351" s="287" t="inlineStr">
        <is>
          <t>亲亲宝贝</t>
        </is>
      </c>
      <c r="H351" s="288" t="n">
        <v>497.6</v>
      </c>
      <c r="I351" s="288" t="n">
        <v>3463.26</v>
      </c>
      <c r="J351" s="286" t="n">
        <v>1130.07</v>
      </c>
      <c r="K351" s="286" t="n">
        <v>1130.07</v>
      </c>
      <c r="L351" s="286" t="n">
        <v>415</v>
      </c>
      <c r="M351" s="286" t="n">
        <v>265</v>
      </c>
      <c r="N351" s="288" t="n">
        <v>1000</v>
      </c>
      <c r="O351" s="286" t="n">
        <v>3484</v>
      </c>
      <c r="P351" s="286" t="n">
        <v>4759</v>
      </c>
      <c r="Q351" s="286" t="n">
        <v>184</v>
      </c>
      <c r="R351" s="286" t="n">
        <v>2606</v>
      </c>
      <c r="S351" s="286" t="n">
        <v>1344</v>
      </c>
      <c r="T351" s="286" t="n">
        <v>540</v>
      </c>
      <c r="U351" s="286" t="n">
        <v>5966</v>
      </c>
      <c r="V351" s="288" t="n">
        <v>5966</v>
      </c>
      <c r="W351" s="288" t="n"/>
      <c r="X351" s="288" t="n"/>
      <c r="Y351" s="288" t="n"/>
      <c r="Z351" s="288" t="n"/>
      <c r="AA351" s="286" t="n"/>
      <c r="AB351" s="286" t="n"/>
      <c r="AC351" s="286" t="n"/>
      <c r="AD351" s="286" t="n"/>
      <c r="AE351" s="299" t="n"/>
      <c r="AF351" s="286" t="n"/>
      <c r="AG351" s="286" t="n"/>
      <c r="AH351" s="286" t="n"/>
      <c r="AI351" s="286" t="n"/>
      <c r="AJ351" s="286" t="n"/>
      <c r="AK351" s="286" t="n"/>
      <c r="AL351" s="286" t="n"/>
      <c r="AM351" s="286" t="n"/>
      <c r="AN351" s="290">
        <f>SUM(I351:AM351)</f>
        <v/>
      </c>
      <c r="AO351" s="291" t="n"/>
      <c r="AP351" s="287" t="inlineStr">
        <is>
          <t>销采</t>
        </is>
      </c>
    </row>
    <row customFormat="1" customHeight="1" ht="31.5" r="352" s="260">
      <c r="A352" s="286" t="n">
        <v>21</v>
      </c>
      <c r="B352" s="286" t="inlineStr">
        <is>
          <t>租赁</t>
        </is>
      </c>
      <c r="C352" s="286" t="inlineStr">
        <is>
          <t>儿童业态</t>
        </is>
      </c>
      <c r="D352" s="286" t="inlineStr">
        <is>
          <t>2F</t>
        </is>
      </c>
      <c r="E352" s="286" t="inlineStr">
        <is>
          <t>2F</t>
        </is>
      </c>
      <c r="F352" s="287" t="inlineStr">
        <is>
          <t>2F-225-2</t>
        </is>
      </c>
      <c r="G352" s="287" t="inlineStr">
        <is>
          <t>罗兰数字音乐文化教育</t>
        </is>
      </c>
      <c r="H352" s="301" t="n">
        <v>39</v>
      </c>
      <c r="I352" s="288" t="n">
        <v>0</v>
      </c>
      <c r="J352" s="288" t="n">
        <v>0</v>
      </c>
      <c r="K352" s="288" t="n">
        <v>2000</v>
      </c>
      <c r="L352" s="288" t="n">
        <v>0</v>
      </c>
      <c r="M352" s="288" t="n">
        <v>1800</v>
      </c>
      <c r="N352" s="288" t="n">
        <v>0</v>
      </c>
      <c r="O352" s="288" t="n">
        <v>0</v>
      </c>
      <c r="P352" s="288" t="n">
        <v>1800</v>
      </c>
      <c r="Q352" s="288" t="n">
        <v>1200</v>
      </c>
      <c r="R352" s="288" t="n">
        <v>0</v>
      </c>
      <c r="S352" s="288" t="n">
        <v>0</v>
      </c>
      <c r="T352" s="288" t="n">
        <v>0</v>
      </c>
      <c r="U352" s="288" t="n">
        <v>1300</v>
      </c>
      <c r="V352" s="286" t="n">
        <v>1300</v>
      </c>
      <c r="W352" s="288" t="n"/>
      <c r="X352" s="288" t="n"/>
      <c r="Y352" s="288" t="n"/>
      <c r="Z352" s="288" t="n"/>
      <c r="AA352" s="288" t="n"/>
      <c r="AB352" s="288" t="n"/>
      <c r="AC352" s="288" t="n"/>
      <c r="AD352" s="288" t="n"/>
      <c r="AE352" s="289" t="n"/>
      <c r="AF352" s="288" t="n"/>
      <c r="AG352" s="288" t="n"/>
      <c r="AH352" s="288" t="n"/>
      <c r="AI352" s="288" t="n"/>
      <c r="AJ352" s="288" t="n"/>
      <c r="AK352" s="288" t="n"/>
      <c r="AL352" s="288" t="n"/>
      <c r="AM352" s="288" t="n"/>
      <c r="AN352" s="290">
        <f>SUM(I352:AM352)</f>
        <v/>
      </c>
      <c r="AO352" s="291" t="n"/>
      <c r="AP352" s="287" t="n"/>
    </row>
    <row customFormat="1" customHeight="1" ht="31.5" r="353" s="260">
      <c r="A353" s="286" t="n">
        <v>22</v>
      </c>
      <c r="B353" s="286" t="inlineStr">
        <is>
          <t>租赁</t>
        </is>
      </c>
      <c r="C353" s="286" t="inlineStr">
        <is>
          <t>儿童业态</t>
        </is>
      </c>
      <c r="D353" s="286" t="inlineStr">
        <is>
          <t>4F</t>
        </is>
      </c>
      <c r="E353" s="286" t="inlineStr">
        <is>
          <t>4F</t>
        </is>
      </c>
      <c r="F353" s="287" t="inlineStr">
        <is>
          <t>4F-407-2A</t>
        </is>
      </c>
      <c r="G353" s="287" t="inlineStr">
        <is>
          <t>麦高乐</t>
        </is>
      </c>
      <c r="H353" s="301" t="n">
        <v>187</v>
      </c>
      <c r="I353" s="288" t="n">
        <v>0</v>
      </c>
      <c r="J353" s="288" t="n">
        <v>0</v>
      </c>
      <c r="K353" s="288" t="n">
        <v>0</v>
      </c>
      <c r="L353" s="288" t="n">
        <v>0</v>
      </c>
      <c r="M353" s="288" t="n">
        <v>0</v>
      </c>
      <c r="N353" s="288" t="n">
        <v>0</v>
      </c>
      <c r="O353" s="288" t="n">
        <v>0</v>
      </c>
      <c r="P353" s="288" t="n">
        <v>0</v>
      </c>
      <c r="Q353" s="288" t="n">
        <v>0</v>
      </c>
      <c r="R353" s="288" t="n">
        <v>0</v>
      </c>
      <c r="S353" s="288" t="n">
        <v>0</v>
      </c>
      <c r="T353" s="288" t="n">
        <v>6000</v>
      </c>
      <c r="U353" s="288" t="n">
        <v>0</v>
      </c>
      <c r="V353" s="286" t="n">
        <v>0</v>
      </c>
      <c r="W353" s="288" t="n"/>
      <c r="X353" s="288" t="n"/>
      <c r="Y353" s="288" t="n"/>
      <c r="Z353" s="288" t="n"/>
      <c r="AA353" s="288" t="n"/>
      <c r="AB353" s="288" t="n"/>
      <c r="AC353" s="288" t="n"/>
      <c r="AD353" s="288" t="n"/>
      <c r="AE353" s="289" t="n"/>
      <c r="AF353" s="288" t="n"/>
      <c r="AG353" s="288" t="n"/>
      <c r="AH353" s="288" t="n"/>
      <c r="AI353" s="288" t="n"/>
      <c r="AJ353" s="288" t="n"/>
      <c r="AK353" s="288" t="n"/>
      <c r="AL353" s="288" t="n"/>
      <c r="AM353" s="288" t="n"/>
      <c r="AN353" s="290">
        <f>SUM(I353:AM353)</f>
        <v/>
      </c>
      <c r="AO353" s="291" t="n"/>
      <c r="AP353" s="287" t="n"/>
    </row>
    <row customFormat="1" customHeight="1" ht="31.5" r="354" s="260">
      <c r="A354" s="286" t="n">
        <v>23</v>
      </c>
      <c r="B354" s="286" t="inlineStr">
        <is>
          <t>租赁</t>
        </is>
      </c>
      <c r="C354" s="286" t="inlineStr">
        <is>
          <t>儿童业态</t>
        </is>
      </c>
      <c r="D354" s="286" t="inlineStr">
        <is>
          <t>2F</t>
        </is>
      </c>
      <c r="E354" s="286" t="inlineStr">
        <is>
          <t>2F</t>
        </is>
      </c>
      <c r="F354" s="287" t="inlineStr">
        <is>
          <t>2F-221-1A</t>
        </is>
      </c>
      <c r="G354" s="287" t="inlineStr">
        <is>
          <t>积木宝贝</t>
        </is>
      </c>
      <c r="H354" s="301" t="n">
        <v>499</v>
      </c>
      <c r="I354" s="288" t="n">
        <v>0</v>
      </c>
      <c r="J354" s="286" t="n">
        <v>11888</v>
      </c>
      <c r="K354" s="286" t="n">
        <v>0</v>
      </c>
      <c r="L354" s="286" t="n">
        <v>0</v>
      </c>
      <c r="M354" s="286" t="n">
        <v>0</v>
      </c>
      <c r="N354" s="286" t="n">
        <v>0</v>
      </c>
      <c r="O354" s="286" t="n">
        <v>0</v>
      </c>
      <c r="P354" s="286" t="n">
        <v>11888</v>
      </c>
      <c r="Q354" s="286" t="n">
        <v>0</v>
      </c>
      <c r="R354" s="286" t="n">
        <v>0</v>
      </c>
      <c r="S354" s="286" t="n">
        <v>0</v>
      </c>
      <c r="T354" s="286" t="n">
        <v>0</v>
      </c>
      <c r="U354" s="286" t="n">
        <v>0</v>
      </c>
      <c r="V354" s="286" t="n">
        <v>0</v>
      </c>
      <c r="W354" s="286" t="n"/>
      <c r="X354" s="286" t="n"/>
      <c r="Y354" s="286" t="n"/>
      <c r="Z354" s="286" t="n"/>
      <c r="AA354" s="286" t="n"/>
      <c r="AB354" s="286" t="n"/>
      <c r="AC354" s="286" t="n"/>
      <c r="AD354" s="286" t="n"/>
      <c r="AE354" s="299" t="n"/>
      <c r="AF354" s="286" t="n"/>
      <c r="AG354" s="286" t="n"/>
      <c r="AH354" s="286" t="n"/>
      <c r="AI354" s="286" t="n"/>
      <c r="AJ354" s="286" t="n"/>
      <c r="AK354" s="286" t="n"/>
      <c r="AL354" s="286" t="n"/>
      <c r="AM354" s="286" t="n"/>
      <c r="AN354" s="290">
        <f>SUM(I354:AM354)</f>
        <v/>
      </c>
      <c r="AO354" s="291" t="n"/>
      <c r="AP354" s="287" t="inlineStr">
        <is>
          <t>销采</t>
        </is>
      </c>
    </row>
    <row customFormat="1" customHeight="1" ht="31.5" r="355" s="260">
      <c r="A355" s="286" t="n">
        <v>24</v>
      </c>
      <c r="B355" s="286" t="inlineStr">
        <is>
          <t>租赁</t>
        </is>
      </c>
      <c r="C355" s="286" t="inlineStr">
        <is>
          <t>儿童业态</t>
        </is>
      </c>
      <c r="D355" s="286" t="inlineStr">
        <is>
          <t>2F</t>
        </is>
      </c>
      <c r="E355" s="286" t="inlineStr">
        <is>
          <t>2F</t>
        </is>
      </c>
      <c r="F355" s="287" t="inlineStr">
        <is>
          <t>2F-231,2F-230</t>
        </is>
      </c>
      <c r="G355" s="287" t="inlineStr">
        <is>
          <t>海伦多兰</t>
        </is>
      </c>
      <c r="H355" s="301" t="n">
        <v>301</v>
      </c>
      <c r="I355" s="288" t="n">
        <v>8000</v>
      </c>
      <c r="J355" s="286" t="n">
        <v>0</v>
      </c>
      <c r="K355" s="286" t="n">
        <v>0</v>
      </c>
      <c r="L355" s="286" t="n">
        <v>0</v>
      </c>
      <c r="M355" s="286" t="n">
        <v>0</v>
      </c>
      <c r="N355" s="286" t="n">
        <v>0</v>
      </c>
      <c r="O355" s="286" t="n">
        <v>8000</v>
      </c>
      <c r="P355" s="286" t="n">
        <v>10000</v>
      </c>
      <c r="Q355" s="286" t="n">
        <v>0</v>
      </c>
      <c r="R355" s="286" t="n">
        <v>0</v>
      </c>
      <c r="S355" s="286" t="n">
        <v>0</v>
      </c>
      <c r="T355" s="286" t="n">
        <v>0</v>
      </c>
      <c r="U355" s="286" t="n">
        <v>0</v>
      </c>
      <c r="V355" s="286" t="n">
        <v>0</v>
      </c>
      <c r="W355" s="286" t="n"/>
      <c r="X355" s="286" t="n"/>
      <c r="Y355" s="286" t="n"/>
      <c r="Z355" s="286" t="n"/>
      <c r="AA355" s="286" t="n"/>
      <c r="AB355" s="286" t="n"/>
      <c r="AC355" s="286" t="n"/>
      <c r="AD355" s="286" t="n"/>
      <c r="AE355" s="299" t="n"/>
      <c r="AF355" s="286" t="n"/>
      <c r="AG355" s="286" t="n"/>
      <c r="AH355" s="286" t="n"/>
      <c r="AI355" s="286" t="n"/>
      <c r="AJ355" s="286" t="n"/>
      <c r="AK355" s="286" t="n"/>
      <c r="AL355" s="286" t="n"/>
      <c r="AM355" s="286" t="n"/>
      <c r="AN355" s="290">
        <f>SUM(I355:AM355)</f>
        <v/>
      </c>
      <c r="AO355" s="291" t="n"/>
      <c r="AP355" s="287" t="inlineStr">
        <is>
          <t>销采</t>
        </is>
      </c>
    </row>
    <row customFormat="1" customHeight="1" ht="31.5" r="356" s="260">
      <c r="A356" s="286" t="n">
        <v>25</v>
      </c>
      <c r="B356" s="286" t="inlineStr">
        <is>
          <t>租赁</t>
        </is>
      </c>
      <c r="C356" s="286" t="inlineStr">
        <is>
          <t>儿童业态</t>
        </is>
      </c>
      <c r="D356" s="286" t="inlineStr">
        <is>
          <t>2F</t>
        </is>
      </c>
      <c r="E356" s="286" t="inlineStr">
        <is>
          <t>2F</t>
        </is>
      </c>
      <c r="F356" s="287" t="inlineStr">
        <is>
          <t>2F-221-1B</t>
        </is>
      </c>
      <c r="G356" s="287" t="inlineStr">
        <is>
          <t>涂来涂去</t>
        </is>
      </c>
      <c r="H356" s="301" t="n">
        <v>264</v>
      </c>
      <c r="I356" s="288" t="n">
        <v>0</v>
      </c>
      <c r="J356" s="288" t="n">
        <v>0</v>
      </c>
      <c r="K356" s="288" t="n">
        <v>0</v>
      </c>
      <c r="L356" s="288" t="n">
        <v>8600</v>
      </c>
      <c r="M356" s="288" t="n">
        <v>0</v>
      </c>
      <c r="N356" s="288" t="n">
        <v>10280</v>
      </c>
      <c r="O356" s="288" t="n">
        <v>8180</v>
      </c>
      <c r="P356" s="288" t="n">
        <v>4880</v>
      </c>
      <c r="Q356" s="288" t="n">
        <v>0</v>
      </c>
      <c r="R356" s="288" t="n">
        <v>0</v>
      </c>
      <c r="S356" s="288" t="n">
        <v>9500</v>
      </c>
      <c r="T356" s="288" t="n">
        <v>0</v>
      </c>
      <c r="U356" s="288" t="n">
        <v>10500</v>
      </c>
      <c r="V356" s="286" t="n">
        <v>10500</v>
      </c>
      <c r="W356" s="288" t="n"/>
      <c r="X356" s="288" t="n"/>
      <c r="Y356" s="288" t="n"/>
      <c r="Z356" s="288" t="n"/>
      <c r="AA356" s="288" t="n"/>
      <c r="AB356" s="288" t="n"/>
      <c r="AC356" s="288" t="n"/>
      <c r="AD356" s="288" t="n"/>
      <c r="AE356" s="289" t="n"/>
      <c r="AF356" s="288" t="n"/>
      <c r="AG356" s="288" t="n"/>
      <c r="AH356" s="288" t="n"/>
      <c r="AI356" s="288" t="n"/>
      <c r="AJ356" s="288" t="n"/>
      <c r="AK356" s="288" t="n"/>
      <c r="AL356" s="288" t="n"/>
      <c r="AM356" s="288" t="n"/>
      <c r="AN356" s="290">
        <f>SUM(I356:AM356)</f>
        <v/>
      </c>
      <c r="AO356" s="291" t="n"/>
      <c r="AP356" s="287" t="n"/>
    </row>
    <row customFormat="1" customHeight="1" ht="33" r="357" s="260">
      <c r="A357" s="286" t="n">
        <v>26</v>
      </c>
      <c r="B357" s="286" t="inlineStr">
        <is>
          <t>租赁</t>
        </is>
      </c>
      <c r="C357" s="286" t="inlineStr">
        <is>
          <t>儿童业态</t>
        </is>
      </c>
      <c r="D357" s="286" t="inlineStr">
        <is>
          <t>4F</t>
        </is>
      </c>
      <c r="E357" s="286" t="inlineStr">
        <is>
          <t>主题街</t>
        </is>
      </c>
      <c r="F357" s="287" t="inlineStr">
        <is>
          <t>4F-418-9B,4F-418-9A</t>
        </is>
      </c>
      <c r="G357" s="287" t="inlineStr">
        <is>
          <t>B.top</t>
        </is>
      </c>
      <c r="H357" s="301" t="n">
        <v>90</v>
      </c>
      <c r="I357" s="288" t="n">
        <v>1873</v>
      </c>
      <c r="J357" s="286" t="n">
        <v>201</v>
      </c>
      <c r="K357" s="286" t="n">
        <v>280</v>
      </c>
      <c r="L357" s="286" t="n">
        <v>274</v>
      </c>
      <c r="M357" s="286" t="n">
        <v>120</v>
      </c>
      <c r="N357" s="286" t="n">
        <v>95.2</v>
      </c>
      <c r="O357" s="286" t="n">
        <v>536</v>
      </c>
      <c r="P357" s="286" t="n">
        <v>980</v>
      </c>
      <c r="Q357" s="286" t="n">
        <v>212</v>
      </c>
      <c r="R357" s="286" t="n">
        <v>328</v>
      </c>
      <c r="S357" s="286" t="n">
        <v>192</v>
      </c>
      <c r="T357" s="286" t="n">
        <v>817.2</v>
      </c>
      <c r="U357" s="286" t="n">
        <v>204</v>
      </c>
      <c r="V357" s="286" t="n">
        <v>500</v>
      </c>
      <c r="W357" s="286" t="n"/>
      <c r="X357" s="286" t="n"/>
      <c r="Y357" s="286" t="n"/>
      <c r="Z357" s="286" t="n"/>
      <c r="AA357" s="286" t="n"/>
      <c r="AB357" s="286" t="n"/>
      <c r="AC357" s="286" t="n"/>
      <c r="AD357" s="286" t="n"/>
      <c r="AE357" s="299" t="n"/>
      <c r="AF357" s="286" t="n"/>
      <c r="AG357" s="286" t="n"/>
      <c r="AH357" s="286" t="n"/>
      <c r="AI357" s="286" t="n"/>
      <c r="AJ357" s="286" t="n"/>
      <c r="AK357" s="286" t="n"/>
      <c r="AL357" s="286" t="n"/>
      <c r="AM357" s="286" t="n"/>
      <c r="AN357" s="290">
        <f>SUM(I357:AM357)</f>
        <v/>
      </c>
      <c r="AO357" s="291" t="n"/>
      <c r="AP357" s="287" t="inlineStr">
        <is>
          <t>销采</t>
        </is>
      </c>
    </row>
    <row customFormat="1" customHeight="1" ht="33" r="358" s="260">
      <c r="A358" s="286" t="n">
        <v>27</v>
      </c>
      <c r="B358" s="286" t="inlineStr">
        <is>
          <t>租赁</t>
        </is>
      </c>
      <c r="C358" s="286" t="inlineStr">
        <is>
          <t>儿童业态</t>
        </is>
      </c>
      <c r="D358" s="286" t="inlineStr">
        <is>
          <t>3F</t>
        </is>
      </c>
      <c r="E358" s="286" t="inlineStr">
        <is>
          <t>3F</t>
        </is>
      </c>
      <c r="F358" s="287" t="inlineStr">
        <is>
          <t>3F-303-1B</t>
        </is>
      </c>
      <c r="G358" s="287" t="inlineStr">
        <is>
          <t>FILA KIDS</t>
        </is>
      </c>
      <c r="H358" s="301" t="n">
        <v>125</v>
      </c>
      <c r="I358" s="288" t="n">
        <v>35000</v>
      </c>
      <c r="J358" s="288" t="n">
        <v>8000</v>
      </c>
      <c r="K358" s="288" t="n">
        <v>5000</v>
      </c>
      <c r="L358" s="288" t="n">
        <v>5000</v>
      </c>
      <c r="M358" s="288" t="n">
        <v>3000</v>
      </c>
      <c r="N358" s="288" t="n">
        <v>11184</v>
      </c>
      <c r="O358" s="288" t="n">
        <v>33793</v>
      </c>
      <c r="P358" s="288" t="n">
        <v>13542</v>
      </c>
      <c r="Q358" s="286" t="n">
        <v>3518</v>
      </c>
      <c r="R358" s="286" t="n">
        <v>3504</v>
      </c>
      <c r="S358" s="286" t="n">
        <v>6372</v>
      </c>
      <c r="T358" s="286" t="n">
        <v>4985</v>
      </c>
      <c r="U358" s="286" t="n">
        <v>30347</v>
      </c>
      <c r="V358" s="286" t="n">
        <v>35000</v>
      </c>
      <c r="W358" s="288" t="n"/>
      <c r="X358" s="288" t="n"/>
      <c r="Y358" s="288" t="n"/>
      <c r="Z358" s="288" t="n"/>
      <c r="AA358" s="288" t="n"/>
      <c r="AB358" s="288" t="n"/>
      <c r="AC358" s="288" t="n"/>
      <c r="AD358" s="288" t="n"/>
      <c r="AE358" s="289" t="n"/>
      <c r="AF358" s="288" t="n"/>
      <c r="AG358" s="288" t="n"/>
      <c r="AH358" s="288" t="n"/>
      <c r="AI358" s="288" t="n"/>
      <c r="AJ358" s="288" t="n"/>
      <c r="AK358" s="288" t="n"/>
      <c r="AL358" s="288" t="n"/>
      <c r="AM358" s="288" t="n"/>
      <c r="AN358" s="290">
        <f>SUM(I358:AM358)</f>
        <v/>
      </c>
      <c r="AO358" s="291" t="n"/>
      <c r="AP358" s="287" t="inlineStr">
        <is>
          <t>销采</t>
        </is>
      </c>
    </row>
    <row customFormat="1" customHeight="1" ht="33" r="359" s="260">
      <c r="A359" s="286" t="n">
        <v>28</v>
      </c>
      <c r="B359" s="286" t="inlineStr">
        <is>
          <t>租赁</t>
        </is>
      </c>
      <c r="C359" s="286" t="inlineStr">
        <is>
          <t>儿童业态</t>
        </is>
      </c>
      <c r="D359" s="286" t="inlineStr">
        <is>
          <t>2F</t>
        </is>
      </c>
      <c r="E359" s="286" t="inlineStr">
        <is>
          <t>2F</t>
        </is>
      </c>
      <c r="F359" s="287" t="inlineStr">
        <is>
          <t>2F-205,2F-205-1,2F-206</t>
        </is>
      </c>
      <c r="G359" s="287" t="inlineStr">
        <is>
          <t>BABY BEAR贝贝熊</t>
        </is>
      </c>
      <c r="H359" s="301" t="n">
        <v>345.5</v>
      </c>
      <c r="I359" s="288" t="inlineStr">
        <is>
          <t>装修</t>
        </is>
      </c>
      <c r="J359" s="288" t="inlineStr">
        <is>
          <t>装修</t>
        </is>
      </c>
      <c r="K359" s="288" t="inlineStr">
        <is>
          <t>装修</t>
        </is>
      </c>
      <c r="L359" s="288" t="inlineStr">
        <is>
          <t>装修</t>
        </is>
      </c>
      <c r="M359" s="288" t="inlineStr">
        <is>
          <t>装修</t>
        </is>
      </c>
      <c r="N359" s="288" t="inlineStr">
        <is>
          <t>装修</t>
        </is>
      </c>
      <c r="O359" s="288" t="inlineStr">
        <is>
          <t>装修</t>
        </is>
      </c>
      <c r="P359" s="288" t="inlineStr">
        <is>
          <t>装修</t>
        </is>
      </c>
      <c r="Q359" s="288" t="inlineStr">
        <is>
          <t>装修</t>
        </is>
      </c>
      <c r="R359" s="288" t="inlineStr">
        <is>
          <t>装修</t>
        </is>
      </c>
      <c r="S359" s="288" t="inlineStr">
        <is>
          <t>装修</t>
        </is>
      </c>
      <c r="T359" s="288" t="inlineStr">
        <is>
          <t>装修</t>
        </is>
      </c>
      <c r="U359" s="288" t="inlineStr">
        <is>
          <t>装修</t>
        </is>
      </c>
      <c r="V359" s="286" t="n"/>
      <c r="W359" s="288" t="n"/>
      <c r="X359" s="288" t="n"/>
      <c r="Y359" s="288" t="n"/>
      <c r="Z359" s="288" t="n"/>
      <c r="AA359" s="288" t="n"/>
      <c r="AB359" s="288" t="n"/>
      <c r="AC359" s="288" t="n"/>
      <c r="AD359" s="288" t="n"/>
      <c r="AE359" s="288" t="n"/>
      <c r="AF359" s="288" t="n"/>
      <c r="AG359" s="288" t="n"/>
      <c r="AH359" s="288" t="n"/>
      <c r="AI359" s="286" t="n"/>
      <c r="AJ359" s="286" t="n"/>
      <c r="AK359" s="286" t="n"/>
      <c r="AL359" s="286" t="n"/>
      <c r="AM359" s="286" t="n"/>
      <c r="AN359" s="290">
        <f>SUM(I359:AM359)</f>
        <v/>
      </c>
      <c r="AO359" s="291" t="n"/>
      <c r="AP359" s="287" t="n"/>
    </row>
    <row customFormat="1" customHeight="1" ht="31.5" r="360" s="303">
      <c r="A360" s="304" t="inlineStr">
        <is>
          <t>儿童业态小计</t>
        </is>
      </c>
      <c r="B360" s="305" t="n"/>
      <c r="C360" s="305" t="n"/>
      <c r="D360" s="323" t="n"/>
      <c r="E360" s="323" t="n"/>
      <c r="F360" s="324" t="n"/>
      <c r="G360" s="308" t="n"/>
      <c r="H360" s="325">
        <f>SUM(H335:H359)</f>
        <v/>
      </c>
      <c r="I360" s="279">
        <f>SUM(I335:I359)</f>
        <v/>
      </c>
      <c r="J360" s="279">
        <f>SUM(J335:J359)</f>
        <v/>
      </c>
      <c r="K360" s="279">
        <f>SUM(K335:K359)</f>
        <v/>
      </c>
      <c r="L360" s="279">
        <f>SUM(L335:L359)</f>
        <v/>
      </c>
      <c r="M360" s="279">
        <f>SUM(M335:M359)</f>
        <v/>
      </c>
      <c r="N360" s="279">
        <f>SUM(N335:N359)</f>
        <v/>
      </c>
      <c r="O360" s="279">
        <f>SUM(O335:O359)</f>
        <v/>
      </c>
      <c r="P360" s="279">
        <f>SUM(P335:P359)</f>
        <v/>
      </c>
      <c r="Q360" s="279">
        <f>SUM(Q335:Q359)</f>
        <v/>
      </c>
      <c r="R360" s="279">
        <f>SUM(R335:R359)</f>
        <v/>
      </c>
      <c r="S360" s="279">
        <f>SUM(S335:S359)</f>
        <v/>
      </c>
      <c r="T360" s="279">
        <f>SUM(T335:T359)</f>
        <v/>
      </c>
      <c r="U360" s="279">
        <f>SUM(U335:U359)</f>
        <v/>
      </c>
      <c r="V360" s="279">
        <f>SUM(V335:V359)</f>
        <v/>
      </c>
      <c r="W360" s="279">
        <f>SUM(W335:W359)</f>
        <v/>
      </c>
      <c r="X360" s="279">
        <f>SUM(X335:X359)</f>
        <v/>
      </c>
      <c r="Y360" s="279">
        <f>SUM(Y335:Y359)</f>
        <v/>
      </c>
      <c r="Z360" s="279">
        <f>SUM(Z335:Z359)</f>
        <v/>
      </c>
      <c r="AA360" s="279">
        <f>SUM(AA335:AA359)</f>
        <v/>
      </c>
      <c r="AB360" s="279">
        <f>SUM(AB335:AB359)</f>
        <v/>
      </c>
      <c r="AC360" s="279">
        <f>SUM(AC335:AC359)</f>
        <v/>
      </c>
      <c r="AD360" s="279">
        <f>SUM(AD335:AD359)</f>
        <v/>
      </c>
      <c r="AE360" s="279">
        <f>SUM(AE335:AE359)</f>
        <v/>
      </c>
      <c r="AF360" s="279">
        <f>SUM(AF335:AF359)</f>
        <v/>
      </c>
      <c r="AG360" s="279">
        <f>SUM(AG335:AG359)</f>
        <v/>
      </c>
      <c r="AH360" s="279">
        <f>SUM(AH335:AH359)</f>
        <v/>
      </c>
      <c r="AI360" s="279">
        <f>SUM(AI335:AI359)</f>
        <v/>
      </c>
      <c r="AJ360" s="279">
        <f>SUM(AJ335:AJ359)</f>
        <v/>
      </c>
      <c r="AK360" s="279">
        <f>SUM(AK335:AK359)</f>
        <v/>
      </c>
      <c r="AL360" s="279">
        <f>SUM(AL335:AL359)</f>
        <v/>
      </c>
      <c r="AM360" s="279">
        <f>SUM(AM335:AM359)</f>
        <v/>
      </c>
      <c r="AN360" s="279">
        <f>SUM(I360:AM360)</f>
        <v/>
      </c>
      <c r="AO360" s="311" t="n"/>
      <c r="AP360" s="311" t="n"/>
    </row>
    <row customFormat="1" customHeight="1" ht="31.5" r="361" s="316">
      <c r="A361" s="286" t="n">
        <v>1</v>
      </c>
      <c r="B361" s="333" t="inlineStr">
        <is>
          <t>多经</t>
        </is>
      </c>
      <c r="C361" s="286" t="inlineStr">
        <is>
          <t>多经</t>
        </is>
      </c>
      <c r="D361" s="286" t="inlineStr">
        <is>
          <t>1F</t>
        </is>
      </c>
      <c r="E361" s="286" t="inlineStr">
        <is>
          <t>1F</t>
        </is>
      </c>
      <c r="F361" s="317" t="n">
        <v>101</v>
      </c>
      <c r="G361" s="317" t="inlineStr">
        <is>
          <t>强力保险箱</t>
        </is>
      </c>
      <c r="H361" s="301" t="n">
        <v>12</v>
      </c>
      <c r="I361" s="288" t="n">
        <v>300</v>
      </c>
      <c r="J361" s="288" t="n">
        <v>0</v>
      </c>
      <c r="K361" s="288" t="n">
        <v>300</v>
      </c>
      <c r="L361" s="288" t="n">
        <v>0</v>
      </c>
      <c r="M361" s="288" t="n">
        <v>390</v>
      </c>
      <c r="N361" s="288" t="n">
        <v>399</v>
      </c>
      <c r="O361" s="288" t="n">
        <v>1380</v>
      </c>
      <c r="P361" s="288" t="n">
        <v>399</v>
      </c>
      <c r="Q361" s="288" t="n">
        <v>1000</v>
      </c>
      <c r="R361" s="288" t="n">
        <v>1000</v>
      </c>
      <c r="S361" s="288" t="n">
        <v>399</v>
      </c>
      <c r="T361" s="288" t="n">
        <v>399</v>
      </c>
      <c r="U361" s="288" t="n">
        <v>1870</v>
      </c>
      <c r="V361" s="318" t="n"/>
      <c r="W361" s="288" t="n"/>
      <c r="X361" s="288" t="n"/>
      <c r="Y361" s="288" t="n"/>
      <c r="Z361" s="288" t="n"/>
      <c r="AA361" s="288" t="n"/>
      <c r="AB361" s="288" t="n"/>
      <c r="AC361" s="288" t="n"/>
      <c r="AD361" s="288" t="n"/>
      <c r="AE361" s="289" t="n"/>
      <c r="AF361" s="288" t="n"/>
      <c r="AG361" s="288" t="n"/>
      <c r="AH361" s="288" t="n"/>
      <c r="AI361" s="288" t="n"/>
      <c r="AJ361" s="288" t="n"/>
      <c r="AK361" s="288" t="n"/>
      <c r="AL361" s="288" t="n"/>
      <c r="AM361" s="288" t="n"/>
      <c r="AN361" s="290">
        <f>SUM(I361:AM361)</f>
        <v/>
      </c>
      <c r="AO361" s="291" t="n"/>
      <c r="AP361" s="287" t="n"/>
      <c r="AQ361" s="260" t="n"/>
    </row>
    <row customFormat="1" customHeight="1" ht="31.5" r="362" s="316">
      <c r="A362" s="286" t="n">
        <v>2</v>
      </c>
      <c r="B362" s="333" t="inlineStr">
        <is>
          <t>多经</t>
        </is>
      </c>
      <c r="C362" s="286" t="inlineStr">
        <is>
          <t>多经</t>
        </is>
      </c>
      <c r="D362" s="286" t="inlineStr">
        <is>
          <t>1F</t>
        </is>
      </c>
      <c r="E362" s="286" t="inlineStr">
        <is>
          <t>1F</t>
        </is>
      </c>
      <c r="F362" s="317" t="n">
        <v>102</v>
      </c>
      <c r="G362" s="317" t="inlineStr">
        <is>
          <t>WK</t>
        </is>
      </c>
      <c r="H362" s="301" t="n">
        <v>20</v>
      </c>
      <c r="I362" s="288" t="n">
        <v>896</v>
      </c>
      <c r="J362" s="288" t="n">
        <v>600</v>
      </c>
      <c r="K362" s="288" t="n">
        <v>268</v>
      </c>
      <c r="L362" s="288" t="n">
        <v>56</v>
      </c>
      <c r="M362" s="288" t="n">
        <v>236</v>
      </c>
      <c r="N362" s="288" t="n">
        <v>720</v>
      </c>
      <c r="O362" s="288" t="n">
        <v>860</v>
      </c>
      <c r="P362" s="288" t="n">
        <v>388</v>
      </c>
      <c r="Q362" s="288" t="n">
        <v>150</v>
      </c>
      <c r="R362" s="288" t="n">
        <v>500</v>
      </c>
      <c r="S362" s="288" t="n">
        <v>472</v>
      </c>
      <c r="T362" s="288" t="n">
        <v>830</v>
      </c>
      <c r="U362" s="288" t="n">
        <v>705</v>
      </c>
      <c r="V362" s="318" t="n">
        <v>705</v>
      </c>
      <c r="W362" s="288" t="n"/>
      <c r="X362" s="288" t="n"/>
      <c r="Y362" s="288" t="n"/>
      <c r="Z362" s="288" t="n"/>
      <c r="AA362" s="288" t="n"/>
      <c r="AB362" s="288" t="n"/>
      <c r="AC362" s="288" t="n"/>
      <c r="AD362" s="288" t="n"/>
      <c r="AE362" s="289" t="n"/>
      <c r="AF362" s="288" t="n"/>
      <c r="AG362" s="288" t="n"/>
      <c r="AH362" s="288" t="n"/>
      <c r="AI362" s="288" t="n"/>
      <c r="AJ362" s="288" t="n"/>
      <c r="AK362" s="288" t="n"/>
      <c r="AL362" s="288" t="n"/>
      <c r="AM362" s="288" t="n"/>
      <c r="AN362" s="290">
        <f>SUM(I362:AM362)</f>
        <v/>
      </c>
      <c r="AO362" s="291" t="n"/>
      <c r="AP362" s="287" t="n"/>
      <c r="AQ362" s="260" t="n"/>
    </row>
    <row customFormat="1" customHeight="1" ht="31.5" r="363" s="260">
      <c r="A363" s="286" t="n">
        <v>3</v>
      </c>
      <c r="B363" s="333" t="inlineStr">
        <is>
          <t>多经</t>
        </is>
      </c>
      <c r="C363" s="286" t="inlineStr">
        <is>
          <t>多经</t>
        </is>
      </c>
      <c r="D363" s="286" t="inlineStr">
        <is>
          <t>1F</t>
        </is>
      </c>
      <c r="E363" s="286" t="inlineStr">
        <is>
          <t>1F</t>
        </is>
      </c>
      <c r="F363" s="287" t="n">
        <v>106</v>
      </c>
      <c r="G363" s="287" t="inlineStr">
        <is>
          <t>手表维修</t>
        </is>
      </c>
      <c r="H363" s="301" t="n">
        <v>7</v>
      </c>
      <c r="I363" s="288" t="n">
        <v>710</v>
      </c>
      <c r="J363" s="288" t="n">
        <v>500</v>
      </c>
      <c r="K363" s="288" t="n">
        <v>140</v>
      </c>
      <c r="L363" s="288" t="n">
        <v>210</v>
      </c>
      <c r="M363" s="288" t="n">
        <v>260</v>
      </c>
      <c r="N363" s="288" t="n">
        <v>130</v>
      </c>
      <c r="O363" s="288" t="n">
        <v>120</v>
      </c>
      <c r="P363" s="288" t="n">
        <v>400</v>
      </c>
      <c r="Q363" s="288" t="n">
        <v>410</v>
      </c>
      <c r="R363" s="288" t="n">
        <v>180</v>
      </c>
      <c r="S363" s="288" t="n">
        <v>150</v>
      </c>
      <c r="T363" s="288" t="n">
        <v>50</v>
      </c>
      <c r="U363" s="288" t="n">
        <v>650</v>
      </c>
      <c r="V363" s="286" t="n">
        <v>650</v>
      </c>
      <c r="W363" s="288" t="n"/>
      <c r="X363" s="288" t="n"/>
      <c r="Y363" s="288" t="n"/>
      <c r="Z363" s="288" t="n"/>
      <c r="AA363" s="288" t="n"/>
      <c r="AB363" s="288" t="n"/>
      <c r="AC363" s="288" t="n"/>
      <c r="AD363" s="288" t="n"/>
      <c r="AE363" s="289" t="n"/>
      <c r="AF363" s="288" t="n"/>
      <c r="AG363" s="288" t="n"/>
      <c r="AH363" s="288" t="n"/>
      <c r="AI363" s="288" t="n"/>
      <c r="AJ363" s="288" t="n"/>
      <c r="AK363" s="288" t="n"/>
      <c r="AL363" s="288" t="n"/>
      <c r="AM363" s="288" t="n"/>
      <c r="AN363" s="290">
        <f>SUM(I363:AM363)</f>
        <v/>
      </c>
      <c r="AO363" s="291" t="n"/>
      <c r="AP363" s="287" t="n"/>
    </row>
    <row customFormat="1" customHeight="1" ht="31.5" r="364" s="260">
      <c r="A364" s="286" t="n">
        <v>4</v>
      </c>
      <c r="B364" s="333" t="inlineStr">
        <is>
          <t>多经</t>
        </is>
      </c>
      <c r="C364" s="286" t="inlineStr">
        <is>
          <t>多经</t>
        </is>
      </c>
      <c r="D364" s="286" t="inlineStr">
        <is>
          <t>1F</t>
        </is>
      </c>
      <c r="E364" s="286" t="inlineStr">
        <is>
          <t>1F</t>
        </is>
      </c>
      <c r="F364" s="287" t="n">
        <v>110</v>
      </c>
      <c r="G364" s="287" t="inlineStr">
        <is>
          <t>LOHO</t>
        </is>
      </c>
      <c r="H364" s="301" t="n">
        <v>24</v>
      </c>
      <c r="I364" s="288" t="n">
        <v>0</v>
      </c>
      <c r="J364" s="288" t="n">
        <v>0</v>
      </c>
      <c r="K364" s="288" t="n">
        <v>0</v>
      </c>
      <c r="L364" s="288" t="n">
        <v>0</v>
      </c>
      <c r="M364" s="288" t="n">
        <v>0</v>
      </c>
      <c r="N364" s="288" t="n">
        <v>0</v>
      </c>
      <c r="O364" s="288" t="n">
        <v>0</v>
      </c>
      <c r="P364" s="288" t="n">
        <v>0</v>
      </c>
      <c r="Q364" s="288" t="n">
        <v>0</v>
      </c>
      <c r="R364" s="288" t="n">
        <v>0</v>
      </c>
      <c r="S364" s="288" t="n">
        <v>0</v>
      </c>
      <c r="T364" s="288" t="n">
        <v>0</v>
      </c>
      <c r="U364" s="288" t="n">
        <v>0</v>
      </c>
      <c r="V364" s="286" t="n">
        <v>0</v>
      </c>
      <c r="W364" s="288" t="n"/>
      <c r="X364" s="288" t="n"/>
      <c r="Y364" s="288" t="n"/>
      <c r="Z364" s="288" t="n"/>
      <c r="AA364" s="288" t="n"/>
      <c r="AB364" s="288" t="n"/>
      <c r="AC364" s="288" t="n"/>
      <c r="AD364" s="288" t="n"/>
      <c r="AE364" s="289" t="n"/>
      <c r="AF364" s="288" t="n"/>
      <c r="AG364" s="288" t="n"/>
      <c r="AH364" s="288" t="n"/>
      <c r="AI364" s="288" t="n"/>
      <c r="AJ364" s="288" t="n"/>
      <c r="AK364" s="288" t="n"/>
      <c r="AL364" s="288" t="n"/>
      <c r="AM364" s="288" t="n"/>
      <c r="AN364" s="290">
        <f>SUM(I364:AM364)</f>
        <v/>
      </c>
      <c r="AO364" s="291" t="n"/>
      <c r="AP364" s="287" t="n"/>
    </row>
    <row customFormat="1" customHeight="1" ht="31.5" r="365" s="316">
      <c r="A365" s="286" t="n">
        <v>5</v>
      </c>
      <c r="B365" s="333" t="inlineStr">
        <is>
          <t>多经</t>
        </is>
      </c>
      <c r="C365" s="286" t="inlineStr">
        <is>
          <t>多经</t>
        </is>
      </c>
      <c r="D365" s="286" t="inlineStr">
        <is>
          <t>2F</t>
        </is>
      </c>
      <c r="E365" s="286" t="inlineStr">
        <is>
          <t>2F</t>
        </is>
      </c>
      <c r="F365" s="317" t="inlineStr">
        <is>
          <t>202 203</t>
        </is>
      </c>
      <c r="G365" s="317" t="inlineStr">
        <is>
          <t>荣康</t>
        </is>
      </c>
      <c r="H365" s="301" t="n">
        <v>14.19</v>
      </c>
      <c r="I365" s="288" t="n">
        <v>1000</v>
      </c>
      <c r="J365" s="288" t="n">
        <v>0</v>
      </c>
      <c r="K365" s="288" t="n">
        <v>1000</v>
      </c>
      <c r="L365" s="288" t="n">
        <v>0</v>
      </c>
      <c r="M365" s="288" t="n">
        <v>1000</v>
      </c>
      <c r="N365" s="288" t="n">
        <v>0</v>
      </c>
      <c r="O365" s="288" t="n">
        <v>0</v>
      </c>
      <c r="P365" s="288" t="n">
        <v>0</v>
      </c>
      <c r="Q365" s="288" t="n">
        <v>0</v>
      </c>
      <c r="R365" s="288" t="n">
        <v>0</v>
      </c>
      <c r="S365" s="288" t="n">
        <v>600</v>
      </c>
      <c r="T365" s="288" t="n">
        <v>0</v>
      </c>
      <c r="U365" s="288" t="n">
        <v>20888</v>
      </c>
      <c r="V365" s="318" t="n">
        <v>20888</v>
      </c>
      <c r="W365" s="288" t="n"/>
      <c r="X365" s="288" t="n"/>
      <c r="Y365" s="288" t="n"/>
      <c r="Z365" s="288" t="n"/>
      <c r="AA365" s="288" t="n"/>
      <c r="AB365" s="288" t="n"/>
      <c r="AC365" s="288" t="n"/>
      <c r="AD365" s="288" t="n"/>
      <c r="AE365" s="289" t="n"/>
      <c r="AF365" s="288" t="n"/>
      <c r="AG365" s="288" t="n"/>
      <c r="AH365" s="288" t="n"/>
      <c r="AI365" s="288" t="n"/>
      <c r="AJ365" s="288" t="n"/>
      <c r="AK365" s="288" t="n"/>
      <c r="AL365" s="288" t="n"/>
      <c r="AM365" s="288" t="n"/>
      <c r="AN365" s="290">
        <f>SUM(I365:AM365)</f>
        <v/>
      </c>
      <c r="AO365" s="291" t="n"/>
      <c r="AP365" s="287" t="n"/>
      <c r="AQ365" s="260" t="n"/>
    </row>
    <row customFormat="1" customHeight="1" ht="31.5" r="366" s="316">
      <c r="A366" s="286" t="n">
        <v>6</v>
      </c>
      <c r="B366" s="333" t="inlineStr">
        <is>
          <t>多经</t>
        </is>
      </c>
      <c r="C366" s="286" t="inlineStr">
        <is>
          <t>多经</t>
        </is>
      </c>
      <c r="D366" s="286" t="inlineStr">
        <is>
          <t>2F</t>
        </is>
      </c>
      <c r="E366" s="286" t="inlineStr">
        <is>
          <t>2F</t>
        </is>
      </c>
      <c r="F366" s="317" t="n">
        <v>204</v>
      </c>
      <c r="G366" s="317" t="inlineStr">
        <is>
          <t>小天才</t>
        </is>
      </c>
      <c r="H366" s="301" t="n">
        <v>15</v>
      </c>
      <c r="I366" s="288" t="n">
        <v>13640</v>
      </c>
      <c r="J366" s="288" t="n">
        <v>0</v>
      </c>
      <c r="K366" s="288" t="n">
        <v>2396</v>
      </c>
      <c r="L366" s="288" t="n">
        <v>1598</v>
      </c>
      <c r="M366" s="288" t="n">
        <v>3096</v>
      </c>
      <c r="N366" s="288" t="n">
        <v>0</v>
      </c>
      <c r="O366" s="288" t="n">
        <v>898</v>
      </c>
      <c r="P366" s="288" t="n">
        <v>4294</v>
      </c>
      <c r="Q366" s="288" t="n">
        <v>2896</v>
      </c>
      <c r="R366" s="288" t="n">
        <v>1598</v>
      </c>
      <c r="S366" s="288" t="n">
        <v>0</v>
      </c>
      <c r="T366" s="288" t="n">
        <v>0</v>
      </c>
      <c r="U366" s="288" t="n">
        <v>7492</v>
      </c>
      <c r="V366" s="318" t="n">
        <v>7492</v>
      </c>
      <c r="W366" s="288" t="n"/>
      <c r="X366" s="288" t="n"/>
      <c r="Y366" s="288" t="n"/>
      <c r="Z366" s="288" t="n"/>
      <c r="AA366" s="288" t="n"/>
      <c r="AB366" s="288" t="n"/>
      <c r="AC366" s="288" t="n"/>
      <c r="AD366" s="288" t="n"/>
      <c r="AE366" s="289" t="n"/>
      <c r="AF366" s="288" t="n"/>
      <c r="AG366" s="288" t="n"/>
      <c r="AH366" s="288" t="n"/>
      <c r="AI366" s="288" t="n"/>
      <c r="AJ366" s="288" t="n"/>
      <c r="AK366" s="288" t="n"/>
      <c r="AL366" s="288" t="n"/>
      <c r="AM366" s="288" t="n"/>
      <c r="AN366" s="290">
        <f>SUM(I366:AM366)</f>
        <v/>
      </c>
      <c r="AO366" s="291" t="n"/>
      <c r="AP366" s="287" t="n"/>
      <c r="AQ366" s="260" t="n"/>
      <c r="AR366" s="260" t="n"/>
      <c r="AS366" s="260" t="n"/>
      <c r="AT366" s="260" t="n"/>
    </row>
    <row customFormat="1" customHeight="1" ht="31.5" r="367" s="316">
      <c r="A367" s="286" t="n">
        <v>7</v>
      </c>
      <c r="B367" s="333" t="inlineStr">
        <is>
          <t>多经</t>
        </is>
      </c>
      <c r="C367" s="286" t="inlineStr">
        <is>
          <t>多经</t>
        </is>
      </c>
      <c r="D367" s="286" t="inlineStr">
        <is>
          <t>2F</t>
        </is>
      </c>
      <c r="E367" s="286" t="inlineStr">
        <is>
          <t>2F</t>
        </is>
      </c>
      <c r="F367" s="317" t="n">
        <v>205</v>
      </c>
      <c r="G367" s="317" t="inlineStr">
        <is>
          <t>快乐玛丽</t>
        </is>
      </c>
      <c r="H367" s="301" t="n">
        <v>24</v>
      </c>
      <c r="I367" s="288" t="n">
        <v>517</v>
      </c>
      <c r="J367" s="288" t="n">
        <v>838</v>
      </c>
      <c r="K367" s="288" t="n">
        <v>207</v>
      </c>
      <c r="L367" s="288" t="n">
        <v>298</v>
      </c>
      <c r="M367" s="288" t="n">
        <v>224</v>
      </c>
      <c r="N367" s="288" t="n">
        <v>594</v>
      </c>
      <c r="O367" s="288" t="n">
        <v>1517</v>
      </c>
      <c r="P367" s="288" t="n">
        <v>1095</v>
      </c>
      <c r="Q367" s="288" t="n">
        <v>499</v>
      </c>
      <c r="R367" s="288" t="n">
        <v>500</v>
      </c>
      <c r="S367" s="288" t="n">
        <v>395</v>
      </c>
      <c r="T367" s="288" t="n">
        <v>600</v>
      </c>
      <c r="U367" s="288" t="n">
        <v>1247</v>
      </c>
      <c r="V367" s="318" t="n">
        <v>1247</v>
      </c>
      <c r="W367" s="288" t="n"/>
      <c r="X367" s="288" t="n"/>
      <c r="Y367" s="288" t="n"/>
      <c r="Z367" s="288" t="n"/>
      <c r="AA367" s="288" t="n"/>
      <c r="AB367" s="288" t="n"/>
      <c r="AC367" s="288" t="n"/>
      <c r="AD367" s="288" t="n"/>
      <c r="AE367" s="289" t="n"/>
      <c r="AF367" s="288" t="n"/>
      <c r="AG367" s="288" t="n"/>
      <c r="AH367" s="288" t="n"/>
      <c r="AI367" s="288" t="n"/>
      <c r="AJ367" s="288" t="n"/>
      <c r="AK367" s="288" t="n"/>
      <c r="AL367" s="288" t="n"/>
      <c r="AM367" s="288" t="n"/>
      <c r="AN367" s="290">
        <f>SUM(I367:AM367)</f>
        <v/>
      </c>
      <c r="AO367" s="291" t="n"/>
      <c r="AP367" s="287" t="n"/>
      <c r="AQ367" s="260" t="n"/>
      <c r="AR367" s="260" t="n"/>
      <c r="AS367" s="260" t="n"/>
      <c r="AT367" s="260" t="n"/>
    </row>
    <row customFormat="1" customHeight="1" ht="31.5" r="368" s="316">
      <c r="A368" s="286" t="n">
        <v>8</v>
      </c>
      <c r="B368" s="333" t="inlineStr">
        <is>
          <t>多经</t>
        </is>
      </c>
      <c r="C368" s="286" t="inlineStr">
        <is>
          <t>多经</t>
        </is>
      </c>
      <c r="D368" s="286" t="inlineStr">
        <is>
          <t>2F</t>
        </is>
      </c>
      <c r="E368" s="286" t="inlineStr">
        <is>
          <t>2F</t>
        </is>
      </c>
      <c r="F368" s="317" t="n">
        <v>206</v>
      </c>
      <c r="G368" s="317" t="inlineStr">
        <is>
          <t>樊文花</t>
        </is>
      </c>
      <c r="H368" s="301" t="n">
        <v>20</v>
      </c>
      <c r="I368" s="288" t="n">
        <v>1000</v>
      </c>
      <c r="J368" s="288" t="n">
        <v>500</v>
      </c>
      <c r="K368" s="288" t="n">
        <v>3400</v>
      </c>
      <c r="L368" s="288" t="n">
        <v>180</v>
      </c>
      <c r="M368" s="288" t="n">
        <v>1103</v>
      </c>
      <c r="N368" s="288" t="n">
        <v>9100</v>
      </c>
      <c r="O368" s="288" t="n">
        <v>500</v>
      </c>
      <c r="P368" s="288" t="n">
        <v>1800</v>
      </c>
      <c r="Q368" s="288" t="n">
        <v>600</v>
      </c>
      <c r="R368" s="288" t="n">
        <v>1216</v>
      </c>
      <c r="S368" s="288" t="n">
        <v>500</v>
      </c>
      <c r="T368" s="288" t="n">
        <v>800</v>
      </c>
      <c r="U368" s="288" t="n">
        <v>860</v>
      </c>
      <c r="V368" s="318" t="n">
        <v>860</v>
      </c>
      <c r="W368" s="288" t="n"/>
      <c r="X368" s="288" t="n"/>
      <c r="Y368" s="288" t="n"/>
      <c r="Z368" s="288" t="n"/>
      <c r="AA368" s="288" t="n"/>
      <c r="AB368" s="288" t="n"/>
      <c r="AC368" s="288" t="n"/>
      <c r="AD368" s="288" t="n"/>
      <c r="AE368" s="289" t="n"/>
      <c r="AF368" s="288" t="n"/>
      <c r="AG368" s="288" t="n"/>
      <c r="AH368" s="288" t="n"/>
      <c r="AI368" s="288" t="n"/>
      <c r="AJ368" s="288" t="n"/>
      <c r="AK368" s="288" t="n"/>
      <c r="AL368" s="288" t="n"/>
      <c r="AM368" s="288" t="n"/>
      <c r="AN368" s="290">
        <f>SUM(I368:AM368)</f>
        <v/>
      </c>
      <c r="AO368" s="291" t="n"/>
      <c r="AP368" s="287" t="n"/>
      <c r="AQ368" s="260" t="n"/>
      <c r="AR368" s="260" t="n"/>
      <c r="AS368" s="260" t="n"/>
      <c r="AT368" s="260" t="n"/>
    </row>
    <row customFormat="1" customHeight="1" ht="31.5" r="369" s="316">
      <c r="A369" s="286" t="n">
        <v>9</v>
      </c>
      <c r="B369" s="333" t="inlineStr">
        <is>
          <t>多经</t>
        </is>
      </c>
      <c r="C369" s="286" t="inlineStr">
        <is>
          <t>多经</t>
        </is>
      </c>
      <c r="D369" s="286" t="inlineStr">
        <is>
          <t>2F</t>
        </is>
      </c>
      <c r="E369" s="286" t="inlineStr">
        <is>
          <t>2F</t>
        </is>
      </c>
      <c r="F369" s="317" t="n">
        <v>207</v>
      </c>
      <c r="G369" s="317" t="inlineStr">
        <is>
          <t>荷喜</t>
        </is>
      </c>
      <c r="H369" s="301" t="n">
        <v>15</v>
      </c>
      <c r="I369" s="288" t="n">
        <v>310</v>
      </c>
      <c r="J369" s="288" t="n">
        <v>200</v>
      </c>
      <c r="K369" s="288" t="n">
        <v>260</v>
      </c>
      <c r="L369" s="288" t="n">
        <v>110</v>
      </c>
      <c r="M369" s="288" t="n">
        <v>160</v>
      </c>
      <c r="N369" s="288" t="n">
        <v>195</v>
      </c>
      <c r="O369" s="288" t="n">
        <v>250</v>
      </c>
      <c r="P369" s="288" t="n">
        <v>300</v>
      </c>
      <c r="Q369" s="288" t="n">
        <v>120</v>
      </c>
      <c r="R369" s="288" t="n">
        <v>260</v>
      </c>
      <c r="S369" s="288" t="n">
        <v>150</v>
      </c>
      <c r="T369" s="288" t="n">
        <v>120</v>
      </c>
      <c r="U369" s="288" t="n">
        <v>450</v>
      </c>
      <c r="V369" s="318" t="n">
        <v>450</v>
      </c>
      <c r="W369" s="288" t="n"/>
      <c r="X369" s="288" t="n"/>
      <c r="Y369" s="288" t="n"/>
      <c r="Z369" s="288" t="n"/>
      <c r="AA369" s="288" t="n"/>
      <c r="AB369" s="288" t="n"/>
      <c r="AC369" s="288" t="n"/>
      <c r="AD369" s="288" t="n"/>
      <c r="AE369" s="289" t="n"/>
      <c r="AF369" s="288" t="n"/>
      <c r="AG369" s="288" t="n"/>
      <c r="AH369" s="288" t="n"/>
      <c r="AI369" s="288" t="n"/>
      <c r="AJ369" s="288" t="n"/>
      <c r="AK369" s="288" t="n"/>
      <c r="AL369" s="288" t="n"/>
      <c r="AM369" s="288" t="n"/>
      <c r="AN369" s="290">
        <f>SUM(I369:AM369)</f>
        <v/>
      </c>
      <c r="AO369" s="291" t="n"/>
      <c r="AP369" s="287" t="n"/>
      <c r="AQ369" s="260" t="n"/>
    </row>
    <row customFormat="1" customHeight="1" ht="31.5" r="370" s="316">
      <c r="A370" s="286" t="n">
        <v>10</v>
      </c>
      <c r="B370" s="333" t="inlineStr">
        <is>
          <t>多经</t>
        </is>
      </c>
      <c r="C370" s="286" t="inlineStr">
        <is>
          <t>多经</t>
        </is>
      </c>
      <c r="D370" s="286" t="inlineStr">
        <is>
          <t>3F</t>
        </is>
      </c>
      <c r="E370" s="286" t="inlineStr">
        <is>
          <t>3F</t>
        </is>
      </c>
      <c r="F370" s="317" t="n">
        <v>302</v>
      </c>
      <c r="G370" s="317" t="inlineStr">
        <is>
          <t>一针不漏</t>
        </is>
      </c>
      <c r="H370" s="301" t="n">
        <v>48</v>
      </c>
      <c r="I370" s="288" t="n">
        <v>196</v>
      </c>
      <c r="J370" s="288" t="n">
        <v>165</v>
      </c>
      <c r="K370" s="288" t="n">
        <v>129</v>
      </c>
      <c r="L370" s="288" t="n">
        <v>155</v>
      </c>
      <c r="M370" s="288" t="n">
        <v>173</v>
      </c>
      <c r="N370" s="288" t="n">
        <v>178</v>
      </c>
      <c r="O370" s="288" t="n">
        <v>128</v>
      </c>
      <c r="P370" s="288" t="n">
        <v>210</v>
      </c>
      <c r="Q370" s="288" t="n">
        <v>135</v>
      </c>
      <c r="R370" s="288" t="n">
        <v>160</v>
      </c>
      <c r="S370" s="288" t="n">
        <v>159</v>
      </c>
      <c r="T370" s="288" t="n">
        <v>139</v>
      </c>
      <c r="U370" s="288" t="n">
        <v>280</v>
      </c>
      <c r="V370" s="318" t="n">
        <v>280</v>
      </c>
      <c r="W370" s="288" t="n"/>
      <c r="X370" s="288" t="n"/>
      <c r="Y370" s="288" t="n"/>
      <c r="Z370" s="288" t="n"/>
      <c r="AA370" s="288" t="n"/>
      <c r="AB370" s="288" t="n"/>
      <c r="AC370" s="288" t="n"/>
      <c r="AD370" s="288" t="n"/>
      <c r="AE370" s="289" t="n"/>
      <c r="AF370" s="288" t="n"/>
      <c r="AG370" s="288" t="n"/>
      <c r="AH370" s="288" t="n"/>
      <c r="AI370" s="288" t="n"/>
      <c r="AJ370" s="288" t="n"/>
      <c r="AK370" s="288" t="n"/>
      <c r="AL370" s="288" t="n"/>
      <c r="AM370" s="288" t="n"/>
      <c r="AN370" s="290">
        <f>SUM(I370:AM370)</f>
        <v/>
      </c>
      <c r="AO370" s="291" t="n"/>
      <c r="AP370" s="287" t="n"/>
      <c r="AQ370" s="260" t="n"/>
      <c r="AS370" s="260" t="n"/>
    </row>
    <row customFormat="1" customHeight="1" ht="31.5" r="371" s="260">
      <c r="A371" s="286" t="n">
        <v>11</v>
      </c>
      <c r="B371" s="333" t="inlineStr">
        <is>
          <t>多经</t>
        </is>
      </c>
      <c r="C371" s="286" t="inlineStr">
        <is>
          <t>多经</t>
        </is>
      </c>
      <c r="D371" s="286" t="inlineStr">
        <is>
          <t>3F</t>
        </is>
      </c>
      <c r="E371" s="286" t="inlineStr">
        <is>
          <t>3F</t>
        </is>
      </c>
      <c r="F371" s="287" t="n">
        <v>303</v>
      </c>
      <c r="G371" s="287" t="inlineStr">
        <is>
          <t>泰兰尼斯</t>
        </is>
      </c>
      <c r="H371" s="301" t="n">
        <v>15</v>
      </c>
      <c r="I371" s="288" t="n">
        <v>2607</v>
      </c>
      <c r="J371" s="288" t="n">
        <v>1191</v>
      </c>
      <c r="K371" s="288" t="n">
        <v>798</v>
      </c>
      <c r="L371" s="288" t="n">
        <v>1161</v>
      </c>
      <c r="M371" s="288" t="n">
        <v>994</v>
      </c>
      <c r="N371" s="288" t="n">
        <v>758</v>
      </c>
      <c r="O371" s="288" t="n">
        <v>3158</v>
      </c>
      <c r="P371" s="288" t="n">
        <v>2175</v>
      </c>
      <c r="Q371" s="288" t="n">
        <v>3101</v>
      </c>
      <c r="R371" s="288" t="n">
        <v>262</v>
      </c>
      <c r="S371" s="288" t="n">
        <v>350</v>
      </c>
      <c r="T371" s="288" t="n">
        <v>1237</v>
      </c>
      <c r="U371" s="288" t="n">
        <v>979</v>
      </c>
      <c r="V371" s="332" t="n">
        <v>979</v>
      </c>
      <c r="W371" s="288" t="n"/>
      <c r="X371" s="288" t="n"/>
      <c r="Y371" s="288" t="n"/>
      <c r="Z371" s="288" t="n"/>
      <c r="AA371" s="288" t="n"/>
      <c r="AB371" s="288" t="n"/>
      <c r="AC371" s="288" t="n"/>
      <c r="AD371" s="288" t="n"/>
      <c r="AE371" s="289" t="n"/>
      <c r="AF371" s="288" t="n"/>
      <c r="AG371" s="288" t="n"/>
      <c r="AH371" s="288" t="n"/>
      <c r="AI371" s="288" t="n"/>
      <c r="AJ371" s="288" t="n"/>
      <c r="AK371" s="288" t="n"/>
      <c r="AL371" s="288" t="n"/>
      <c r="AM371" s="288" t="n"/>
      <c r="AN371" s="290">
        <f>SUM(I371:AM371)</f>
        <v/>
      </c>
      <c r="AO371" s="286" t="n"/>
      <c r="AP371" s="287" t="n"/>
    </row>
    <row customFormat="1" customHeight="1" ht="31.5" r="372" s="260">
      <c r="A372" s="286" t="n">
        <v>12</v>
      </c>
      <c r="B372" s="333" t="inlineStr">
        <is>
          <t>多经</t>
        </is>
      </c>
      <c r="C372" s="286" t="inlineStr">
        <is>
          <t>多经</t>
        </is>
      </c>
      <c r="D372" s="286" t="inlineStr">
        <is>
          <t>3F</t>
        </is>
      </c>
      <c r="E372" s="286" t="inlineStr">
        <is>
          <t>3F</t>
        </is>
      </c>
      <c r="F372" s="287" t="n">
        <v>306</v>
      </c>
      <c r="G372" s="287" t="inlineStr">
        <is>
          <t>御可贡茶</t>
        </is>
      </c>
      <c r="H372" s="301" t="n">
        <v>20</v>
      </c>
      <c r="I372" s="288" t="n">
        <v>1600</v>
      </c>
      <c r="J372" s="288" t="n">
        <v>300</v>
      </c>
      <c r="K372" s="288" t="n">
        <v>345</v>
      </c>
      <c r="L372" s="288" t="n">
        <v>287</v>
      </c>
      <c r="M372" s="288" t="n">
        <v>500</v>
      </c>
      <c r="N372" s="288" t="n">
        <v>600</v>
      </c>
      <c r="O372" s="288" t="n">
        <v>2000</v>
      </c>
      <c r="P372" s="288" t="n">
        <v>1800</v>
      </c>
      <c r="Q372" s="288" t="n">
        <v>285</v>
      </c>
      <c r="R372" s="288" t="n">
        <v>400</v>
      </c>
      <c r="S372" s="288" t="n">
        <v>500</v>
      </c>
      <c r="T372" s="288" t="n">
        <v>500</v>
      </c>
      <c r="U372" s="288" t="n">
        <v>2500</v>
      </c>
      <c r="V372" s="332" t="n">
        <v>2500</v>
      </c>
      <c r="W372" s="288" t="n"/>
      <c r="X372" s="288" t="n"/>
      <c r="Y372" s="288" t="n"/>
      <c r="Z372" s="288" t="n"/>
      <c r="AA372" s="288" t="n"/>
      <c r="AB372" s="288" t="n"/>
      <c r="AC372" s="288" t="n"/>
      <c r="AD372" s="288" t="n"/>
      <c r="AE372" s="289" t="n"/>
      <c r="AF372" s="288" t="n"/>
      <c r="AG372" s="288" t="n"/>
      <c r="AH372" s="288" t="n"/>
      <c r="AI372" s="288" t="n"/>
      <c r="AJ372" s="288" t="n"/>
      <c r="AK372" s="288" t="n"/>
      <c r="AL372" s="288" t="n"/>
      <c r="AM372" s="288" t="n"/>
      <c r="AN372" s="290">
        <f>SUM(I372:AM372)</f>
        <v/>
      </c>
      <c r="AO372" s="286" t="n"/>
      <c r="AP372" s="287" t="n"/>
    </row>
    <row customFormat="1" customHeight="1" ht="31.5" r="373" s="316">
      <c r="A373" s="286" t="n">
        <v>13</v>
      </c>
      <c r="B373" s="333" t="inlineStr">
        <is>
          <t>多经</t>
        </is>
      </c>
      <c r="C373" s="286" t="inlineStr">
        <is>
          <t>多经</t>
        </is>
      </c>
      <c r="D373" s="286" t="inlineStr">
        <is>
          <t>3F</t>
        </is>
      </c>
      <c r="E373" s="286" t="inlineStr">
        <is>
          <t>3F</t>
        </is>
      </c>
      <c r="F373" s="317" t="n">
        <v>307</v>
      </c>
      <c r="G373" s="317" t="inlineStr">
        <is>
          <t>泽十字</t>
        </is>
      </c>
      <c r="H373" s="288" t="n">
        <v>30</v>
      </c>
      <c r="I373" s="288" t="n">
        <v>300</v>
      </c>
      <c r="J373" s="288" t="n">
        <v>600</v>
      </c>
      <c r="K373" s="288" t="n">
        <v>1000</v>
      </c>
      <c r="L373" s="288" t="n">
        <v>1000</v>
      </c>
      <c r="M373" s="288" t="n">
        <v>1000</v>
      </c>
      <c r="N373" s="288" t="n">
        <v>1000</v>
      </c>
      <c r="O373" s="288" t="n">
        <v>1000</v>
      </c>
      <c r="P373" s="288" t="n">
        <v>1000</v>
      </c>
      <c r="Q373" s="288" t="n">
        <v>500</v>
      </c>
      <c r="R373" s="288" t="n">
        <v>1000</v>
      </c>
      <c r="S373" s="288" t="n">
        <v>500</v>
      </c>
      <c r="T373" s="288" t="n">
        <v>300</v>
      </c>
      <c r="U373" s="288" t="n">
        <v>1500</v>
      </c>
      <c r="V373" s="318" t="n">
        <v>1500</v>
      </c>
      <c r="W373" s="288" t="n"/>
      <c r="X373" s="288" t="n"/>
      <c r="Y373" s="288" t="n"/>
      <c r="Z373" s="288" t="n"/>
      <c r="AA373" s="288" t="n"/>
      <c r="AB373" s="288" t="n"/>
      <c r="AC373" s="288" t="n"/>
      <c r="AD373" s="288" t="n"/>
      <c r="AE373" s="289" t="n"/>
      <c r="AF373" s="288" t="n"/>
      <c r="AG373" s="288" t="n"/>
      <c r="AH373" s="288" t="n"/>
      <c r="AI373" s="288" t="n"/>
      <c r="AJ373" s="288" t="n"/>
      <c r="AK373" s="288" t="n"/>
      <c r="AL373" s="288" t="n"/>
      <c r="AM373" s="288" t="n"/>
      <c r="AN373" s="290">
        <f>SUM(I373:AM373)</f>
        <v/>
      </c>
      <c r="AO373" s="291" t="n"/>
      <c r="AP373" s="287" t="n"/>
      <c r="AQ373" s="260" t="n"/>
      <c r="AS373" s="260" t="n"/>
    </row>
    <row customFormat="1" customHeight="1" ht="31.5" r="374" s="316">
      <c r="A374" s="286" t="n">
        <v>14</v>
      </c>
      <c r="B374" s="333" t="inlineStr">
        <is>
          <t>多经</t>
        </is>
      </c>
      <c r="C374" s="286" t="inlineStr">
        <is>
          <t>多经</t>
        </is>
      </c>
      <c r="D374" s="286" t="inlineStr">
        <is>
          <t>3F</t>
        </is>
      </c>
      <c r="E374" s="286" t="inlineStr">
        <is>
          <t>3F</t>
        </is>
      </c>
      <c r="F374" s="317" t="n">
        <v>308</v>
      </c>
      <c r="G374" s="317" t="inlineStr">
        <is>
          <t>爱玩书</t>
        </is>
      </c>
      <c r="H374" s="288" t="n">
        <v>30</v>
      </c>
      <c r="I374" s="288" t="n">
        <v>1880</v>
      </c>
      <c r="J374" s="288" t="n">
        <v>168</v>
      </c>
      <c r="K374" s="288" t="n">
        <v>288</v>
      </c>
      <c r="L374" s="288" t="n">
        <v>198</v>
      </c>
      <c r="M374" s="288" t="n">
        <v>68</v>
      </c>
      <c r="N374" s="288" t="n">
        <v>498</v>
      </c>
      <c r="O374" s="288" t="n">
        <v>688</v>
      </c>
      <c r="P374" s="288" t="n">
        <v>1980</v>
      </c>
      <c r="Q374" s="288" t="n">
        <v>1880</v>
      </c>
      <c r="R374" s="288" t="n">
        <v>298</v>
      </c>
      <c r="S374" s="288" t="n">
        <v>198</v>
      </c>
      <c r="T374" s="288" t="n">
        <v>198</v>
      </c>
      <c r="U374" s="288" t="n">
        <v>268</v>
      </c>
      <c r="V374" s="318" t="n">
        <v>268</v>
      </c>
      <c r="W374" s="288" t="n"/>
      <c r="X374" s="288" t="n"/>
      <c r="Y374" s="288" t="n"/>
      <c r="Z374" s="288" t="n"/>
      <c r="AA374" s="288" t="n"/>
      <c r="AB374" s="288" t="n"/>
      <c r="AC374" s="288" t="n"/>
      <c r="AD374" s="288" t="n"/>
      <c r="AE374" s="289" t="n"/>
      <c r="AF374" s="288" t="n"/>
      <c r="AG374" s="288" t="n"/>
      <c r="AH374" s="288" t="n"/>
      <c r="AI374" s="288" t="n"/>
      <c r="AJ374" s="288" t="n"/>
      <c r="AK374" s="288" t="n"/>
      <c r="AL374" s="288" t="n"/>
      <c r="AM374" s="288" t="n"/>
      <c r="AN374" s="290">
        <f>SUM(I374:AM374)</f>
        <v/>
      </c>
      <c r="AO374" s="291" t="n"/>
      <c r="AP374" s="287" t="n"/>
      <c r="AQ374" s="260" t="n"/>
      <c r="AS374" s="260" t="n"/>
    </row>
    <row customFormat="1" customHeight="1" ht="33" r="375" s="316">
      <c r="A375" s="286" t="n">
        <v>15</v>
      </c>
      <c r="B375" s="333" t="inlineStr">
        <is>
          <t>多经</t>
        </is>
      </c>
      <c r="C375" s="286" t="inlineStr">
        <is>
          <t>多经</t>
        </is>
      </c>
      <c r="D375" s="286" t="inlineStr">
        <is>
          <t>4F</t>
        </is>
      </c>
      <c r="E375" s="286" t="inlineStr">
        <is>
          <t>4F</t>
        </is>
      </c>
      <c r="F375" s="317" t="n">
        <v>401</v>
      </c>
      <c r="G375" s="287" t="inlineStr">
        <is>
          <t>天使联盟</t>
        </is>
      </c>
      <c r="H375" s="301" t="n">
        <v>13</v>
      </c>
      <c r="I375" s="288" t="n">
        <v>300</v>
      </c>
      <c r="J375" s="288" t="n">
        <v>50</v>
      </c>
      <c r="K375" s="288" t="n">
        <v>50</v>
      </c>
      <c r="L375" s="288" t="n">
        <v>20</v>
      </c>
      <c r="M375" s="288" t="n">
        <v>60</v>
      </c>
      <c r="N375" s="288" t="n">
        <v>200</v>
      </c>
      <c r="O375" s="288" t="n">
        <v>500</v>
      </c>
      <c r="P375" s="288" t="n">
        <v>500</v>
      </c>
      <c r="Q375" s="288" t="n">
        <v>20</v>
      </c>
      <c r="R375" s="288" t="n">
        <v>20</v>
      </c>
      <c r="S375" s="288" t="n">
        <v>50</v>
      </c>
      <c r="T375" s="288" t="n">
        <v>300</v>
      </c>
      <c r="U375" s="288" t="n">
        <v>900</v>
      </c>
      <c r="V375" s="318" t="n">
        <v>900</v>
      </c>
      <c r="W375" s="288" t="n"/>
      <c r="X375" s="288" t="n"/>
      <c r="Y375" s="288" t="n"/>
      <c r="Z375" s="288" t="n"/>
      <c r="AA375" s="288" t="n"/>
      <c r="AB375" s="288" t="n"/>
      <c r="AC375" s="288" t="n"/>
      <c r="AD375" s="288" t="n"/>
      <c r="AE375" s="289" t="n"/>
      <c r="AF375" s="288" t="n"/>
      <c r="AG375" s="288" t="n"/>
      <c r="AH375" s="288" t="n"/>
      <c r="AI375" s="288" t="n"/>
      <c r="AJ375" s="288" t="n"/>
      <c r="AK375" s="288" t="n"/>
      <c r="AL375" s="288" t="n"/>
      <c r="AM375" s="288" t="n"/>
      <c r="AN375" s="290">
        <f>SUM(I375:AM375)</f>
        <v/>
      </c>
      <c r="AO375" s="291" t="n"/>
      <c r="AP375" s="287" t="n"/>
      <c r="AQ375" s="260" t="n"/>
    </row>
    <row customFormat="1" customHeight="1" ht="31.5" r="376" s="316">
      <c r="A376" s="286" t="n">
        <v>16</v>
      </c>
      <c r="B376" s="333" t="inlineStr">
        <is>
          <t>多经</t>
        </is>
      </c>
      <c r="C376" s="286" t="inlineStr">
        <is>
          <t>多经</t>
        </is>
      </c>
      <c r="D376" s="286" t="inlineStr">
        <is>
          <t>4F</t>
        </is>
      </c>
      <c r="E376" s="286" t="inlineStr">
        <is>
          <t>4F</t>
        </is>
      </c>
      <c r="F376" s="317" t="n">
        <v>402</v>
      </c>
      <c r="G376" s="317" t="inlineStr">
        <is>
          <t>指纹锁</t>
        </is>
      </c>
      <c r="H376" s="288" t="n">
        <v>8</v>
      </c>
      <c r="I376" s="288" t="n">
        <v>0</v>
      </c>
      <c r="J376" s="288" t="n">
        <v>0</v>
      </c>
      <c r="K376" s="288" t="n">
        <v>0</v>
      </c>
      <c r="L376" s="288" t="n">
        <v>0</v>
      </c>
      <c r="M376" s="288" t="n">
        <v>0</v>
      </c>
      <c r="N376" s="288" t="n">
        <v>0</v>
      </c>
      <c r="O376" s="288" t="n">
        <v>0</v>
      </c>
      <c r="P376" s="288" t="n">
        <v>0</v>
      </c>
      <c r="Q376" s="288" t="n">
        <v>0</v>
      </c>
      <c r="R376" s="288" t="n">
        <v>0</v>
      </c>
      <c r="S376" s="288" t="n">
        <v>0</v>
      </c>
      <c r="T376" s="288" t="n">
        <v>0</v>
      </c>
      <c r="U376" s="288" t="n">
        <v>6000</v>
      </c>
      <c r="V376" s="318" t="n">
        <v>6000</v>
      </c>
      <c r="W376" s="288" t="n"/>
      <c r="X376" s="288" t="n"/>
      <c r="Y376" s="288" t="n"/>
      <c r="Z376" s="288" t="n"/>
      <c r="AA376" s="288" t="n"/>
      <c r="AB376" s="288" t="n"/>
      <c r="AC376" s="288" t="n"/>
      <c r="AD376" s="288" t="n"/>
      <c r="AE376" s="289" t="n"/>
      <c r="AF376" s="288" t="n"/>
      <c r="AG376" s="288" t="n"/>
      <c r="AH376" s="288" t="n"/>
      <c r="AI376" s="288" t="n"/>
      <c r="AJ376" s="288" t="n"/>
      <c r="AK376" s="288" t="n"/>
      <c r="AL376" s="288" t="n"/>
      <c r="AM376" s="288" t="n"/>
      <c r="AN376" s="290">
        <f>SUM(I376:AM376)</f>
        <v/>
      </c>
      <c r="AO376" s="291" t="n"/>
      <c r="AP376" s="287" t="n"/>
      <c r="AQ376" s="260" t="n"/>
    </row>
    <row customFormat="1" customHeight="1" ht="33" r="377" s="316">
      <c r="A377" s="286" t="n">
        <v>17</v>
      </c>
      <c r="B377" s="333" t="inlineStr">
        <is>
          <t>多经</t>
        </is>
      </c>
      <c r="C377" s="286" t="inlineStr">
        <is>
          <t>多经</t>
        </is>
      </c>
      <c r="D377" s="286" t="inlineStr">
        <is>
          <t>4F</t>
        </is>
      </c>
      <c r="E377" s="286" t="inlineStr">
        <is>
          <t>4F</t>
        </is>
      </c>
      <c r="F377" s="317" t="n">
        <v>405</v>
      </c>
      <c r="G377" s="317" t="inlineStr">
        <is>
          <t xml:space="preserve">花纯十里红妆手工坊 </t>
        </is>
      </c>
      <c r="H377" s="332" t="n">
        <v>24</v>
      </c>
      <c r="I377" s="288" t="n">
        <v>0</v>
      </c>
      <c r="J377" s="288" t="n">
        <v>0</v>
      </c>
      <c r="K377" s="288" t="n">
        <v>0</v>
      </c>
      <c r="L377" s="288" t="n">
        <v>0</v>
      </c>
      <c r="M377" s="288" t="n">
        <v>0</v>
      </c>
      <c r="N377" s="288" t="n">
        <v>0</v>
      </c>
      <c r="O377" s="288" t="n">
        <v>0</v>
      </c>
      <c r="P377" s="288" t="n">
        <v>0</v>
      </c>
      <c r="Q377" s="288" t="n">
        <v>0</v>
      </c>
      <c r="R377" s="288" t="n">
        <v>0</v>
      </c>
      <c r="S377" s="288" t="n">
        <v>0</v>
      </c>
      <c r="T377" s="288" t="n">
        <v>0</v>
      </c>
      <c r="U377" s="288" t="n">
        <v>0</v>
      </c>
      <c r="V377" s="318" t="n">
        <v>0</v>
      </c>
      <c r="W377" s="288" t="n"/>
      <c r="X377" s="288" t="n"/>
      <c r="Y377" s="288" t="n"/>
      <c r="Z377" s="288" t="n"/>
      <c r="AA377" s="288" t="n"/>
      <c r="AB377" s="288" t="n"/>
      <c r="AC377" s="288" t="n"/>
      <c r="AD377" s="288" t="n"/>
      <c r="AE377" s="289" t="n"/>
      <c r="AF377" s="288" t="n"/>
      <c r="AG377" s="288" t="n"/>
      <c r="AH377" s="288" t="n"/>
      <c r="AI377" s="288" t="n"/>
      <c r="AJ377" s="288" t="n"/>
      <c r="AK377" s="288" t="n"/>
      <c r="AL377" s="288" t="n"/>
      <c r="AM377" s="288" t="n"/>
      <c r="AN377" s="290">
        <f>SUM(I377:AM377)</f>
        <v/>
      </c>
      <c r="AO377" s="291" t="n"/>
      <c r="AP377" s="287" t="n"/>
      <c r="AQ377" s="260" t="n"/>
    </row>
    <row customFormat="1" customHeight="1" ht="33" r="378" s="260">
      <c r="A378" s="286" t="n">
        <v>18</v>
      </c>
      <c r="B378" s="333" t="inlineStr">
        <is>
          <t>多经</t>
        </is>
      </c>
      <c r="C378" s="286" t="inlineStr">
        <is>
          <t>多经</t>
        </is>
      </c>
      <c r="D378" s="286" t="inlineStr">
        <is>
          <t>4F</t>
        </is>
      </c>
      <c r="E378" s="315" t="inlineStr">
        <is>
          <t>4F</t>
        </is>
      </c>
      <c r="F378" s="287" t="n">
        <v>406</v>
      </c>
      <c r="G378" s="287" t="inlineStr">
        <is>
          <t>欧美阁</t>
        </is>
      </c>
      <c r="H378" s="301" t="n">
        <v>21</v>
      </c>
      <c r="I378" s="288" t="n">
        <v>911.8200000000001</v>
      </c>
      <c r="J378" s="286" t="n">
        <v>266.23</v>
      </c>
      <c r="K378" s="286" t="n">
        <v>564.9</v>
      </c>
      <c r="L378" s="286" t="n">
        <v>452.05</v>
      </c>
      <c r="M378" s="286" t="n">
        <v>256.66</v>
      </c>
      <c r="N378" s="286" t="n">
        <v>604.27</v>
      </c>
      <c r="O378" s="286" t="n">
        <v>1196.45</v>
      </c>
      <c r="P378" s="286" t="n">
        <v>917.83</v>
      </c>
      <c r="Q378" s="286" t="n">
        <v>180.6</v>
      </c>
      <c r="R378" s="286" t="n">
        <v>255.8</v>
      </c>
      <c r="S378" s="286" t="n">
        <v>212.87</v>
      </c>
      <c r="T378" s="286" t="n">
        <v>598.8</v>
      </c>
      <c r="U378" s="286" t="n">
        <v>2190.85</v>
      </c>
      <c r="V378" s="286" t="n">
        <v>2255</v>
      </c>
      <c r="W378" s="286" t="n"/>
      <c r="X378" s="286" t="n"/>
      <c r="Y378" s="286" t="n"/>
      <c r="Z378" s="286" t="n"/>
      <c r="AA378" s="286" t="n"/>
      <c r="AB378" s="286" t="n"/>
      <c r="AC378" s="286" t="n"/>
      <c r="AD378" s="286" t="n"/>
      <c r="AE378" s="299" t="n"/>
      <c r="AF378" s="286" t="n"/>
      <c r="AG378" s="286" t="n"/>
      <c r="AH378" s="286" t="n"/>
      <c r="AI378" s="286" t="n"/>
      <c r="AJ378" s="286" t="n"/>
      <c r="AK378" s="286" t="n"/>
      <c r="AL378" s="286" t="n"/>
      <c r="AM378" s="286" t="n"/>
      <c r="AN378" s="290">
        <f>SUM(I378:AM378)</f>
        <v/>
      </c>
      <c r="AO378" s="291" t="n"/>
      <c r="AP378" s="287" t="inlineStr">
        <is>
          <t>销采</t>
        </is>
      </c>
    </row>
    <row customFormat="1" customHeight="1" ht="31.5" r="379" s="316">
      <c r="A379" s="286" t="n">
        <v>19</v>
      </c>
      <c r="B379" s="333" t="inlineStr">
        <is>
          <t>多经</t>
        </is>
      </c>
      <c r="C379" s="286" t="inlineStr">
        <is>
          <t>多经</t>
        </is>
      </c>
      <c r="D379" s="286" t="inlineStr">
        <is>
          <t>4F</t>
        </is>
      </c>
      <c r="E379" s="286" t="inlineStr">
        <is>
          <t>4F</t>
        </is>
      </c>
      <c r="F379" s="317" t="n">
        <v>407</v>
      </c>
      <c r="G379" s="317" t="inlineStr">
        <is>
          <t>趣溜鱼</t>
        </is>
      </c>
      <c r="H379" s="332" t="n">
        <v>25</v>
      </c>
      <c r="I379" s="288" t="n">
        <v>1260</v>
      </c>
      <c r="J379" s="288" t="n">
        <v>160</v>
      </c>
      <c r="K379" s="288" t="n">
        <v>160</v>
      </c>
      <c r="L379" s="288" t="n">
        <v>220</v>
      </c>
      <c r="M379" s="288" t="n">
        <v>260</v>
      </c>
      <c r="N379" s="288" t="n">
        <v>460</v>
      </c>
      <c r="O379" s="288" t="n">
        <v>1260</v>
      </c>
      <c r="P379" s="288" t="n">
        <v>1280</v>
      </c>
      <c r="Q379" s="288" t="n">
        <v>80</v>
      </c>
      <c r="R379" s="288" t="n">
        <v>180</v>
      </c>
      <c r="S379" s="288" t="n">
        <v>140</v>
      </c>
      <c r="T379" s="288" t="n">
        <v>560</v>
      </c>
      <c r="U379" s="288" t="n">
        <v>2660</v>
      </c>
      <c r="V379" s="318" t="n">
        <v>2660</v>
      </c>
      <c r="W379" s="288" t="n"/>
      <c r="X379" s="288" t="n"/>
      <c r="Y379" s="288" t="n"/>
      <c r="Z379" s="288" t="n"/>
      <c r="AA379" s="288" t="n"/>
      <c r="AB379" s="288" t="n"/>
      <c r="AC379" s="288" t="n"/>
      <c r="AD379" s="288" t="n"/>
      <c r="AE379" s="289" t="n"/>
      <c r="AF379" s="288" t="n"/>
      <c r="AG379" s="288" t="n"/>
      <c r="AH379" s="288" t="n"/>
      <c r="AI379" s="288" t="n"/>
      <c r="AJ379" s="288" t="n"/>
      <c r="AK379" s="288" t="n"/>
      <c r="AL379" s="288" t="n"/>
      <c r="AM379" s="288" t="n"/>
      <c r="AN379" s="290">
        <f>SUM(I379:AM379)</f>
        <v/>
      </c>
      <c r="AO379" s="291" t="n"/>
      <c r="AP379" s="287" t="n"/>
      <c r="AQ379" s="260" t="n"/>
    </row>
    <row customFormat="1" customHeight="1" ht="31.5" r="380" s="316">
      <c r="A380" s="286" t="n">
        <v>20</v>
      </c>
      <c r="B380" s="333" t="inlineStr">
        <is>
          <t>多经</t>
        </is>
      </c>
      <c r="C380" s="286" t="inlineStr">
        <is>
          <t>多经</t>
        </is>
      </c>
      <c r="D380" s="286" t="inlineStr">
        <is>
          <t>4F</t>
        </is>
      </c>
      <c r="E380" s="286" t="inlineStr">
        <is>
          <t>4F</t>
        </is>
      </c>
      <c r="F380" s="317" t="n">
        <v>408</v>
      </c>
      <c r="G380" s="317" t="inlineStr">
        <is>
          <t>Exchange Lab</t>
        </is>
      </c>
      <c r="H380" s="334" t="n">
        <v>70</v>
      </c>
      <c r="I380" s="288" t="n">
        <v>14599</v>
      </c>
      <c r="J380" s="288" t="n">
        <v>9999</v>
      </c>
      <c r="K380" s="288" t="n">
        <v>9999</v>
      </c>
      <c r="L380" s="288" t="n">
        <v>8999</v>
      </c>
      <c r="M380" s="288" t="n">
        <v>8999</v>
      </c>
      <c r="N380" s="288" t="n">
        <v>13299</v>
      </c>
      <c r="O380" s="288" t="n">
        <v>14789</v>
      </c>
      <c r="P380" s="288" t="n">
        <v>13459</v>
      </c>
      <c r="Q380" s="288" t="n">
        <v>11299</v>
      </c>
      <c r="R380" s="288" t="n">
        <v>11229</v>
      </c>
      <c r="S380" s="288" t="n">
        <v>12999</v>
      </c>
      <c r="T380" s="288" t="n">
        <v>12399</v>
      </c>
      <c r="U380" s="288" t="n">
        <v>15621</v>
      </c>
      <c r="V380" s="318" t="n">
        <v>15621</v>
      </c>
      <c r="W380" s="288" t="n"/>
      <c r="X380" s="288" t="n"/>
      <c r="Y380" s="288" t="n"/>
      <c r="Z380" s="288" t="n"/>
      <c r="AA380" s="288" t="n"/>
      <c r="AB380" s="288" t="n"/>
      <c r="AC380" s="288" t="n"/>
      <c r="AD380" s="288" t="n"/>
      <c r="AE380" s="289" t="n"/>
      <c r="AF380" s="288" t="n"/>
      <c r="AG380" s="288" t="n"/>
      <c r="AH380" s="288" t="n"/>
      <c r="AI380" s="288" t="n"/>
      <c r="AJ380" s="288" t="n"/>
      <c r="AK380" s="288" t="n"/>
      <c r="AL380" s="288" t="n"/>
      <c r="AM380" s="288" t="n"/>
      <c r="AN380" s="290">
        <f>SUM(I380:AM380)</f>
        <v/>
      </c>
      <c r="AO380" s="291" t="n"/>
      <c r="AP380" s="287" t="n"/>
      <c r="AQ380" s="260" t="n"/>
    </row>
    <row customFormat="1" customHeight="1" ht="31.5" r="381" s="316">
      <c r="A381" s="286" t="n">
        <v>21</v>
      </c>
      <c r="B381" s="333" t="inlineStr">
        <is>
          <t>多经</t>
        </is>
      </c>
      <c r="C381" s="286" t="inlineStr">
        <is>
          <t>多经</t>
        </is>
      </c>
      <c r="D381" s="286" t="inlineStr">
        <is>
          <t>4F</t>
        </is>
      </c>
      <c r="E381" s="286" t="inlineStr">
        <is>
          <t>4F</t>
        </is>
      </c>
      <c r="F381" s="317" t="n">
        <v>417</v>
      </c>
      <c r="G381" s="317" t="inlineStr">
        <is>
          <t>栗子来了</t>
        </is>
      </c>
      <c r="H381" s="332" t="n">
        <v>8</v>
      </c>
      <c r="I381" s="288" t="n">
        <v>749</v>
      </c>
      <c r="J381" s="288" t="n">
        <v>621</v>
      </c>
      <c r="K381" s="288" t="n">
        <v>621</v>
      </c>
      <c r="L381" s="288" t="n">
        <v>189</v>
      </c>
      <c r="M381" s="288" t="n">
        <v>328</v>
      </c>
      <c r="N381" s="288" t="n">
        <v>326</v>
      </c>
      <c r="O381" s="288" t="n">
        <v>623</v>
      </c>
      <c r="P381" s="288" t="n">
        <v>643</v>
      </c>
      <c r="Q381" s="288" t="n">
        <v>140</v>
      </c>
      <c r="R381" s="288" t="n">
        <v>342</v>
      </c>
      <c r="S381" s="288" t="n">
        <v>322</v>
      </c>
      <c r="T381" s="288" t="n">
        <v>543</v>
      </c>
      <c r="U381" s="288" t="n">
        <v>648</v>
      </c>
      <c r="V381" s="318" t="n">
        <v>648</v>
      </c>
      <c r="W381" s="288" t="n"/>
      <c r="X381" s="288" t="n"/>
      <c r="Y381" s="288" t="n"/>
      <c r="Z381" s="288" t="n"/>
      <c r="AA381" s="288" t="n"/>
      <c r="AB381" s="288" t="n"/>
      <c r="AC381" s="288" t="n"/>
      <c r="AD381" s="288" t="n"/>
      <c r="AE381" s="289" t="n"/>
      <c r="AF381" s="288" t="n"/>
      <c r="AG381" s="288" t="n"/>
      <c r="AH381" s="288" t="n"/>
      <c r="AI381" s="288" t="n"/>
      <c r="AJ381" s="288" t="n"/>
      <c r="AK381" s="288" t="n"/>
      <c r="AL381" s="288" t="n"/>
      <c r="AM381" s="288" t="n"/>
      <c r="AN381" s="290">
        <f>SUM(I381:AM381)</f>
        <v/>
      </c>
      <c r="AO381" s="291" t="n"/>
      <c r="AP381" s="287" t="n"/>
      <c r="AQ381" s="260" t="n"/>
    </row>
    <row customFormat="1" customHeight="1" ht="24.75" r="382" s="316">
      <c r="A382" s="335" t="inlineStr">
        <is>
          <t>多经小计（计入销售总额）</t>
        </is>
      </c>
      <c r="B382" s="336" t="n"/>
      <c r="C382" s="336" t="n"/>
      <c r="D382" s="336" t="n"/>
      <c r="E382" s="336" t="n"/>
      <c r="F382" s="336" t="n"/>
      <c r="G382" s="337" t="n"/>
      <c r="H382" s="338">
        <f>SUM(H361:H381)</f>
        <v/>
      </c>
      <c r="I382" s="339">
        <f>SUM(I361:I381)</f>
        <v/>
      </c>
      <c r="J382" s="339">
        <f>SUM(J361:J381)</f>
        <v/>
      </c>
      <c r="K382" s="339">
        <f>SUM(K361:K381)</f>
        <v/>
      </c>
      <c r="L382" s="339">
        <f>SUM(L361:L381)</f>
        <v/>
      </c>
      <c r="M382" s="339">
        <f>SUM(M361:M381)</f>
        <v/>
      </c>
      <c r="N382" s="339">
        <f>SUM(N361:N381)</f>
        <v/>
      </c>
      <c r="O382" s="339">
        <f>SUM(O361:O381)</f>
        <v/>
      </c>
      <c r="P382" s="340">
        <f>SUM(P361:P381)</f>
        <v/>
      </c>
      <c r="Q382" s="340">
        <f>SUM(Q361:Q381)</f>
        <v/>
      </c>
      <c r="R382" s="339">
        <f>SUM(R361:R381)</f>
        <v/>
      </c>
      <c r="S382" s="339">
        <f>SUM(S361:S381)</f>
        <v/>
      </c>
      <c r="T382" s="339">
        <f>SUM(T361:T381)</f>
        <v/>
      </c>
      <c r="U382" s="339">
        <f>SUM(U361:U381)</f>
        <v/>
      </c>
      <c r="V382" s="339">
        <f>SUM(V361:V381)</f>
        <v/>
      </c>
      <c r="W382" s="339">
        <f>SUM(W361:W381)</f>
        <v/>
      </c>
      <c r="X382" s="339">
        <f>SUM(X361:X381)</f>
        <v/>
      </c>
      <c r="Y382" s="339">
        <f>SUM(Y361:Y381)</f>
        <v/>
      </c>
      <c r="Z382" s="339">
        <f>SUM(Z361:Z381)</f>
        <v/>
      </c>
      <c r="AA382" s="339">
        <f>SUM(AA361:AA381)</f>
        <v/>
      </c>
      <c r="AB382" s="339">
        <f>SUM(AB361:AB381)</f>
        <v/>
      </c>
      <c r="AC382" s="339">
        <f>SUM(AC361:AC381)</f>
        <v/>
      </c>
      <c r="AD382" s="339">
        <f>SUM(AD361:AD381)</f>
        <v/>
      </c>
      <c r="AE382" s="339">
        <f>SUM(AE361:AE381)</f>
        <v/>
      </c>
      <c r="AF382" s="339">
        <f>SUM(AF361:AF381)</f>
        <v/>
      </c>
      <c r="AG382" s="339">
        <f>SUM(AG361:AG381)</f>
        <v/>
      </c>
      <c r="AH382" s="339">
        <f>SUM(AH361:AH381)</f>
        <v/>
      </c>
      <c r="AI382" s="339">
        <f>SUM(AI361:AI381)</f>
        <v/>
      </c>
      <c r="AJ382" s="339">
        <f>SUM(AJ361:AJ381)</f>
        <v/>
      </c>
      <c r="AK382" s="339">
        <f>SUM(AK361:AK381)</f>
        <v/>
      </c>
      <c r="AL382" s="339">
        <f>SUM(AL361:AL381)</f>
        <v/>
      </c>
      <c r="AM382" s="339">
        <f>SUM(AM361:AM381)</f>
        <v/>
      </c>
      <c r="AN382" s="279">
        <f>SUM(I382:AM382)</f>
        <v/>
      </c>
      <c r="AO382" s="311" t="n"/>
      <c r="AP382" s="341" t="n"/>
    </row>
    <row customFormat="1" customHeight="1" ht="24.75" r="383" s="342">
      <c r="A383" s="343" t="inlineStr">
        <is>
          <t>总计</t>
        </is>
      </c>
      <c r="B383" s="343" t="n"/>
      <c r="C383" s="343" t="n"/>
      <c r="D383" s="343" t="n"/>
      <c r="E383" s="343" t="n"/>
      <c r="F383" s="343" t="n"/>
      <c r="G383" s="344" t="n"/>
      <c r="H383" s="345">
        <f>SUM(H382,H360,H334,H296,H212,H129,H30)</f>
        <v/>
      </c>
      <c r="I383" s="346">
        <f>SUM(I382,I360,I334,I296,I212,I129,I30)</f>
        <v/>
      </c>
      <c r="J383" s="346">
        <f>SUM(J382,J360,J334,J296,J212,J129,J30)</f>
        <v/>
      </c>
      <c r="K383" s="346">
        <f>SUM(K382,K360,K334,K296,K212,K129,K30)</f>
        <v/>
      </c>
      <c r="L383" s="346">
        <f>SUM(L382,L360,L334,L296,L212,L129,L30)</f>
        <v/>
      </c>
      <c r="M383" s="346">
        <f>SUM(M382,M360,M334,M296,M212,M129,M30)</f>
        <v/>
      </c>
      <c r="N383" s="346">
        <f>SUM(N382,N360,N334,N296,N212,N129,N30)</f>
        <v/>
      </c>
      <c r="O383" s="346">
        <f>SUM(O382,O360,O334,O296,O212,O129,O30)</f>
        <v/>
      </c>
      <c r="P383" s="346">
        <f>SUM(P382,P360,P334,P296,P212,P129,P30)</f>
        <v/>
      </c>
      <c r="Q383" s="346">
        <f>SUM(Q382,Q360,Q334,Q296,Q212,Q129,Q30)</f>
        <v/>
      </c>
      <c r="R383" s="346">
        <f>SUM(R382,R360,R334,R296,R212,R129,R30)</f>
        <v/>
      </c>
      <c r="S383" s="346">
        <f>SUM(S382,S360,S334,S296,S212,S129,S30)</f>
        <v/>
      </c>
      <c r="T383" s="346">
        <f>SUM(T382,T360,T334,T296,T212,T129,T30)</f>
        <v/>
      </c>
      <c r="U383" s="346">
        <f>SUM(U382,U360,U334,U296,U212,U129,U30)</f>
        <v/>
      </c>
      <c r="V383" s="346">
        <f>SUM(V382,V360,V334,V296,V212,V129,V30)</f>
        <v/>
      </c>
      <c r="W383" s="346">
        <f>SUM(W382,W360,W334,W296,W212,W129,W30)</f>
        <v/>
      </c>
      <c r="X383" s="346">
        <f>SUM(X382,X360,X334,X296,X212,X129,X30)</f>
        <v/>
      </c>
      <c r="Y383" s="346">
        <f>SUM(Y382,Y360,Y334,Y296,Y212,Y129,Y30)</f>
        <v/>
      </c>
      <c r="Z383" s="346">
        <f>SUM(Z382,Z360,Z334,Z296,Z212,Z129,Z30)</f>
        <v/>
      </c>
      <c r="AA383" s="346">
        <f>SUM(AA382,AA360,AA334,AA296,AA212,AA129,AA30)</f>
        <v/>
      </c>
      <c r="AB383" s="346">
        <f>SUM(AB382,AB360,AB334,AB296,AB212,AB129,AB30)</f>
        <v/>
      </c>
      <c r="AC383" s="346">
        <f>SUM(AC382,AC360,AC334,AC296,AC212,AC129,AC30)</f>
        <v/>
      </c>
      <c r="AD383" s="346">
        <f>SUM(AD382,AD360,AD334,AD296,AD212,AD129,AD30)</f>
        <v/>
      </c>
      <c r="AE383" s="346">
        <f>SUM(AE382,AE360,AE334,AE296,AE212,AE129,AE30)</f>
        <v/>
      </c>
      <c r="AF383" s="346">
        <f>SUM(AF382,AF360,AF334,AF296,AF212,AF129,AF30)</f>
        <v/>
      </c>
      <c r="AG383" s="346">
        <f>SUM(AG382,AG360,AG334,AG296,AG212,AG129,AG30)</f>
        <v/>
      </c>
      <c r="AH383" s="346">
        <f>SUM(AH382,AH360,AH334,AH296,AH212,AH129,AH30)</f>
        <v/>
      </c>
      <c r="AI383" s="346">
        <f>SUM(AI382,AI360,AI334,AI296,AI212,AI129,AI30)</f>
        <v/>
      </c>
      <c r="AJ383" s="346">
        <f>SUM(AJ382,AJ360,AJ334,AJ296,AJ212,AJ129,AJ30)</f>
        <v/>
      </c>
      <c r="AK383" s="346">
        <f>SUM(AK382,AK360,AK334,AK296,AK212,AK129,AK30)</f>
        <v/>
      </c>
      <c r="AL383" s="346">
        <f>SUM(AL382,AL360,AL334,AL296,AL212,AL129,AL30)</f>
        <v/>
      </c>
      <c r="AM383" s="346">
        <f>SUM(AM382,AM360,AM334,AM296,AM212,AM129,AM30)</f>
        <v/>
      </c>
      <c r="AN383" s="346">
        <f>SUM(AN382,AN360,AN334,AN296,AN212,AN129,AN30)</f>
        <v/>
      </c>
      <c r="AO383" s="347" t="n"/>
      <c r="AP383" s="348" t="n"/>
    </row>
    <row customFormat="1" customHeight="1" ht="24.75" r="384" s="349">
      <c r="A384" s="350" t="inlineStr">
        <is>
          <t>同期销售额</t>
        </is>
      </c>
      <c r="B384" s="351" t="n"/>
      <c r="C384" s="351" t="n"/>
      <c r="D384" s="351" t="n"/>
      <c r="E384" s="351" t="n"/>
      <c r="F384" s="351" t="n"/>
      <c r="G384" s="351" t="n"/>
      <c r="H384" s="352" t="n"/>
      <c r="I384" s="353" t="n">
        <v>4015415</v>
      </c>
      <c r="J384" s="353" t="n">
        <v>2247970</v>
      </c>
      <c r="K384" s="353" t="n">
        <v>2216221</v>
      </c>
      <c r="L384" s="353" t="n">
        <v>2140832.5</v>
      </c>
      <c r="M384" s="354" t="n">
        <v>2141851.3</v>
      </c>
      <c r="N384" s="353" t="n">
        <v>2840531</v>
      </c>
      <c r="O384" s="353" t="n">
        <v>3882135</v>
      </c>
      <c r="P384" s="353" t="n">
        <v>4732806.91</v>
      </c>
      <c r="Q384" s="355" t="n">
        <v>2507162</v>
      </c>
      <c r="R384" s="356" t="n">
        <v>2387183.9</v>
      </c>
      <c r="S384" s="356" t="n">
        <v>2252885.9</v>
      </c>
      <c r="T384" s="356" t="n">
        <v>2270626.69</v>
      </c>
      <c r="U384" s="356" t="n">
        <v>5719469</v>
      </c>
      <c r="V384" s="357" t="n">
        <v>5865366.6</v>
      </c>
      <c r="W384" s="356" t="n">
        <v>5751650</v>
      </c>
      <c r="X384" s="356" t="n">
        <v>2352410</v>
      </c>
      <c r="Y384" s="356" t="n">
        <v>2331100</v>
      </c>
      <c r="Z384" s="356" t="n">
        <v>2190023.3</v>
      </c>
      <c r="AA384" s="356" t="n">
        <v>2142753</v>
      </c>
      <c r="AB384" s="356" t="n">
        <v>2568950.49</v>
      </c>
      <c r="AC384" s="356" t="n">
        <v>4460703.5</v>
      </c>
      <c r="AD384" s="356" t="n">
        <v>4041183</v>
      </c>
      <c r="AE384" s="356" t="n">
        <v>2649495</v>
      </c>
      <c r="AF384" s="356" t="n">
        <v>2649495</v>
      </c>
      <c r="AG384" s="356" t="n">
        <v>2697734</v>
      </c>
      <c r="AH384" s="356" t="n">
        <v>2824474.6932</v>
      </c>
      <c r="AI384" s="356" t="n">
        <v>3283004.85</v>
      </c>
      <c r="AJ384" s="358" t="n">
        <v>3942742</v>
      </c>
      <c r="AK384" s="356" t="n">
        <v>3002242</v>
      </c>
      <c r="AL384" s="356" t="n">
        <v>6140757.7</v>
      </c>
      <c r="AM384" s="356" t="n"/>
      <c r="AN384" s="359">
        <f>SUM(I384:AM384)</f>
        <v/>
      </c>
      <c r="AO384" s="360" t="n"/>
      <c r="AP384" s="348" t="n"/>
    </row>
    <row customFormat="1" customHeight="1" ht="24.75" r="385" s="65">
      <c r="A385" s="193" t="inlineStr">
        <is>
          <t>销售同比%</t>
        </is>
      </c>
      <c r="B385" s="361" t="n"/>
      <c r="C385" s="361" t="n"/>
      <c r="D385" s="361" t="n"/>
      <c r="E385" s="361" t="n"/>
      <c r="F385" s="361" t="n"/>
      <c r="G385" s="361" t="n"/>
      <c r="H385" s="362" t="n"/>
      <c r="I385" s="201">
        <f>I383/I384-1</f>
        <v/>
      </c>
      <c r="J385" s="201">
        <f>J383/J384-1</f>
        <v/>
      </c>
      <c r="K385" s="201">
        <f>K383/K384-1</f>
        <v/>
      </c>
      <c r="L385" s="201">
        <f>L383/L384-1</f>
        <v/>
      </c>
      <c r="M385" s="201">
        <f>M383/M384-1</f>
        <v/>
      </c>
      <c r="N385" s="201">
        <f>N383/N384-1</f>
        <v/>
      </c>
      <c r="O385" s="201">
        <f>O383/O384-1</f>
        <v/>
      </c>
      <c r="P385" s="201">
        <f>P383/P384-1</f>
        <v/>
      </c>
      <c r="Q385" s="201">
        <f>Q383/Q384-1</f>
        <v/>
      </c>
      <c r="R385" s="201">
        <f>R383/R384-1</f>
        <v/>
      </c>
      <c r="S385" s="201">
        <f>S383/S384-1</f>
        <v/>
      </c>
      <c r="T385" s="201">
        <f>T383/T384-1</f>
        <v/>
      </c>
      <c r="U385" s="201">
        <f>U383/U384-1</f>
        <v/>
      </c>
      <c r="V385" s="201">
        <f>V383/V384-1</f>
        <v/>
      </c>
      <c r="W385" s="201">
        <f>W383/W384-1</f>
        <v/>
      </c>
      <c r="X385" s="201">
        <f>X383/X384-1</f>
        <v/>
      </c>
      <c r="Y385" s="201">
        <f>Y383/Y384-1</f>
        <v/>
      </c>
      <c r="Z385" s="201">
        <f>Z383/Z384-1</f>
        <v/>
      </c>
      <c r="AA385" s="201">
        <f>AA383/AA384-1</f>
        <v/>
      </c>
      <c r="AB385" s="201">
        <f>AB383/AB384-1</f>
        <v/>
      </c>
      <c r="AC385" s="201">
        <f>AC383/AC384-1</f>
        <v/>
      </c>
      <c r="AD385" s="201">
        <f>AD383/AD384-1</f>
        <v/>
      </c>
      <c r="AE385" s="201">
        <f>AE383/AE384-1</f>
        <v/>
      </c>
      <c r="AF385" s="201">
        <f>AF383/AF384-1</f>
        <v/>
      </c>
      <c r="AG385" s="201">
        <f>AG383/AG384-1</f>
        <v/>
      </c>
      <c r="AH385" s="224">
        <f>AH383/AH384-1</f>
        <v/>
      </c>
      <c r="AI385" s="201">
        <f>AI383/AI384-1</f>
        <v/>
      </c>
      <c r="AJ385" s="201">
        <f>AJ383/AJ384-1</f>
        <v/>
      </c>
      <c r="AK385" s="201">
        <f>AK383/AK384-1</f>
        <v/>
      </c>
      <c r="AL385" s="201">
        <f>AL383/AL384-1</f>
        <v/>
      </c>
      <c r="AM385" s="201">
        <f>AM383/AM384-1</f>
        <v/>
      </c>
      <c r="AN385" s="201">
        <f>AN383/AN384-1</f>
        <v/>
      </c>
      <c r="AO385" s="360" t="n"/>
      <c r="AP385" s="229" t="n"/>
    </row>
    <row customHeight="1" ht="24.75" r="386" s="248">
      <c r="A386" s="363" t="inlineStr">
        <is>
          <t>客流数据</t>
        </is>
      </c>
      <c r="B386" s="361" t="n"/>
      <c r="C386" s="361" t="n"/>
      <c r="D386" s="361" t="n"/>
      <c r="E386" s="361" t="n"/>
      <c r="F386" s="361" t="n"/>
      <c r="G386" s="361" t="n"/>
      <c r="H386" s="362" t="n"/>
      <c r="I386" s="274">
        <f>I4</f>
        <v/>
      </c>
      <c r="J386" s="274">
        <f>J4</f>
        <v/>
      </c>
      <c r="K386" s="274">
        <f>K4</f>
        <v/>
      </c>
      <c r="L386" s="274">
        <f>L4</f>
        <v/>
      </c>
      <c r="M386" s="274">
        <f>M4</f>
        <v/>
      </c>
      <c r="N386" s="274">
        <f>N4</f>
        <v/>
      </c>
      <c r="O386" s="274">
        <f>O4</f>
        <v/>
      </c>
      <c r="P386" s="274">
        <f>P4</f>
        <v/>
      </c>
      <c r="Q386" s="274">
        <f>Q4</f>
        <v/>
      </c>
      <c r="R386" s="274">
        <f>R4</f>
        <v/>
      </c>
      <c r="S386" s="274">
        <f>S4</f>
        <v/>
      </c>
      <c r="T386" s="274">
        <f>T4</f>
        <v/>
      </c>
      <c r="U386" s="274">
        <f>U4</f>
        <v/>
      </c>
      <c r="V386" s="274">
        <f>V4</f>
        <v/>
      </c>
      <c r="W386" s="274">
        <f>W4</f>
        <v/>
      </c>
      <c r="X386" s="274">
        <f>X4</f>
        <v/>
      </c>
      <c r="Y386" s="274">
        <f>Y4</f>
        <v/>
      </c>
      <c r="Z386" s="274">
        <f>Z4</f>
        <v/>
      </c>
      <c r="AA386" s="274">
        <f>AA4</f>
        <v/>
      </c>
      <c r="AB386" s="274">
        <f>AB4</f>
        <v/>
      </c>
      <c r="AC386" s="274">
        <f>AC4</f>
        <v/>
      </c>
      <c r="AD386" s="274">
        <f>AD4</f>
        <v/>
      </c>
      <c r="AE386" s="274">
        <f>AE4</f>
        <v/>
      </c>
      <c r="AF386" s="274">
        <f>AF4</f>
        <v/>
      </c>
      <c r="AG386" s="274">
        <f>AG4</f>
        <v/>
      </c>
      <c r="AH386" s="274">
        <f>AH4</f>
        <v/>
      </c>
      <c r="AI386" s="274">
        <f>AI4</f>
        <v/>
      </c>
      <c r="AJ386" s="274">
        <f>AJ4</f>
        <v/>
      </c>
      <c r="AK386" s="274">
        <f>AK4</f>
        <v/>
      </c>
      <c r="AL386" s="274">
        <f>AL4</f>
        <v/>
      </c>
      <c r="AM386" s="274">
        <f>AM4</f>
        <v/>
      </c>
      <c r="AN386" s="279">
        <f>SUM(I386:AM386)</f>
        <v/>
      </c>
      <c r="AO386" s="311" t="n"/>
      <c r="AP386" s="364" t="n"/>
    </row>
    <row customHeight="1" ht="24.75" r="387" s="248">
      <c r="A387" s="363" t="inlineStr">
        <is>
          <t>同期客流</t>
        </is>
      </c>
      <c r="B387" s="361" t="n"/>
      <c r="C387" s="361" t="n"/>
      <c r="D387" s="361" t="n"/>
      <c r="E387" s="361" t="n"/>
      <c r="F387" s="361" t="n"/>
      <c r="G387" s="361" t="n"/>
      <c r="H387" s="362" t="n"/>
      <c r="I387" s="365" t="n">
        <v>74042</v>
      </c>
      <c r="J387" s="274" t="n">
        <v>49818</v>
      </c>
      <c r="K387" s="274" t="n">
        <v>47872</v>
      </c>
      <c r="L387" s="274" t="n">
        <v>48216</v>
      </c>
      <c r="M387" s="274" t="n">
        <v>48471</v>
      </c>
      <c r="N387" s="274" t="n">
        <v>55643</v>
      </c>
      <c r="O387" s="274" t="n">
        <v>67085</v>
      </c>
      <c r="P387" s="274" t="n">
        <v>73003</v>
      </c>
      <c r="Q387" s="274" t="n">
        <v>48547</v>
      </c>
      <c r="R387" s="274" t="n">
        <v>49475</v>
      </c>
      <c r="S387" s="274" t="n">
        <v>52759</v>
      </c>
      <c r="T387" s="274" t="n">
        <v>52042</v>
      </c>
      <c r="U387" s="274" t="n">
        <v>82517</v>
      </c>
      <c r="V387" s="274" t="n">
        <v>82038</v>
      </c>
      <c r="W387" s="274" t="n">
        <v>80530</v>
      </c>
      <c r="X387" s="274" t="n">
        <v>50323</v>
      </c>
      <c r="Y387" s="274" t="n">
        <v>47343</v>
      </c>
      <c r="Z387" s="274" t="n">
        <v>47437</v>
      </c>
      <c r="AA387" s="274" t="n">
        <v>45988</v>
      </c>
      <c r="AB387" s="274" t="n">
        <v>56999</v>
      </c>
      <c r="AC387" s="274" t="n">
        <v>73024</v>
      </c>
      <c r="AD387" s="274" t="n">
        <v>74824</v>
      </c>
      <c r="AE387" s="274" t="n">
        <v>50277</v>
      </c>
      <c r="AF387" s="274" t="n">
        <v>50277</v>
      </c>
      <c r="AG387" s="274" t="n">
        <v>51682</v>
      </c>
      <c r="AH387" s="274" t="n">
        <v>51277</v>
      </c>
      <c r="AI387" s="274" t="n">
        <v>57564</v>
      </c>
      <c r="AJ387" s="274" t="n">
        <v>73025</v>
      </c>
      <c r="AK387" s="274" t="n">
        <v>50735</v>
      </c>
      <c r="AL387" s="274" t="n">
        <v>64034</v>
      </c>
      <c r="AM387" s="274" t="n"/>
      <c r="AN387" s="279">
        <f>SUM(I387:AL387)</f>
        <v/>
      </c>
      <c r="AO387" s="311" t="n"/>
      <c r="AP387" s="364" t="n"/>
    </row>
    <row customFormat="1" customHeight="1" ht="24.75" r="388" s="66">
      <c r="A388" s="195" t="inlineStr">
        <is>
          <t>客流同比</t>
        </is>
      </c>
      <c r="B388" s="361" t="n"/>
      <c r="C388" s="361" t="n"/>
      <c r="D388" s="361" t="n"/>
      <c r="E388" s="361" t="n"/>
      <c r="F388" s="361" t="n"/>
      <c r="G388" s="361" t="n"/>
      <c r="H388" s="362" t="n"/>
      <c r="I388" s="214">
        <f>I386/I387-1</f>
        <v/>
      </c>
      <c r="J388" s="214">
        <f>J386/J387-1</f>
        <v/>
      </c>
      <c r="K388" s="214">
        <f>K386/K387-1</f>
        <v/>
      </c>
      <c r="L388" s="214">
        <f>L386/L387-1</f>
        <v/>
      </c>
      <c r="M388" s="214">
        <f>M386/M387-1</f>
        <v/>
      </c>
      <c r="N388" s="214">
        <f>N386/N387-1</f>
        <v/>
      </c>
      <c r="O388" s="214">
        <f>O386/O387-1</f>
        <v/>
      </c>
      <c r="P388" s="214">
        <f>P386/P387-1</f>
        <v/>
      </c>
      <c r="Q388" s="214">
        <f>Q386/Q387-1</f>
        <v/>
      </c>
      <c r="R388" s="214">
        <f>R386/R387-1</f>
        <v/>
      </c>
      <c r="S388" s="214">
        <f>S386/S387-1</f>
        <v/>
      </c>
      <c r="T388" s="214">
        <f>T386/T387-1</f>
        <v/>
      </c>
      <c r="U388" s="214">
        <f>U386/U387-1</f>
        <v/>
      </c>
      <c r="V388" s="214">
        <f>V386/V387-1</f>
        <v/>
      </c>
      <c r="W388" s="214">
        <f>W386/W387-1</f>
        <v/>
      </c>
      <c r="X388" s="214">
        <f>X386/X387-1</f>
        <v/>
      </c>
      <c r="Y388" s="214">
        <f>Y386/Y387-1</f>
        <v/>
      </c>
      <c r="Z388" s="214">
        <f>Z386/Z387-1</f>
        <v/>
      </c>
      <c r="AA388" s="214">
        <f>AA386/AA387-1</f>
        <v/>
      </c>
      <c r="AB388" s="214">
        <f>AB386/AB387-1</f>
        <v/>
      </c>
      <c r="AC388" s="214">
        <f>AC386/AC387-1</f>
        <v/>
      </c>
      <c r="AD388" s="214">
        <f>AD386/AD387-1</f>
        <v/>
      </c>
      <c r="AE388" s="214">
        <f>AE386/AE387-1</f>
        <v/>
      </c>
      <c r="AF388" s="214">
        <f>AF386/AF387-1</f>
        <v/>
      </c>
      <c r="AG388" s="214">
        <f>AG386/AG387-1</f>
        <v/>
      </c>
      <c r="AH388" s="214">
        <f>AH386/AH387-1</f>
        <v/>
      </c>
      <c r="AI388" s="214">
        <f>AI386/AI387-1</f>
        <v/>
      </c>
      <c r="AJ388" s="214">
        <f>AJ386/AJ387-1</f>
        <v/>
      </c>
      <c r="AK388" s="214">
        <f>AK386/AK387-1</f>
        <v/>
      </c>
      <c r="AL388" s="214">
        <f>AL386/AL387-1</f>
        <v/>
      </c>
      <c r="AM388" s="214">
        <f>AM386/AM387-1</f>
        <v/>
      </c>
      <c r="AN388" s="214">
        <f>AN386/AN387-1</f>
        <v/>
      </c>
      <c r="AO388" s="311" t="n"/>
      <c r="AP388" s="231" t="n"/>
    </row>
    <row customHeight="1" ht="33" r="389" s="248">
      <c r="A389" s="366" t="inlineStr">
        <is>
          <t>本期车流</t>
        </is>
      </c>
      <c r="B389" s="361" t="n"/>
      <c r="C389" s="361" t="n"/>
      <c r="D389" s="361" t="n"/>
      <c r="E389" s="361" t="n"/>
      <c r="F389" s="361" t="n"/>
      <c r="G389" s="361" t="n"/>
      <c r="H389" s="362" t="n"/>
      <c r="I389" s="367" t="n">
        <v>7895</v>
      </c>
      <c r="J389" s="367" t="n">
        <v>5105</v>
      </c>
      <c r="K389" s="367" t="n">
        <v>4495</v>
      </c>
      <c r="L389" s="367" t="n">
        <v>4992</v>
      </c>
      <c r="M389" s="367" t="n">
        <v>4492</v>
      </c>
      <c r="N389" s="367" t="n">
        <v>4967</v>
      </c>
      <c r="O389" s="367" t="n">
        <v>6780</v>
      </c>
      <c r="P389" s="367" t="n">
        <v>6775</v>
      </c>
      <c r="Q389" s="368" t="n">
        <v>4217</v>
      </c>
      <c r="R389" s="367" t="n">
        <v>4570</v>
      </c>
      <c r="S389" s="367" t="n">
        <v>4165</v>
      </c>
      <c r="T389" s="367" t="n">
        <v>5141</v>
      </c>
      <c r="U389" s="367" t="n">
        <v>6883</v>
      </c>
      <c r="V389" s="367" t="n"/>
      <c r="W389" s="367" t="n"/>
      <c r="X389" s="367" t="n"/>
      <c r="Y389" s="367" t="n"/>
      <c r="Z389" s="367" t="n"/>
      <c r="AA389" s="367" t="n"/>
      <c r="AB389" s="367" t="n"/>
      <c r="AC389" s="367" t="n"/>
      <c r="AD389" s="367" t="n"/>
      <c r="AE389" s="367" t="n"/>
      <c r="AF389" s="369" t="n"/>
      <c r="AG389" s="367" t="n"/>
      <c r="AH389" s="367" t="n"/>
      <c r="AI389" s="367" t="n"/>
      <c r="AJ389" s="367" t="n"/>
      <c r="AK389" s="367" t="n"/>
      <c r="AL389" s="367" t="n"/>
      <c r="AM389" s="367" t="n"/>
      <c r="AN389" s="367">
        <f>SUM(I389:AM389)</f>
        <v/>
      </c>
      <c r="AO389" s="360" t="n"/>
      <c r="AP389" s="348" t="n"/>
    </row>
    <row customHeight="1" ht="26.25" r="390" s="248">
      <c r="A390" s="366" t="inlineStr">
        <is>
          <t>同期车流</t>
        </is>
      </c>
      <c r="B390" s="361" t="n"/>
      <c r="C390" s="361" t="n"/>
      <c r="D390" s="361" t="n"/>
      <c r="E390" s="361" t="n"/>
      <c r="F390" s="361" t="n"/>
      <c r="G390" s="361" t="n"/>
      <c r="H390" s="362" t="n"/>
      <c r="I390" s="370" t="n">
        <v>6642</v>
      </c>
      <c r="J390" s="371" t="n">
        <v>4637</v>
      </c>
      <c r="K390" s="371" t="n">
        <v>4567</v>
      </c>
      <c r="L390" s="372" t="n">
        <v>4583</v>
      </c>
      <c r="M390" s="371" t="n">
        <v>4576</v>
      </c>
      <c r="N390" s="371" t="n">
        <v>5004</v>
      </c>
      <c r="O390" s="371" t="n">
        <v>6615</v>
      </c>
      <c r="P390" s="371" t="n">
        <v>6302</v>
      </c>
      <c r="Q390" s="373" t="n">
        <v>4498</v>
      </c>
      <c r="R390" s="371" t="n">
        <v>4578</v>
      </c>
      <c r="S390" s="371" t="n">
        <v>4362</v>
      </c>
      <c r="T390" s="371" t="n">
        <v>4432</v>
      </c>
      <c r="U390" s="371" t="n">
        <v>6218</v>
      </c>
      <c r="V390" s="372" t="n">
        <v>6321</v>
      </c>
      <c r="W390" s="371" t="n">
        <v>5792</v>
      </c>
      <c r="X390" s="371" t="n">
        <v>4756</v>
      </c>
      <c r="Y390" s="371" t="n">
        <v>4327</v>
      </c>
      <c r="Z390" s="371" t="n">
        <v>4646</v>
      </c>
      <c r="AA390" s="372" t="n">
        <v>4647</v>
      </c>
      <c r="AB390" s="372" t="n">
        <v>4774</v>
      </c>
      <c r="AC390" s="371" t="n">
        <v>6782</v>
      </c>
      <c r="AD390" s="372" t="n">
        <v>6224</v>
      </c>
      <c r="AE390" s="371" t="n">
        <v>4881</v>
      </c>
      <c r="AF390" s="372" t="n">
        <v>4881</v>
      </c>
      <c r="AG390" s="372" t="n">
        <v>4850</v>
      </c>
      <c r="AH390" s="371" t="n">
        <v>4711</v>
      </c>
      <c r="AI390" s="371" t="n">
        <v>5604</v>
      </c>
      <c r="AJ390" s="367" t="n">
        <v>5910</v>
      </c>
      <c r="AK390" s="371" t="n">
        <v>4868</v>
      </c>
      <c r="AL390" s="371" t="n">
        <v>5645</v>
      </c>
      <c r="AM390" s="371" t="n"/>
      <c r="AN390" s="359">
        <f>SUM(I390:AL390)</f>
        <v/>
      </c>
      <c r="AO390" s="360" t="n"/>
      <c r="AP390" s="348" t="n"/>
    </row>
    <row customFormat="1" customHeight="1" ht="26.25" r="391" s="260">
      <c r="A391" s="366" t="inlineStr">
        <is>
          <t>车流同比</t>
        </is>
      </c>
      <c r="B391" s="361" t="n"/>
      <c r="C391" s="361" t="n"/>
      <c r="D391" s="361" t="n"/>
      <c r="E391" s="361" t="n"/>
      <c r="F391" s="361" t="n"/>
      <c r="G391" s="361" t="n"/>
      <c r="H391" s="362" t="n"/>
      <c r="I391" s="222">
        <f>I389/I390-1</f>
        <v/>
      </c>
      <c r="J391" s="222">
        <f>J389/J390-1</f>
        <v/>
      </c>
      <c r="K391" s="222">
        <f>K389/K390-1</f>
        <v/>
      </c>
      <c r="L391" s="222">
        <f>L389/L390-1</f>
        <v/>
      </c>
      <c r="M391" s="222">
        <f>M389/M390-1</f>
        <v/>
      </c>
      <c r="N391" s="222">
        <f>N389/N390-1</f>
        <v/>
      </c>
      <c r="O391" s="222">
        <f>O389/O390-1</f>
        <v/>
      </c>
      <c r="P391" s="222">
        <f>P389/P390-1</f>
        <v/>
      </c>
      <c r="Q391" s="220">
        <f>Q389/Q390-1</f>
        <v/>
      </c>
      <c r="R391" s="222">
        <f>R389/R390-1</f>
        <v/>
      </c>
      <c r="S391" s="222">
        <f>S389/S390-1</f>
        <v/>
      </c>
      <c r="T391" s="222">
        <f>T389/T390-1</f>
        <v/>
      </c>
      <c r="U391" s="222">
        <f>U389/U390-1</f>
        <v/>
      </c>
      <c r="V391" s="222">
        <f>V389/V390-1</f>
        <v/>
      </c>
      <c r="W391" s="222">
        <f>W389/W390-1</f>
        <v/>
      </c>
      <c r="X391" s="222">
        <f>X389/X390-1</f>
        <v/>
      </c>
      <c r="Y391" s="222">
        <f>Y389/Y390-1</f>
        <v/>
      </c>
      <c r="Z391" s="222">
        <f>Z389/Z390-1</f>
        <v/>
      </c>
      <c r="AA391" s="222">
        <f>AA389/AA390-1</f>
        <v/>
      </c>
      <c r="AB391" s="222">
        <f>AB389/AB390-1</f>
        <v/>
      </c>
      <c r="AC391" s="222">
        <f>AC389/AC390-1</f>
        <v/>
      </c>
      <c r="AD391" s="222">
        <f>AD389/AD390-1</f>
        <v/>
      </c>
      <c r="AE391" s="222">
        <f>AE389/AE390-1</f>
        <v/>
      </c>
      <c r="AF391" s="222">
        <f>AF389/AF390-1</f>
        <v/>
      </c>
      <c r="AG391" s="222">
        <f>AG389/AG390-1</f>
        <v/>
      </c>
      <c r="AH391" s="222">
        <f>AH389/AH390-1</f>
        <v/>
      </c>
      <c r="AI391" s="222">
        <f>AI389/AI390-1</f>
        <v/>
      </c>
      <c r="AJ391" s="222">
        <f>AJ389/AJ390-1</f>
        <v/>
      </c>
      <c r="AK391" s="222">
        <f>AK389/AK390-1</f>
        <v/>
      </c>
      <c r="AL391" s="222">
        <f>AL389/AL390-1</f>
        <v/>
      </c>
      <c r="AM391" s="222">
        <f>AM389/AM390-1</f>
        <v/>
      </c>
      <c r="AN391" s="222">
        <f>AN389/AN390-1</f>
        <v/>
      </c>
      <c r="AO391" s="360" t="n"/>
      <c r="AP391" s="348" t="n"/>
    </row>
    <row customFormat="1" customHeight="1" ht="24.75" r="392" s="374">
      <c r="A392" s="375" t="inlineStr">
        <is>
          <t>同期日期对照（2018年9月）</t>
        </is>
      </c>
      <c r="B392" s="361" t="n"/>
      <c r="C392" s="361" t="n"/>
      <c r="D392" s="361" t="n"/>
      <c r="E392" s="361" t="n"/>
      <c r="F392" s="361" t="n"/>
      <c r="G392" s="361" t="n"/>
      <c r="H392" s="362" t="n"/>
      <c r="I392" s="211" t="inlineStr">
        <is>
          <t>9.2</t>
        </is>
      </c>
      <c r="J392" s="211" t="inlineStr">
        <is>
          <t>9.3</t>
        </is>
      </c>
      <c r="K392" s="211" t="inlineStr">
        <is>
          <t>9.4</t>
        </is>
      </c>
      <c r="L392" s="211" t="inlineStr">
        <is>
          <t>9.5</t>
        </is>
      </c>
      <c r="M392" s="211" t="inlineStr">
        <is>
          <t>9.6</t>
        </is>
      </c>
      <c r="N392" s="211" t="inlineStr">
        <is>
          <t>9.7</t>
        </is>
      </c>
      <c r="O392" s="211" t="inlineStr">
        <is>
          <t>9.1</t>
        </is>
      </c>
      <c r="P392" s="211" t="inlineStr">
        <is>
          <t>9.9</t>
        </is>
      </c>
      <c r="Q392" s="211" t="inlineStr">
        <is>
          <t>9.10</t>
        </is>
      </c>
      <c r="R392" s="211" t="inlineStr">
        <is>
          <t>9.11</t>
        </is>
      </c>
      <c r="S392" s="211" t="inlineStr">
        <is>
          <t>9.12</t>
        </is>
      </c>
      <c r="T392" s="211" t="inlineStr">
        <is>
          <t>9.13</t>
        </is>
      </c>
      <c r="U392" s="211" t="inlineStr">
        <is>
          <t>9.22</t>
        </is>
      </c>
      <c r="V392" s="211" t="inlineStr">
        <is>
          <t>9.23</t>
        </is>
      </c>
      <c r="W392" s="211" t="inlineStr">
        <is>
          <t>9.24</t>
        </is>
      </c>
      <c r="X392" s="211" t="inlineStr">
        <is>
          <t>9.17</t>
        </is>
      </c>
      <c r="Y392" s="211" t="inlineStr">
        <is>
          <t>9.18</t>
        </is>
      </c>
      <c r="Z392" s="211" t="inlineStr">
        <is>
          <t>9.19</t>
        </is>
      </c>
      <c r="AA392" s="211" t="inlineStr">
        <is>
          <t>9.20</t>
        </is>
      </c>
      <c r="AB392" s="211" t="inlineStr">
        <is>
          <t>9.14</t>
        </is>
      </c>
      <c r="AC392" s="211" t="inlineStr">
        <is>
          <t>9.8</t>
        </is>
      </c>
      <c r="AD392" s="211" t="inlineStr">
        <is>
          <t>9.16</t>
        </is>
      </c>
      <c r="AE392" s="211" t="inlineStr">
        <is>
          <t>9.25</t>
        </is>
      </c>
      <c r="AF392" s="211" t="inlineStr">
        <is>
          <t>9.25</t>
        </is>
      </c>
      <c r="AG392" s="211" t="inlineStr">
        <is>
          <t>9.26</t>
        </is>
      </c>
      <c r="AH392" s="211" t="inlineStr">
        <is>
          <t>9.27</t>
        </is>
      </c>
      <c r="AI392" s="211" t="inlineStr">
        <is>
          <t>9.21</t>
        </is>
      </c>
      <c r="AJ392" s="211" t="inlineStr">
        <is>
          <t>9.15</t>
        </is>
      </c>
      <c r="AK392" s="211" t="inlineStr">
        <is>
          <t>9.29</t>
        </is>
      </c>
      <c r="AL392" s="211" t="inlineStr">
        <is>
          <t>9.30</t>
        </is>
      </c>
      <c r="AM392" s="211" t="n"/>
      <c r="AN392" s="376" t="n"/>
      <c r="AO392" s="376" t="n"/>
      <c r="AP392" s="376" t="n"/>
    </row>
    <row customFormat="1" customHeight="1" ht="24.75" r="393" s="260">
      <c r="A393" s="253" t="n"/>
      <c r="B393" s="253" t="n"/>
      <c r="C393" s="253" t="n"/>
      <c r="D393" s="253" t="n"/>
      <c r="E393" s="253" t="n"/>
      <c r="F393" s="253" t="n"/>
      <c r="G393" s="253" t="n"/>
      <c r="H393" s="377" t="n"/>
      <c r="I393" s="269" t="n">
        <v>43345</v>
      </c>
      <c r="J393" s="269" t="n">
        <v>43346</v>
      </c>
      <c r="K393" s="269" t="n">
        <v>43347</v>
      </c>
      <c r="L393" s="269" t="n">
        <v>43348</v>
      </c>
      <c r="M393" s="269" t="n">
        <v>43349</v>
      </c>
      <c r="N393" s="269" t="n">
        <v>43350</v>
      </c>
      <c r="O393" s="269" t="n">
        <v>43344</v>
      </c>
      <c r="P393" s="269" t="n">
        <v>43352</v>
      </c>
      <c r="Q393" s="269" t="n">
        <v>43353</v>
      </c>
      <c r="R393" s="269" t="n">
        <v>43354</v>
      </c>
      <c r="S393" s="269" t="n">
        <v>43355</v>
      </c>
      <c r="T393" s="269" t="n">
        <v>43356</v>
      </c>
      <c r="U393" s="269" t="n">
        <v>43365</v>
      </c>
      <c r="V393" s="269" t="n">
        <v>43366</v>
      </c>
      <c r="W393" s="269" t="n">
        <v>43367</v>
      </c>
      <c r="X393" s="269" t="n">
        <v>43360</v>
      </c>
      <c r="Y393" s="269" t="n">
        <v>43361</v>
      </c>
      <c r="Z393" s="269" t="n">
        <v>43362</v>
      </c>
      <c r="AA393" s="269" t="n">
        <v>43363</v>
      </c>
      <c r="AB393" s="269" t="n">
        <v>43357</v>
      </c>
      <c r="AC393" s="269" t="n">
        <v>43351</v>
      </c>
      <c r="AD393" s="269" t="n">
        <v>43359</v>
      </c>
      <c r="AE393" s="269" t="n">
        <v>43368</v>
      </c>
      <c r="AF393" s="269" t="n">
        <v>43368</v>
      </c>
      <c r="AG393" s="269" t="n">
        <v>43369</v>
      </c>
      <c r="AH393" s="269" t="n">
        <v>43370</v>
      </c>
      <c r="AI393" s="269" t="n">
        <v>43364</v>
      </c>
      <c r="AJ393" s="269" t="n">
        <v>43358</v>
      </c>
      <c r="AK393" s="269" t="n">
        <v>43372</v>
      </c>
      <c r="AL393" s="269" t="n">
        <v>43373</v>
      </c>
      <c r="AM393" s="269" t="n"/>
      <c r="AN393" s="378" t="n"/>
      <c r="AO393" s="258" t="n"/>
      <c r="AP393" s="259" t="n"/>
    </row>
    <row r="394" s="248">
      <c r="F394" s="199" t="n"/>
      <c r="I394" s="256" t="n"/>
      <c r="J394" s="256" t="n"/>
      <c r="K394" s="256" t="n"/>
      <c r="L394" s="256" t="n"/>
      <c r="M394" s="256" t="n"/>
      <c r="N394" s="256" t="n"/>
      <c r="O394" s="256" t="n"/>
      <c r="P394" s="256" t="n"/>
      <c r="Q394" s="256" t="n"/>
      <c r="Y394" s="256" t="n"/>
      <c r="Z394" s="256" t="n"/>
      <c r="AB394" s="256" t="n"/>
      <c r="AC394" s="256" t="n"/>
      <c r="AD394" s="256" t="n"/>
      <c r="AF394" s="256" t="n"/>
      <c r="AH394" s="256" t="n"/>
    </row>
    <row r="395" s="248">
      <c r="I395" s="256" t="n"/>
      <c r="J395" s="256" t="n"/>
      <c r="K395" s="256" t="n"/>
      <c r="L395" s="257" t="n"/>
      <c r="M395" s="257" t="n"/>
      <c r="N395" s="256" t="n"/>
      <c r="O395" s="257" t="n"/>
      <c r="P395" s="257" t="n"/>
      <c r="Q395" s="257" t="n"/>
      <c r="S395" s="256" t="n"/>
      <c r="T395" s="256" t="n"/>
      <c r="U395" s="256" t="n"/>
      <c r="W395" s="256" t="n"/>
      <c r="X395" s="257" t="n"/>
      <c r="Y395" s="256" t="n"/>
      <c r="Z395" s="256" t="n"/>
      <c r="AB395" s="256" t="n"/>
      <c r="AC395" s="256" t="n"/>
      <c r="AD395" s="256" t="n"/>
      <c r="AE395" s="256" t="n"/>
      <c r="AF395" s="256" t="n"/>
      <c r="AH395" s="256" t="n"/>
      <c r="AJ395" s="257" t="n"/>
      <c r="AM395" s="379" t="n"/>
    </row>
    <row r="396" s="248">
      <c r="F396" s="199" t="n"/>
      <c r="I396" s="256" t="n"/>
      <c r="J396" s="256" t="n"/>
      <c r="K396" s="257" t="n"/>
      <c r="L396" s="257" t="n"/>
      <c r="M396" s="256" t="n"/>
      <c r="N396" s="256" t="n"/>
      <c r="O396" s="257" t="n"/>
      <c r="P396" s="257" t="n"/>
      <c r="Q396" s="256" t="n"/>
      <c r="R396" s="256" t="n"/>
      <c r="S396" s="256" t="n"/>
      <c r="T396" s="256" t="n"/>
      <c r="V396" s="256" t="n"/>
      <c r="W396" s="257" t="n"/>
      <c r="X396" s="256" t="n"/>
      <c r="Y396" s="256" t="n"/>
      <c r="Z396" s="256" t="n"/>
      <c r="AB396" s="256" t="n"/>
      <c r="AC396" s="256" t="n"/>
      <c r="AD396" s="257" t="n"/>
      <c r="AF396" s="256" t="n"/>
      <c r="AH396" s="256" t="n"/>
      <c r="AI396" s="257" t="n"/>
      <c r="AK396" s="256" t="n"/>
      <c r="AM396" s="380" t="n"/>
    </row>
    <row r="401" s="248">
      <c r="I401" s="256" t="n"/>
      <c r="K401" s="257" t="n"/>
      <c r="L401" s="256" t="n"/>
      <c r="O401" s="255" t="n"/>
      <c r="Q401" s="256" t="n"/>
      <c r="U401" s="257" t="n"/>
      <c r="W401" s="257" t="n"/>
      <c r="X401" s="257" t="n"/>
      <c r="Z401" s="256" t="n"/>
      <c r="AA401" s="257" t="n"/>
      <c r="AB401" s="256" t="n"/>
      <c r="AC401" s="256" t="n"/>
      <c r="AD401" s="256" t="n"/>
      <c r="AF401" s="256" t="n"/>
      <c r="AG401" s="257" t="n"/>
      <c r="AH401" s="256" t="n"/>
      <c r="AI401" s="257" t="n"/>
    </row>
    <row r="402" s="248">
      <c r="I402" s="256" t="n"/>
      <c r="K402" s="257" t="n"/>
      <c r="L402" s="256" t="n"/>
      <c r="O402" s="255" t="n"/>
      <c r="Q402" s="256" t="n"/>
      <c r="U402" s="257" t="n"/>
      <c r="W402" s="257" t="n"/>
      <c r="X402" s="257" t="n"/>
      <c r="Z402" s="256" t="n"/>
      <c r="AA402" s="257" t="n"/>
      <c r="AB402" s="256" t="n"/>
      <c r="AC402" s="256" t="n"/>
      <c r="AD402" s="256" t="n"/>
      <c r="AF402" s="256" t="n"/>
      <c r="AG402" s="257" t="n"/>
      <c r="AH402" s="256" t="n"/>
      <c r="AI402" s="257" t="n"/>
    </row>
    <row r="403" s="248">
      <c r="I403" s="256" t="n"/>
      <c r="K403" s="257" t="n"/>
      <c r="L403" s="256" t="n"/>
      <c r="O403" s="255" t="n"/>
      <c r="Q403" s="256" t="n"/>
      <c r="U403" s="257" t="n"/>
      <c r="W403" s="257" t="n"/>
      <c r="X403" s="257" t="n"/>
      <c r="Z403" s="256" t="n"/>
      <c r="AA403" s="257" t="n"/>
      <c r="AB403" s="256" t="n"/>
      <c r="AC403" s="256" t="n"/>
      <c r="AD403" s="256" t="n"/>
      <c r="AF403" s="256" t="n"/>
      <c r="AG403" s="257" t="n"/>
      <c r="AH403" s="256" t="n"/>
      <c r="AI403" s="257" t="n"/>
    </row>
  </sheetData>
  <autoFilter ref="A2:AT393"/>
  <mergeCells count="20">
    <mergeCell ref="A384:H384"/>
    <mergeCell ref="A385:H385"/>
    <mergeCell ref="A386:H386"/>
    <mergeCell ref="A387:H387"/>
    <mergeCell ref="A388:H388"/>
    <mergeCell ref="A389:H389"/>
    <mergeCell ref="A390:H390"/>
    <mergeCell ref="A391:H391"/>
    <mergeCell ref="A392:H392"/>
    <mergeCell ref="A1:A2"/>
    <mergeCell ref="B1:B2"/>
    <mergeCell ref="C1:C2"/>
    <mergeCell ref="D1:D2"/>
    <mergeCell ref="E1:E2"/>
    <mergeCell ref="F1:F2"/>
    <mergeCell ref="G1:G2"/>
    <mergeCell ref="H1:H2"/>
    <mergeCell ref="AN1:AN2"/>
    <mergeCell ref="AO1:AO2"/>
    <mergeCell ref="AP1:AP2"/>
  </mergeCells>
  <conditionalFormatting sqref="F84">
    <cfRule dxfId="0" priority="47" type="duplicateValues"/>
    <cfRule dxfId="0" priority="48" type="duplicateValues"/>
    <cfRule dxfId="0" priority="45" type="duplicateValues"/>
    <cfRule dxfId="0" priority="44" type="duplicateValues"/>
  </conditionalFormatting>
  <conditionalFormatting sqref="F101">
    <cfRule dxfId="0" priority="52" type="duplicateValues"/>
    <cfRule dxfId="0" priority="53" type="duplicateValues"/>
    <cfRule dxfId="0" priority="50" type="duplicateValues"/>
    <cfRule dxfId="0" priority="49" type="duplicateValues"/>
    <cfRule dxfId="1" priority="51" type="expression">
      <formula>AND(SUMPRODUCT(IFERROR(1*(($F$6:$F$102&amp;"x")=(F101&amp;"x")),0))&gt;1,NOT(ISBLANK(F101)))</formula>
    </cfRule>
  </conditionalFormatting>
  <conditionalFormatting sqref="F112">
    <cfRule dxfId="0" priority="1426" type="duplicateValues"/>
    <cfRule dxfId="1" priority="1427" type="expression">
      <formula>AND(SUMPRODUCT(IFERROR(1*(($F$213:$F$276&amp;"x")=(F112&amp;"x")),0))&gt;1,NOT(ISBLANK(F112)))</formula>
    </cfRule>
  </conditionalFormatting>
  <conditionalFormatting sqref="F113">
    <cfRule dxfId="0" priority="205" type="duplicateValues"/>
  </conditionalFormatting>
  <conditionalFormatting sqref="F115">
    <cfRule dxfId="0" priority="1428" type="duplicateValues"/>
    <cfRule dxfId="0" priority="1429" type="duplicateValues"/>
    <cfRule dxfId="1" priority="1430" type="expression">
      <formula>AND(SUMPRODUCT(IFERROR(1*(($F$213:$F$276&amp;"x")=(F115&amp;"x")),0))&gt;1,NOT(ISBLANK(F115)))</formula>
    </cfRule>
    <cfRule dxfId="0" priority="1431" type="duplicateValues"/>
    <cfRule dxfId="0" priority="1432" type="duplicateValues"/>
  </conditionalFormatting>
  <conditionalFormatting sqref="F116">
    <cfRule dxfId="0" priority="1433" type="duplicateValues"/>
    <cfRule dxfId="0" priority="1434" type="duplicateValues"/>
    <cfRule dxfId="1" priority="1435" type="expression">
      <formula>AND(SUMPRODUCT(IFERROR(1*(($F$213:$F$276&amp;"x")=(F116&amp;"x")),0))&gt;1,NOT(ISBLANK(F116)))</formula>
    </cfRule>
    <cfRule dxfId="0" priority="1436" type="duplicateValues"/>
    <cfRule dxfId="0" priority="1437" type="duplicateValues"/>
  </conditionalFormatting>
  <conditionalFormatting sqref="F117">
    <cfRule dxfId="0" priority="1438" type="duplicateValues"/>
    <cfRule dxfId="0" priority="1439" type="duplicateValues"/>
    <cfRule dxfId="1" priority="1440" type="expression">
      <formula>AND(SUMPRODUCT(IFERROR(1*(($F$213:$F$276&amp;"x")=(F117&amp;"x")),0))&gt;1,NOT(ISBLANK(F117)))</formula>
    </cfRule>
    <cfRule dxfId="0" priority="1441" type="duplicateValues"/>
    <cfRule dxfId="0" priority="1442" type="duplicateValues"/>
  </conditionalFormatting>
  <conditionalFormatting sqref="F118">
    <cfRule dxfId="0" priority="1443" type="duplicateValues"/>
    <cfRule dxfId="0" priority="1444" type="duplicateValues"/>
    <cfRule dxfId="1" priority="1445" type="expression">
      <formula>AND(SUMPRODUCT(IFERROR(1*(($F$213:$F$276&amp;"x")=(F118&amp;"x")),0))&gt;1,NOT(ISBLANK(F118)))</formula>
    </cfRule>
    <cfRule dxfId="0" priority="1446" type="duplicateValues"/>
    <cfRule dxfId="0" priority="1447" type="duplicateValues"/>
  </conditionalFormatting>
  <conditionalFormatting sqref="F119">
    <cfRule dxfId="0" priority="1448" type="duplicateValues"/>
    <cfRule dxfId="0" priority="1449" type="duplicateValues"/>
    <cfRule dxfId="1" priority="1450" type="expression">
      <formula>AND(SUMPRODUCT(IFERROR(1*(($F$213:$F$276&amp;"x")=(F119&amp;"x")),0))&gt;1,NOT(ISBLANK(F119)))</formula>
    </cfRule>
    <cfRule dxfId="0" priority="1451" type="duplicateValues"/>
    <cfRule dxfId="0" priority="1452" type="duplicateValues"/>
  </conditionalFormatting>
  <conditionalFormatting sqref="F120">
    <cfRule dxfId="0" priority="1453" type="duplicateValues"/>
    <cfRule dxfId="0" priority="1454" type="duplicateValues"/>
    <cfRule dxfId="1" priority="1455" type="expression">
      <formula>AND(SUMPRODUCT(IFERROR(1*(($F$213:$F$276&amp;"x")=(F120&amp;"x")),0))&gt;1,NOT(ISBLANK(F120)))</formula>
    </cfRule>
    <cfRule dxfId="0" priority="1456" type="duplicateValues"/>
    <cfRule dxfId="0" priority="1457" type="duplicateValues"/>
  </conditionalFormatting>
  <conditionalFormatting sqref="F121">
    <cfRule dxfId="0" priority="1458" type="duplicateValues"/>
    <cfRule dxfId="0" priority="1459" type="duplicateValues"/>
    <cfRule dxfId="1" priority="1460" type="expression">
      <formula>AND(SUMPRODUCT(IFERROR(1*(($F$213:$F$276&amp;"x")=(F121&amp;"x")),0))&gt;1,NOT(ISBLANK(F121)))</formula>
    </cfRule>
    <cfRule dxfId="0" priority="1461" type="duplicateValues"/>
    <cfRule dxfId="0" priority="1462" type="duplicateValues"/>
  </conditionalFormatting>
  <conditionalFormatting sqref="F122">
    <cfRule dxfId="0" priority="1468" type="duplicateValues"/>
    <cfRule dxfId="0" priority="1469" type="duplicateValues"/>
    <cfRule dxfId="1" priority="1470" type="expression">
      <formula>AND(SUMPRODUCT(IFERROR(1*(($F$213:$F$276&amp;"x")=(F122&amp;"x")),0))&gt;1,NOT(ISBLANK(F122)))</formula>
    </cfRule>
    <cfRule dxfId="0" priority="1471" type="duplicateValues"/>
    <cfRule dxfId="0" priority="1472" type="duplicateValues"/>
  </conditionalFormatting>
  <conditionalFormatting sqref="F123">
    <cfRule dxfId="0" priority="22" type="duplicateValues"/>
    <cfRule dxfId="0" priority="23" type="duplicateValues"/>
    <cfRule dxfId="0" priority="24" type="duplicateValues"/>
    <cfRule dxfId="0" priority="21" type="duplicateValues"/>
  </conditionalFormatting>
  <conditionalFormatting sqref="F124">
    <cfRule dxfId="0" priority="17" type="duplicateValues"/>
    <cfRule dxfId="0" priority="18" type="duplicateValues"/>
    <cfRule dxfId="0" priority="19" type="duplicateValues"/>
    <cfRule dxfId="0" priority="20" type="duplicateValues"/>
  </conditionalFormatting>
  <conditionalFormatting sqref="F125">
    <cfRule dxfId="0" priority="161" type="duplicateValues"/>
    <cfRule dxfId="0" priority="162" type="duplicateValues"/>
    <cfRule dxfId="0" priority="163" type="duplicateValues"/>
  </conditionalFormatting>
  <conditionalFormatting sqref="F126">
    <cfRule dxfId="0" priority="12" type="duplicateValues"/>
    <cfRule dxfId="0" priority="13" type="duplicateValues"/>
    <cfRule dxfId="1" priority="14" type="expression">
      <formula>AND(SUMPRODUCT(IFERROR(1*(($F$213:$F$276&amp;"x")=(F126&amp;"x")),0))&gt;1,NOT(ISBLANK(F126)))</formula>
    </cfRule>
    <cfRule dxfId="0" priority="15" type="duplicateValues"/>
    <cfRule dxfId="0" priority="16" type="duplicateValues"/>
  </conditionalFormatting>
  <conditionalFormatting sqref="F127">
    <cfRule dxfId="0" priority="7" type="duplicateValues"/>
    <cfRule dxfId="0" priority="8" type="duplicateValues"/>
    <cfRule dxfId="1" priority="9" type="expression">
      <formula>AND(SUMPRODUCT(IFERROR(1*(($F$213:$F$276&amp;"x")=(F127&amp;"x")),0))&gt;1,NOT(ISBLANK(F127)))</formula>
    </cfRule>
    <cfRule dxfId="0" priority="10" type="duplicateValues"/>
    <cfRule dxfId="0" priority="11" type="duplicateValues"/>
  </conditionalFormatting>
  <conditionalFormatting sqref="F128">
    <cfRule dxfId="0" priority="1463" type="duplicateValues"/>
    <cfRule dxfId="0" priority="1464" type="duplicateValues"/>
    <cfRule dxfId="1" priority="1465" type="expression">
      <formula>AND(SUMPRODUCT(IFERROR(1*(($F$213:$F$276&amp;"x")=(F128&amp;"x")),0))&gt;1,NOT(ISBLANK(F128)))</formula>
    </cfRule>
    <cfRule dxfId="0" priority="1466" type="duplicateValues"/>
    <cfRule dxfId="0" priority="1467" type="duplicateValues"/>
  </conditionalFormatting>
  <conditionalFormatting sqref="F130">
    <cfRule dxfId="0" priority="166" type="duplicateValues"/>
    <cfRule dxfId="0" priority="167" type="duplicateValues"/>
    <cfRule dxfId="0" priority="168" type="duplicateValues"/>
  </conditionalFormatting>
  <conditionalFormatting sqref="F152">
    <cfRule dxfId="0" priority="200" type="duplicateValues"/>
  </conditionalFormatting>
  <conditionalFormatting sqref="F206">
    <cfRule dxfId="0" priority="186" type="duplicateValues"/>
    <cfRule dxfId="0" priority="187" type="duplicateValues"/>
  </conditionalFormatting>
  <conditionalFormatting sqref="F209">
    <cfRule dxfId="0" priority="147" type="duplicateValues"/>
    <cfRule dxfId="0" priority="148" type="duplicateValues"/>
    <cfRule dxfId="0" priority="149" type="duplicateValues"/>
    <cfRule dxfId="0" priority="150" type="duplicateValues"/>
  </conditionalFormatting>
  <conditionalFormatting sqref="F210">
    <cfRule dxfId="0" priority="64" type="duplicateValues"/>
    <cfRule dxfId="0" priority="65" type="duplicateValues"/>
    <cfRule dxfId="0" priority="66" type="duplicateValues"/>
    <cfRule dxfId="0" priority="67" type="duplicateValues"/>
  </conditionalFormatting>
  <conditionalFormatting sqref="F211">
    <cfRule dxfId="0" priority="26" type="duplicateValues"/>
    <cfRule dxfId="0" priority="27" type="duplicateValues"/>
    <cfRule dxfId="0" priority="28" type="duplicateValues"/>
    <cfRule dxfId="0" priority="25" type="duplicateValues"/>
  </conditionalFormatting>
  <conditionalFormatting sqref="F230">
    <cfRule dxfId="0" priority="1302" type="duplicateValues"/>
    <cfRule dxfId="1" priority="1303" type="expression">
      <formula>AND(SUMPRODUCT(IFERROR(1*(($F$213:$F$276&amp;"x")=(F230&amp;"x")),0))&gt;1,NOT(ISBLANK(F230)))</formula>
    </cfRule>
    <cfRule dxfId="0" priority="1304" type="duplicateValues"/>
    <cfRule dxfId="0" priority="1305" type="duplicateValues"/>
  </conditionalFormatting>
  <conditionalFormatting sqref="F290">
    <cfRule dxfId="0" priority="203" type="duplicateValues"/>
  </conditionalFormatting>
  <conditionalFormatting sqref="F291">
    <cfRule dxfId="0" priority="201" type="duplicateValues"/>
  </conditionalFormatting>
  <conditionalFormatting sqref="F292">
    <cfRule dxfId="0" priority="153" type="duplicateValues"/>
    <cfRule dxfId="0" priority="155" type="duplicateValues"/>
    <cfRule dxfId="0" priority="156" type="duplicateValues"/>
  </conditionalFormatting>
  <conditionalFormatting sqref="F293">
    <cfRule dxfId="0" priority="39" type="duplicateValues"/>
    <cfRule dxfId="0" priority="40" type="duplicateValues"/>
    <cfRule dxfId="0" priority="41" type="duplicateValues"/>
    <cfRule dxfId="0" priority="42" type="duplicateValues"/>
  </conditionalFormatting>
  <conditionalFormatting sqref="H293">
    <cfRule dxfId="1" priority="43" type="expression">
      <formula>AND(SUMPRODUCT(IFERROR(1*(($F$297:$F$318&amp;"x")=(H293&amp;"x")),0))&gt;1,NOT(ISBLANK(H293)))</formula>
    </cfRule>
  </conditionalFormatting>
  <conditionalFormatting sqref="F294">
    <cfRule dxfId="0" priority="29" type="duplicateValues"/>
    <cfRule dxfId="0" priority="30" type="duplicateValues"/>
    <cfRule dxfId="0" priority="31" type="duplicateValues"/>
    <cfRule dxfId="0" priority="32" type="duplicateValues"/>
  </conditionalFormatting>
  <conditionalFormatting sqref="H294">
    <cfRule dxfId="1" priority="33" type="expression">
      <formula>AND(SUMPRODUCT(IFERROR(1*(($F$297:$F$318&amp;"x")=(H294&amp;"x")),0))&gt;1,NOT(ISBLANK(H294)))</formula>
    </cfRule>
  </conditionalFormatting>
  <conditionalFormatting sqref="F295">
    <cfRule dxfId="0" priority="78" type="duplicateValues"/>
    <cfRule dxfId="0" priority="80" type="duplicateValues"/>
    <cfRule dxfId="0" priority="81" type="duplicateValues"/>
    <cfRule dxfId="0" priority="82" type="duplicateValues"/>
  </conditionalFormatting>
  <conditionalFormatting sqref="F325">
    <cfRule dxfId="0" priority="180" type="duplicateValues"/>
    <cfRule dxfId="0" priority="182" type="duplicateValues"/>
  </conditionalFormatting>
  <conditionalFormatting sqref="F326">
    <cfRule dxfId="0" priority="183" type="duplicateValues"/>
    <cfRule dxfId="0" priority="185" type="duplicateValues"/>
  </conditionalFormatting>
  <conditionalFormatting sqref="F327">
    <cfRule dxfId="0" priority="188" type="duplicateValues"/>
    <cfRule dxfId="0" priority="190" type="duplicateValues"/>
  </conditionalFormatting>
  <conditionalFormatting sqref="F328">
    <cfRule dxfId="0" priority="1050" type="duplicateValues"/>
    <cfRule dxfId="0" priority="1051" type="duplicateValues"/>
    <cfRule dxfId="1" priority="1052" type="expression">
      <formula>AND(SUMPRODUCT(IFERROR(1*(($F$29:$F$359&amp;"x")=(F328&amp;"x")),0))&gt;1,NOT(ISBLANK(F328)))</formula>
    </cfRule>
    <cfRule dxfId="0" priority="1053" type="duplicateValues"/>
    <cfRule dxfId="0" priority="1054" type="duplicateValues"/>
  </conditionalFormatting>
  <conditionalFormatting sqref="F329">
    <cfRule dxfId="0" priority="1055" type="duplicateValues"/>
    <cfRule dxfId="0" priority="1056" type="duplicateValues"/>
    <cfRule dxfId="1" priority="1057" type="expression">
      <formula>AND(SUMPRODUCT(IFERROR(1*(($F$29:$F$359&amp;"x")=(F329&amp;"x")),0))&gt;1,NOT(ISBLANK(F329)))</formula>
    </cfRule>
    <cfRule dxfId="0" priority="1058" type="duplicateValues"/>
    <cfRule dxfId="0" priority="1059" type="duplicateValues"/>
  </conditionalFormatting>
  <conditionalFormatting sqref="F330">
    <cfRule dxfId="0" priority="1060" type="duplicateValues"/>
    <cfRule dxfId="0" priority="1061" type="duplicateValues"/>
    <cfRule dxfId="1" priority="1062" type="expression">
      <formula>AND(SUMPRODUCT(IFERROR(1*(($F$29:$F$359&amp;"x")=(F330&amp;"x")),0))&gt;1,NOT(ISBLANK(F330)))</formula>
    </cfRule>
    <cfRule dxfId="0" priority="1063" type="duplicateValues"/>
    <cfRule dxfId="0" priority="1064" type="duplicateValues"/>
  </conditionalFormatting>
  <conditionalFormatting sqref="F331">
    <cfRule dxfId="0" priority="1065" type="duplicateValues"/>
    <cfRule dxfId="0" priority="1066" type="duplicateValues"/>
    <cfRule dxfId="0" priority="1067" type="duplicateValues"/>
    <cfRule dxfId="0" priority="1068" type="duplicateValues"/>
    <cfRule dxfId="1" priority="1069" type="expression">
      <formula>AND(SUMPRODUCT(IFERROR(1*(($F$29:$F$360&amp;"x")=(F331&amp;"x")),0))&gt;1,NOT(ISBLANK(F331)))</formula>
    </cfRule>
  </conditionalFormatting>
  <conditionalFormatting sqref="F332">
    <cfRule dxfId="0" priority="2" type="duplicateValues"/>
    <cfRule dxfId="0" priority="3" type="duplicateValues"/>
    <cfRule dxfId="0" priority="4" type="duplicateValues"/>
    <cfRule dxfId="0" priority="5" type="duplicateValues"/>
    <cfRule dxfId="1" priority="6" type="expression">
      <formula>AND(SUMPRODUCT(IFERROR(1*(($F$29:$F$360&amp;"x")=(F332&amp;"x")),0))&gt;1,NOT(ISBLANK(F332)))</formula>
    </cfRule>
  </conditionalFormatting>
  <conditionalFormatting sqref="F333">
    <cfRule dxfId="0" priority="1070" type="duplicateValues"/>
    <cfRule dxfId="0" priority="1071" type="duplicateValues"/>
    <cfRule dxfId="0" priority="1072" type="duplicateValues"/>
    <cfRule dxfId="0" priority="1073" type="duplicateValues"/>
    <cfRule dxfId="1" priority="1074" type="expression">
      <formula>AND(SUMPRODUCT(IFERROR(1*(($F$29:$F$360&amp;"x")=(F333&amp;"x")),0))&gt;1,NOT(ISBLANK(F333)))</formula>
    </cfRule>
  </conditionalFormatting>
  <conditionalFormatting sqref="F346">
    <cfRule dxfId="1" priority="989" type="expression">
      <formula>AND(SUMPRODUCT(IFERROR(1*(($F$29:$F$359&amp;"x")=(F346&amp;"x")),0))&gt;1,NOT(ISBLANK(F346)))</formula>
    </cfRule>
    <cfRule dxfId="0" priority="990" type="duplicateValues"/>
    <cfRule dxfId="0" priority="991" type="duplicateValues"/>
  </conditionalFormatting>
  <conditionalFormatting sqref="F355">
    <cfRule dxfId="0" priority="191" type="duplicateValues"/>
    <cfRule dxfId="0" priority="192" type="duplicateValues"/>
    <cfRule dxfId="1" priority="193" type="expression">
      <formula>AND(SUMPRODUCT(IFERROR(1*(($F$29:$F$359&amp;"x")=(F355&amp;"x")),0))&gt;1,NOT(ISBLANK(F355)))</formula>
    </cfRule>
  </conditionalFormatting>
  <conditionalFormatting sqref="F356">
    <cfRule dxfId="0" priority="207" type="duplicateValues"/>
    <cfRule dxfId="1" priority="208" type="expression">
      <formula>AND(SUMPRODUCT(IFERROR(1*(($F$29:$F$359&amp;"x")=(F356&amp;"x")),0))&gt;1,NOT(ISBLANK(F356)))</formula>
    </cfRule>
  </conditionalFormatting>
  <conditionalFormatting sqref="F357">
    <cfRule dxfId="0" priority="157" type="duplicateValues"/>
    <cfRule dxfId="1" priority="158" type="expression">
      <formula>AND(SUMPRODUCT(IFERROR(1*(($F$29:$F$359&amp;"x")=(F357&amp;"x")),0))&gt;1,NOT(ISBLANK(F357)))</formula>
    </cfRule>
    <cfRule dxfId="0" priority="159" type="duplicateValues"/>
    <cfRule dxfId="0" priority="160" type="duplicateValues"/>
  </conditionalFormatting>
  <conditionalFormatting sqref="F358">
    <cfRule dxfId="0" priority="54" type="duplicateValues"/>
    <cfRule dxfId="0" priority="55" type="duplicateValues"/>
    <cfRule dxfId="1" priority="56" type="expression">
      <formula>AND(SUMPRODUCT(IFERROR(1*(($F$29:$F$359&amp;"x")=(F358&amp;"x")),0))&gt;1,NOT(ISBLANK(F358)))</formula>
    </cfRule>
    <cfRule dxfId="0" priority="57" type="duplicateValues"/>
    <cfRule dxfId="0" priority="58" type="duplicateValues"/>
  </conditionalFormatting>
  <conditionalFormatting sqref="F364">
    <cfRule dxfId="0" priority="177" type="duplicateValues"/>
    <cfRule dxfId="1" priority="178" type="expression">
      <formula>AND(SUMPRODUCT(IFERROR(1*(($F$297:$F$318&amp;"x")=(F364&amp;"x")),0))&gt;1,NOT(ISBLANK(F364)))</formula>
    </cfRule>
    <cfRule dxfId="0" priority="179" type="duplicateValues"/>
  </conditionalFormatting>
  <conditionalFormatting sqref="F369">
    <cfRule dxfId="0" priority="198" type="duplicateValues"/>
  </conditionalFormatting>
  <conditionalFormatting sqref="F371">
    <cfRule dxfId="0" priority="197" type="duplicateValues"/>
  </conditionalFormatting>
  <conditionalFormatting sqref="F379">
    <cfRule dxfId="0" priority="199" type="duplicateValues"/>
  </conditionalFormatting>
  <conditionalFormatting sqref="F381">
    <cfRule dxfId="0" priority="194" type="duplicateValues"/>
    <cfRule dxfId="0" priority="195" type="duplicateValues"/>
  </conditionalFormatting>
  <conditionalFormatting sqref="F1:F1048576">
    <cfRule dxfId="2" priority="1" type="duplicateValues"/>
  </conditionalFormatting>
  <conditionalFormatting sqref="F192:F195">
    <cfRule dxfId="1" priority="245" type="expression">
      <formula>AND(SUMPRODUCT(IFERROR(1*(($F$6:$F$129&amp;"x")=(F192&amp;"x")),0))&gt;1,NOT(ISBLANK(F192)))</formula>
    </cfRule>
  </conditionalFormatting>
  <conditionalFormatting sqref="F382:F1048576 F347:F354 F129 F131:F151 F207:F208 F153:F205 F1:F83 F114 F212:F229 F296:F324 F231:F289 F334:F345 F365:F368 F380 F359:F363 F372:F378 F370 F102:F111 F85:F100">
    <cfRule dxfId="0" priority="381" type="duplicateValues"/>
  </conditionalFormatting>
  <conditionalFormatting sqref="F382:F1048576 F356 F334:F345 F129 F131:F205 F1:F83 F207:F208 F231:F291 F212:F229 F296:F324 F347:F354 F365:F380 F359:F363 F102:F114 F85:F100">
    <cfRule dxfId="0" priority="395" type="duplicateValues"/>
  </conditionalFormatting>
  <conditionalFormatting sqref="F359:F1048576 F334:F356 F129 F131:F208 F1:F83 F231:F291 F212:F229 F296:F327 F102:F114 F85:F100">
    <cfRule dxfId="0" priority="173" type="duplicateValues"/>
  </conditionalFormatting>
  <conditionalFormatting sqref="F359:F1048576 F334:F357 F129:F208 F1:F83 F296:F327 F212:F292 F125 F102:F114 F85:F100">
    <cfRule dxfId="0" priority="1370" type="duplicateValues"/>
  </conditionalFormatting>
  <conditionalFormatting sqref="AB4 I393:AN393 I2:AM3">
    <cfRule dxfId="3" operator="equal" priority="223" type="cellIs">
      <formula>"周日"</formula>
    </cfRule>
    <cfRule dxfId="3" operator="equal" priority="224" type="cellIs">
      <formula>"周六"</formula>
    </cfRule>
  </conditionalFormatting>
  <conditionalFormatting sqref="F378 F6:F27 F102 F30:F100">
    <cfRule dxfId="1" priority="250" type="expression">
      <formula>AND(SUMPRODUCT(IFERROR(1*(($F$6:$F$102&amp;"x")=(F6&amp;"x")),0))&gt;1,NOT(ISBLANK(F6)))</formula>
    </cfRule>
  </conditionalFormatting>
  <conditionalFormatting sqref="F352:F354 F347:F350 F319:F327 F28:F29 F335:F345 F359">
    <cfRule dxfId="1" priority="181" type="expression">
      <formula>AND(SUMPRODUCT(IFERROR(1*(($F$29:$F$359&amp;"x")=(F28&amp;"x")),0))&gt;1,NOT(ISBLANK(F28)))</formula>
    </cfRule>
  </conditionalFormatting>
  <conditionalFormatting sqref="F351 F231:F276 F186:F191 F103:F111 F213:F229">
    <cfRule dxfId="1" priority="260" type="expression">
      <formula>AND(SUMPRODUCT(IFERROR(1*(($F$213:$F$276&amp;"x")=(F103&amp;"x")),0))&gt;1,NOT(ISBLANK(F103)))</formula>
    </cfRule>
  </conditionalFormatting>
  <conditionalFormatting sqref="F363 H201:H202 F278:F285 H286:H292 F297:F318 H295">
    <cfRule dxfId="1" priority="84" type="expression">
      <formula>AND(SUMPRODUCT(IFERROR(1*(($F$297:$F$318&amp;"x")=(F201&amp;"x")),0))&gt;1,NOT(ISBLANK(F201)))</formula>
    </cfRule>
  </conditionalFormatting>
  <pageMargins bottom="0.169444444444444" footer="0.169444444444444" header="0.509722222222222" left="0.75" right="0.169444444444444" top="0.169444444444444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46"/>
  <sheetViews>
    <sheetView workbookViewId="0" zoomScale="90" zoomScaleNormal="90">
      <pane activePane="bottomRight" state="frozen" topLeftCell="N24" xSplit="4" ySplit="5"/>
      <selection activeCell="A1" sqref="A1"/>
      <selection activeCell="A1" pane="topRight" sqref="A1"/>
      <selection activeCell="A1" pane="bottomLeft" sqref="A1"/>
      <selection activeCell="O40" pane="bottomRight" sqref="O40"/>
    </sheetView>
  </sheetViews>
  <sheetFormatPr baseColWidth="8" customHeight="1" defaultColWidth="7.375" defaultRowHeight="20.1"/>
  <cols>
    <col customWidth="1" max="2" min="1" style="374" width="12.75"/>
    <col customWidth="1" max="3" min="3" style="381" width="12.75"/>
    <col customWidth="1" max="4" min="4" style="381" width="18.75"/>
    <col customWidth="1" max="15" min="5" style="381" width="12.75"/>
    <col customWidth="1" max="16" min="16" style="381" width="15.5"/>
    <col customWidth="1" max="32" min="17" style="381" width="12.75"/>
    <col customWidth="1" max="33" min="33" style="374" width="12.75"/>
    <col customWidth="1" max="34" min="34" style="374" width="18.125"/>
    <col customWidth="1" max="35" min="35" style="374" width="17.375"/>
    <col customWidth="1" max="36" min="36" style="374" width="7.375"/>
    <col customWidth="1" max="37" min="37" style="374" width="7.375"/>
    <col customWidth="1" max="38" min="38" style="374" width="8.125"/>
    <col customWidth="1" max="16384" min="39" style="374" width="7.375"/>
  </cols>
  <sheetData>
    <row customHeight="1" ht="19.5" r="1" s="248">
      <c r="A1" s="382" t="inlineStr">
        <is>
          <t>纬度</t>
        </is>
      </c>
      <c r="B1" s="382" t="inlineStr">
        <is>
          <t>楼层</t>
        </is>
      </c>
      <c r="C1" s="382" t="inlineStr">
        <is>
          <t>经营
方式</t>
        </is>
      </c>
      <c r="D1" s="382" t="inlineStr">
        <is>
          <t>月度合计</t>
        </is>
      </c>
      <c r="E1" s="383" t="inlineStr">
        <is>
          <t>1日</t>
        </is>
      </c>
      <c r="F1" s="383" t="inlineStr">
        <is>
          <t>2日</t>
        </is>
      </c>
      <c r="G1" s="383" t="inlineStr">
        <is>
          <t>3日</t>
        </is>
      </c>
      <c r="H1" s="383" t="inlineStr">
        <is>
          <t>4日</t>
        </is>
      </c>
      <c r="I1" s="383" t="inlineStr">
        <is>
          <t>5日</t>
        </is>
      </c>
      <c r="J1" s="383" t="inlineStr">
        <is>
          <t>6日</t>
        </is>
      </c>
      <c r="K1" s="383" t="inlineStr">
        <is>
          <t>7日</t>
        </is>
      </c>
      <c r="L1" s="383" t="inlineStr">
        <is>
          <t>8日</t>
        </is>
      </c>
      <c r="M1" s="383" t="inlineStr">
        <is>
          <t>9日</t>
        </is>
      </c>
      <c r="N1" s="383" t="inlineStr">
        <is>
          <t>10日</t>
        </is>
      </c>
      <c r="O1" s="383" t="inlineStr">
        <is>
          <t>11日</t>
        </is>
      </c>
      <c r="P1" s="383" t="inlineStr">
        <is>
          <t>12日</t>
        </is>
      </c>
      <c r="Q1" s="383" t="inlineStr">
        <is>
          <t>13日</t>
        </is>
      </c>
      <c r="R1" s="383" t="inlineStr">
        <is>
          <t>14日</t>
        </is>
      </c>
      <c r="S1" s="383" t="inlineStr">
        <is>
          <t>15日</t>
        </is>
      </c>
      <c r="T1" s="383" t="inlineStr">
        <is>
          <t>16日</t>
        </is>
      </c>
      <c r="U1" s="383" t="inlineStr">
        <is>
          <t>17日</t>
        </is>
      </c>
      <c r="V1" s="383" t="inlineStr">
        <is>
          <t>18日</t>
        </is>
      </c>
      <c r="W1" s="383" t="inlineStr">
        <is>
          <t>19日</t>
        </is>
      </c>
      <c r="X1" s="383" t="inlineStr">
        <is>
          <t>20日</t>
        </is>
      </c>
      <c r="Y1" s="383" t="inlineStr">
        <is>
          <t>21日</t>
        </is>
      </c>
      <c r="Z1" s="383" t="inlineStr">
        <is>
          <t>22日</t>
        </is>
      </c>
      <c r="AA1" s="383" t="inlineStr">
        <is>
          <t>23日</t>
        </is>
      </c>
      <c r="AB1" s="383" t="inlineStr">
        <is>
          <t>24日</t>
        </is>
      </c>
      <c r="AC1" s="383" t="inlineStr">
        <is>
          <t>25日</t>
        </is>
      </c>
      <c r="AD1" s="383" t="inlineStr">
        <is>
          <t>26日</t>
        </is>
      </c>
      <c r="AE1" s="383" t="inlineStr">
        <is>
          <t>27日</t>
        </is>
      </c>
      <c r="AF1" s="383" t="inlineStr">
        <is>
          <t>28日</t>
        </is>
      </c>
      <c r="AG1" s="383" t="inlineStr">
        <is>
          <t>29日</t>
        </is>
      </c>
      <c r="AH1" s="383" t="inlineStr">
        <is>
          <t>30日</t>
        </is>
      </c>
      <c r="AI1" s="383" t="n"/>
    </row>
    <row customHeight="1" ht="19.5" r="2" s="248">
      <c r="A2" s="268" t="n"/>
      <c r="B2" s="268" t="n"/>
      <c r="C2" s="268" t="n"/>
      <c r="D2" s="268" t="n"/>
      <c r="E2" s="269" t="n">
        <v>43709</v>
      </c>
      <c r="F2" s="269" t="n">
        <v>43710</v>
      </c>
      <c r="G2" s="269" t="n">
        <v>43711</v>
      </c>
      <c r="H2" s="269" t="n">
        <v>43712</v>
      </c>
      <c r="I2" s="269" t="n">
        <v>43713</v>
      </c>
      <c r="J2" s="269" t="n">
        <v>43714</v>
      </c>
      <c r="K2" s="269" t="n">
        <v>43715</v>
      </c>
      <c r="L2" s="269" t="n">
        <v>43716</v>
      </c>
      <c r="M2" s="269" t="n">
        <v>43717</v>
      </c>
      <c r="N2" s="269" t="n">
        <v>43718</v>
      </c>
      <c r="O2" s="269" t="n">
        <v>43719</v>
      </c>
      <c r="P2" s="269" t="n">
        <v>43720</v>
      </c>
      <c r="Q2" s="269" t="n">
        <v>43721</v>
      </c>
      <c r="R2" s="269" t="n">
        <v>43722</v>
      </c>
      <c r="S2" s="269" t="n">
        <v>43723</v>
      </c>
      <c r="T2" s="269" t="n">
        <v>43724</v>
      </c>
      <c r="U2" s="269" t="n">
        <v>43725</v>
      </c>
      <c r="V2" s="269" t="n">
        <v>43726</v>
      </c>
      <c r="W2" s="269" t="n">
        <v>43727</v>
      </c>
      <c r="X2" s="269" t="n">
        <v>43728</v>
      </c>
      <c r="Y2" s="269" t="n">
        <v>43729</v>
      </c>
      <c r="Z2" s="269" t="n">
        <v>43730</v>
      </c>
      <c r="AA2" s="269" t="n">
        <v>43731</v>
      </c>
      <c r="AB2" s="269" t="n">
        <v>43732</v>
      </c>
      <c r="AC2" s="269" t="n">
        <v>43733</v>
      </c>
      <c r="AD2" s="269" t="n">
        <v>43734</v>
      </c>
      <c r="AE2" s="269" t="n">
        <v>43735</v>
      </c>
      <c r="AF2" s="269" t="n">
        <v>43736</v>
      </c>
      <c r="AG2" s="269" t="n">
        <v>43737</v>
      </c>
      <c r="AH2" s="269" t="n">
        <v>43738</v>
      </c>
      <c r="AI2" s="269" t="n"/>
    </row>
    <row customHeight="1" ht="19.5" r="3" s="248">
      <c r="A3" s="384" t="inlineStr">
        <is>
          <t>楼层纬度</t>
        </is>
      </c>
      <c r="B3" s="385" t="inlineStr">
        <is>
          <t>BF</t>
        </is>
      </c>
      <c r="C3" s="386" t="inlineStr">
        <is>
          <t>租赁</t>
        </is>
      </c>
      <c r="D3" s="387">
        <f>SUM(E3:AI3)</f>
        <v/>
      </c>
      <c r="E3" s="387">
        <f>SUMIFS(销售!I:I,销售!$D:$D,$B3,销售!$B:$B,$C3)/10000</f>
        <v/>
      </c>
      <c r="F3" s="387">
        <f>SUMIFS(销售!J:J,销售!$D:$D,$B3,销售!$B:$B,$C3)/10000</f>
        <v/>
      </c>
      <c r="G3" s="387">
        <f>SUMIFS(销售!K:K,销售!$D:$D,$B3,销售!$B:$B,$C3)/10000</f>
        <v/>
      </c>
      <c r="H3" s="387">
        <f>SUMIFS(销售!L:L,销售!$D:$D,$B3,销售!$B:$B,$C3)/10000</f>
        <v/>
      </c>
      <c r="I3" s="387">
        <f>SUMIFS(销售!M:M,销售!$D:$D,$B3,销售!$B:$B,$C3)/10000</f>
        <v/>
      </c>
      <c r="J3" s="387">
        <f>SUMIFS(销售!N:N,销售!$D:$D,$B3,销售!$B:$B,$C3)/10000</f>
        <v/>
      </c>
      <c r="K3" s="387">
        <f>SUMIFS(销售!O:O,销售!$D:$D,$B3,销售!$B:$B,$C3)/10000</f>
        <v/>
      </c>
      <c r="L3" s="387">
        <f>SUMIFS(销售!P:P,销售!$D:$D,$B3,销售!$B:$B,$C3)/10000</f>
        <v/>
      </c>
      <c r="M3" s="387">
        <f>SUMIFS(销售!Q:Q,销售!$D:$D,$B3,销售!$B:$B,$C3)/10000</f>
        <v/>
      </c>
      <c r="N3" s="387">
        <f>SUMIFS(销售!R:R,销售!$D:$D,$B3,销售!$B:$B,$C3)/10000</f>
        <v/>
      </c>
      <c r="O3" s="387">
        <f>SUMIFS(销售!S:S,销售!$D:$D,$B3,销售!$B:$B,$C3)/10000</f>
        <v/>
      </c>
      <c r="P3" s="387">
        <f>SUMIFS(销售!T:T,销售!$D:$D,$B3,销售!$B:$B,$C3)/10000</f>
        <v/>
      </c>
      <c r="Q3" s="387">
        <f>SUMIFS(销售!U:U,销售!$D:$D,$B3,销售!$B:$B,$C3)/10000</f>
        <v/>
      </c>
      <c r="R3" s="387">
        <f>SUMIFS(销售!V:V,销售!$D:$D,$B3,销售!$B:$B,$C3)/10000</f>
        <v/>
      </c>
      <c r="S3" s="387">
        <f>SUMIFS(销售!W:W,销售!$D:$D,$B3,销售!$B:$B,$C3)/10000</f>
        <v/>
      </c>
      <c r="T3" s="387">
        <f>SUMIFS(销售!X:X,销售!$D:$D,$B3,销售!$B:$B,$C3)/10000</f>
        <v/>
      </c>
      <c r="U3" s="387">
        <f>SUMIFS(销售!Y:Y,销售!$D:$D,$B3,销售!$B:$B,$C3)/10000</f>
        <v/>
      </c>
      <c r="V3" s="387">
        <f>SUMIFS(销售!Z:Z,销售!$D:$D,$B3,销售!$B:$B,$C3)/10000</f>
        <v/>
      </c>
      <c r="W3" s="387">
        <f>SUMIFS(销售!AA:AA,销售!$D:$D,$B3,销售!$B:$B,$C3)/10000</f>
        <v/>
      </c>
      <c r="X3" s="387">
        <f>SUMIFS(销售!AB:AB,销售!$D:$D,$B3,销售!$B:$B,$C3)/10000</f>
        <v/>
      </c>
      <c r="Y3" s="387">
        <f>SUMIFS(销售!AC:AC,销售!$D:$D,$B3,销售!$B:$B,$C3)/10000</f>
        <v/>
      </c>
      <c r="Z3" s="387">
        <f>SUMIFS(销售!AD:AD,销售!$D:$D,$B3,销售!$B:$B,$C3)/10000</f>
        <v/>
      </c>
      <c r="AA3" s="387">
        <f>SUMIFS(销售!AE:AE,销售!$D:$D,$B3,销售!$B:$B,$C3)/10000</f>
        <v/>
      </c>
      <c r="AB3" s="387">
        <f>SUMIFS(销售!AF:AF,销售!$D:$D,$B3,销售!$B:$B,$C3)/10000</f>
        <v/>
      </c>
      <c r="AC3" s="387">
        <f>SUMIFS(销售!AG:AG,销售!$D:$D,$B3,销售!$B:$B,$C3)/10000</f>
        <v/>
      </c>
      <c r="AD3" s="387">
        <f>SUMIFS(销售!AH:AH,销售!$D:$D,$B3,销售!$B:$B,$C3)/10000</f>
        <v/>
      </c>
      <c r="AE3" s="387">
        <f>SUMIFS(销售!AI:AI,销售!$D:$D,$B3,销售!$B:$B,$C3)/10000</f>
        <v/>
      </c>
      <c r="AF3" s="387">
        <f>SUMIFS(销售!AJ:AJ,销售!$D:$D,$B3,销售!$B:$B,$C3)/10000</f>
        <v/>
      </c>
      <c r="AG3" s="387">
        <f>SUMIFS(销售!AK:AK,销售!$D:$D,$B3,销售!$B:$B,$C3)/10000</f>
        <v/>
      </c>
      <c r="AH3" s="387">
        <f>SUMIFS(销售!AL:AL,销售!$D:$D,$B3,销售!$B:$B,$C3)/10000</f>
        <v/>
      </c>
      <c r="AI3" s="387">
        <f>SUMIFS(销售!AM:AM,销售!$D:$D,$B3,销售!$B:$B,$C3)/10000</f>
        <v/>
      </c>
    </row>
    <row customHeight="1" ht="19.5" r="4" s="248">
      <c r="A4" s="388" t="n"/>
      <c r="B4" s="388" t="n"/>
      <c r="C4" s="386" t="inlineStr">
        <is>
          <t>联营</t>
        </is>
      </c>
      <c r="D4" s="387">
        <f>SUM(E4:AI4)</f>
        <v/>
      </c>
      <c r="E4" s="387">
        <f>SUMIFS(销售!J:J,销售!$D:$D,$B3,销售!$B:$B,$C4)/10000</f>
        <v/>
      </c>
      <c r="F4" s="387">
        <f>SUMIFS(销售!K:K,销售!$D:$D,$B3,销售!$B:$B,$C4)/10000</f>
        <v/>
      </c>
      <c r="G4" s="387">
        <f>SUMIFS(销售!L:L,销售!$D:$D,$B3,销售!$B:$B,$C4)/10000</f>
        <v/>
      </c>
      <c r="H4" s="387">
        <f>SUMIFS(销售!M:M,销售!$D:$D,$B3,销售!$B:$B,$C4)/10000</f>
        <v/>
      </c>
      <c r="I4" s="387">
        <f>SUMIFS(销售!N:N,销售!$D:$D,$B3,销售!$B:$B,$C4)/10000</f>
        <v/>
      </c>
      <c r="J4" s="387">
        <f>SUMIFS(销售!O:O,销售!$D:$D,$B3,销售!$B:$B,$C4)/10000</f>
        <v/>
      </c>
      <c r="K4" s="387">
        <f>SUMIFS(销售!P:P,销售!$D:$D,$B3,销售!$B:$B,$C4)/10000</f>
        <v/>
      </c>
      <c r="L4" s="387">
        <f>SUMIFS(销售!Q:Q,销售!$D:$D,$B3,销售!$B:$B,$C4)/10000</f>
        <v/>
      </c>
      <c r="M4" s="387">
        <f>SUMIFS(销售!R:R,销售!$D:$D,$B3,销售!$B:$B,$C4)/10000</f>
        <v/>
      </c>
      <c r="N4" s="387">
        <f>SUMIFS(销售!S:S,销售!$D:$D,$B3,销售!$B:$B,$C4)/10000</f>
        <v/>
      </c>
      <c r="O4" s="387">
        <f>SUMIFS(销售!T:T,销售!$D:$D,$B3,销售!$B:$B,$C4)/10000</f>
        <v/>
      </c>
      <c r="P4" s="387">
        <f>SUMIFS(销售!U:U,销售!$D:$D,$B3,销售!$B:$B,$C4)/10000</f>
        <v/>
      </c>
      <c r="Q4" s="387">
        <f>SUMIFS(销售!V:V,销售!$D:$D,$B3,销售!$B:$B,$C4)/10000</f>
        <v/>
      </c>
      <c r="R4" s="387">
        <f>SUMIFS(销售!W:W,销售!$D:$D,$B3,销售!$B:$B,$C4)/10000</f>
        <v/>
      </c>
      <c r="S4" s="387">
        <f>SUMIFS(销售!X:X,销售!$D:$D,$B3,销售!$B:$B,$C4)/10000</f>
        <v/>
      </c>
      <c r="T4" s="387">
        <f>SUMIFS(销售!Y:Y,销售!$D:$D,$B3,销售!$B:$B,$C4)/10000</f>
        <v/>
      </c>
      <c r="U4" s="387">
        <f>SUMIFS(销售!Z:Z,销售!$D:$D,$B3,销售!$B:$B,$C4)/10000</f>
        <v/>
      </c>
      <c r="V4" s="387">
        <f>SUMIFS(销售!AA:AA,销售!$D:$D,$B3,销售!$B:$B,$C4)/10000</f>
        <v/>
      </c>
      <c r="W4" s="387">
        <f>SUMIFS(销售!AB:AB,销售!$D:$D,$B3,销售!$B:$B,$C4)/10000</f>
        <v/>
      </c>
      <c r="X4" s="387">
        <f>SUMIFS(销售!AC:AC,销售!$D:$D,$B3,销售!$B:$B,$C4)/10000</f>
        <v/>
      </c>
      <c r="Y4" s="387">
        <f>SUMIFS(销售!AD:AD,销售!$D:$D,$B3,销售!$B:$B,$C4)/10000</f>
        <v/>
      </c>
      <c r="Z4" s="387">
        <f>SUMIFS(销售!AE:AE,销售!$D:$D,$B3,销售!$B:$B,$C4)/10000</f>
        <v/>
      </c>
      <c r="AA4" s="387">
        <f>SUMIFS(销售!AF:AF,销售!$D:$D,$B3,销售!$B:$B,$C4)/10000</f>
        <v/>
      </c>
      <c r="AB4" s="387">
        <f>SUMIFS(销售!AG:AG,销售!$D:$D,$B3,销售!$B:$B,$C4)/10000</f>
        <v/>
      </c>
      <c r="AC4" s="387">
        <f>SUMIFS(销售!AH:AH,销售!$D:$D,$B3,销售!$B:$B,$C4)/10000</f>
        <v/>
      </c>
      <c r="AD4" s="387">
        <f>SUMIFS(销售!AI:AI,销售!$D:$D,$B3,销售!$B:$B,$C4)/10000</f>
        <v/>
      </c>
      <c r="AE4" s="387">
        <f>SUMIFS(销售!AJ:AJ,销售!$D:$D,$B3,销售!$B:$B,$C4)/10000</f>
        <v/>
      </c>
      <c r="AF4" s="387">
        <f>SUMIFS(销售!AK:AK,销售!$D:$D,$B3,销售!$B:$B,$C4)/10000</f>
        <v/>
      </c>
      <c r="AG4" s="387">
        <f>SUMIFS(销售!AL:AL,销售!$D:$D,$B3,销售!$B:$B,$C4)/10000</f>
        <v/>
      </c>
      <c r="AH4" s="387">
        <f>SUMIFS(销售!AN:AN,销售!$D:$D,$B3,销售!$B:$B,$C4)/10000</f>
        <v/>
      </c>
      <c r="AI4" s="387">
        <f>SUMIFS(销售!AO:AO,销售!$D:$D,$B3,销售!$B:$B,$C4)/10000</f>
        <v/>
      </c>
    </row>
    <row customHeight="1" ht="19.5" r="5" s="248">
      <c r="A5" s="388" t="n"/>
      <c r="B5" s="268" t="n"/>
      <c r="C5" s="389" t="inlineStr">
        <is>
          <t>小计</t>
        </is>
      </c>
      <c r="D5" s="390">
        <f>SUM(D3:D4)</f>
        <v/>
      </c>
      <c r="E5" s="390">
        <f>SUM(E3:E4)</f>
        <v/>
      </c>
      <c r="F5" s="390">
        <f>SUM(F3:F4)</f>
        <v/>
      </c>
      <c r="G5" s="390">
        <f>SUM(G3:G4)</f>
        <v/>
      </c>
      <c r="H5" s="390">
        <f>SUM(H3:H4)</f>
        <v/>
      </c>
      <c r="I5" s="390">
        <f>SUM(I3:I4)</f>
        <v/>
      </c>
      <c r="J5" s="390">
        <f>SUM(J3:J4)</f>
        <v/>
      </c>
      <c r="K5" s="390">
        <f>SUM(K3:K4)</f>
        <v/>
      </c>
      <c r="L5" s="390">
        <f>SUM(L3:L4)</f>
        <v/>
      </c>
      <c r="M5" s="390">
        <f>SUM(M3:M4)</f>
        <v/>
      </c>
      <c r="N5" s="390">
        <f>SUM(N3:N4)</f>
        <v/>
      </c>
      <c r="O5" s="390">
        <f>SUM(O3:O4)</f>
        <v/>
      </c>
      <c r="P5" s="390">
        <f>SUM(P3:P4)</f>
        <v/>
      </c>
      <c r="Q5" s="390">
        <f>SUM(Q3:Q4)</f>
        <v/>
      </c>
      <c r="R5" s="390">
        <f>SUM(R3:R4)</f>
        <v/>
      </c>
      <c r="S5" s="390">
        <f>SUM(S3:S4)</f>
        <v/>
      </c>
      <c r="T5" s="390">
        <f>SUM(T3:T4)</f>
        <v/>
      </c>
      <c r="U5" s="390">
        <f>SUM(U3:U4)</f>
        <v/>
      </c>
      <c r="V5" s="390">
        <f>SUM(V3:V4)</f>
        <v/>
      </c>
      <c r="W5" s="390">
        <f>SUM(W3:W4)</f>
        <v/>
      </c>
      <c r="X5" s="390">
        <f>SUM(X3:X4)</f>
        <v/>
      </c>
      <c r="Y5" s="390">
        <f>SUM(Y3:Y4)</f>
        <v/>
      </c>
      <c r="Z5" s="390">
        <f>SUM(Z3:Z4)</f>
        <v/>
      </c>
      <c r="AA5" s="390">
        <f>SUM(AA3:AA4)</f>
        <v/>
      </c>
      <c r="AB5" s="390">
        <f>SUM(AB3:AB4)</f>
        <v/>
      </c>
      <c r="AC5" s="390">
        <f>SUM(AC3:AC4)</f>
        <v/>
      </c>
      <c r="AD5" s="390">
        <f>SUM(AD3:AD4)</f>
        <v/>
      </c>
      <c r="AE5" s="390">
        <f>SUM(AE3:AE4)</f>
        <v/>
      </c>
      <c r="AF5" s="390">
        <f>SUM(AF3:AF4)</f>
        <v/>
      </c>
      <c r="AG5" s="390">
        <f>SUM(AG3:AG4)</f>
        <v/>
      </c>
      <c r="AH5" s="390">
        <f>SUM(AH3:AH4)</f>
        <v/>
      </c>
      <c r="AI5" s="390">
        <f>SUM(AI3:AI4)</f>
        <v/>
      </c>
    </row>
    <row customHeight="1" ht="19.5" r="6" s="248">
      <c r="A6" s="388" t="n"/>
      <c r="B6" s="385" t="inlineStr">
        <is>
          <t>1F</t>
        </is>
      </c>
      <c r="C6" s="386" t="inlineStr">
        <is>
          <t>租赁</t>
        </is>
      </c>
      <c r="D6" s="387">
        <f>SUM(E6:AI6)</f>
        <v/>
      </c>
      <c r="E6" s="387">
        <f>SUMIFS(销售!I:I,销售!$D:$D,$B6,销售!$B:$B,$C6)/10000</f>
        <v/>
      </c>
      <c r="F6" s="387">
        <f>SUMIFS(销售!J:J,销售!$D:$D,$B6,销售!$B:$B,$C6)/10000</f>
        <v/>
      </c>
      <c r="G6" s="387">
        <f>SUMIFS(销售!K:K,销售!$D:$D,$B6,销售!$B:$B,$C6)/10000</f>
        <v/>
      </c>
      <c r="H6" s="387">
        <f>SUMIFS(销售!L:L,销售!$D:$D,$B6,销售!$B:$B,$C6)/10000</f>
        <v/>
      </c>
      <c r="I6" s="387">
        <f>SUMIFS(销售!M:M,销售!$D:$D,$B6,销售!$B:$B,$C6)/10000</f>
        <v/>
      </c>
      <c r="J6" s="387">
        <f>SUMIFS(销售!N:N,销售!$D:$D,$B6,销售!$B:$B,$C6)/10000</f>
        <v/>
      </c>
      <c r="K6" s="387">
        <f>SUMIFS(销售!O:O,销售!$D:$D,$B6,销售!$B:$B,$C6)/10000</f>
        <v/>
      </c>
      <c r="L6" s="387">
        <f>SUMIFS(销售!P:P,销售!$D:$D,$B6,销售!$B:$B,$C6)/10000</f>
        <v/>
      </c>
      <c r="M6" s="387">
        <f>SUMIFS(销售!Q:Q,销售!$D:$D,$B6,销售!$B:$B,$C6)/10000</f>
        <v/>
      </c>
      <c r="N6" s="387">
        <f>SUMIFS(销售!R:R,销售!$D:$D,$B6,销售!$B:$B,$C6)/10000</f>
        <v/>
      </c>
      <c r="O6" s="387">
        <f>SUMIFS(销售!S:S,销售!$D:$D,$B6,销售!$B:$B,$C6)/10000</f>
        <v/>
      </c>
      <c r="P6" s="387">
        <f>SUMIFS(销售!T:T,销售!$D:$D,$B6,销售!$B:$B,$C6)/10000</f>
        <v/>
      </c>
      <c r="Q6" s="387">
        <f>SUMIFS(销售!U:U,销售!$D:$D,$B6,销售!$B:$B,$C6)/10000</f>
        <v/>
      </c>
      <c r="R6" s="387">
        <f>SUMIFS(销售!V:V,销售!$D:$D,$B6,销售!$B:$B,$C6)/10000</f>
        <v/>
      </c>
      <c r="S6" s="387">
        <f>SUMIFS(销售!W:W,销售!$D:$D,$B6,销售!$B:$B,$C6)/10000</f>
        <v/>
      </c>
      <c r="T6" s="387">
        <f>SUMIFS(销售!X:X,销售!$D:$D,$B6,销售!$B:$B,$C6)/10000</f>
        <v/>
      </c>
      <c r="U6" s="387">
        <f>SUMIFS(销售!Y:Y,销售!$D:$D,$B6,销售!$B:$B,$C6)/10000</f>
        <v/>
      </c>
      <c r="V6" s="387">
        <f>SUMIFS(销售!Z:Z,销售!$D:$D,$B6,销售!$B:$B,$C6)/10000</f>
        <v/>
      </c>
      <c r="W6" s="387">
        <f>SUMIFS(销售!AA:AA,销售!$D:$D,$B6,销售!$B:$B,$C6)/10000</f>
        <v/>
      </c>
      <c r="X6" s="387">
        <f>SUMIFS(销售!AB:AB,销售!$D:$D,$B6,销售!$B:$B,$C6)/10000</f>
        <v/>
      </c>
      <c r="Y6" s="387">
        <f>SUMIFS(销售!AC:AC,销售!$D:$D,$B6,销售!$B:$B,$C6)/10000</f>
        <v/>
      </c>
      <c r="Z6" s="387">
        <f>SUMIFS(销售!AD:AD,销售!$D:$D,$B6,销售!$B:$B,$C6)/10000</f>
        <v/>
      </c>
      <c r="AA6" s="387">
        <f>SUMIFS(销售!AE:AE,销售!$D:$D,$B6,销售!$B:$B,$C6)/10000</f>
        <v/>
      </c>
      <c r="AB6" s="387">
        <f>SUMIFS(销售!AF:AF,销售!$D:$D,$B6,销售!$B:$B,$C6)/10000</f>
        <v/>
      </c>
      <c r="AC6" s="387">
        <f>SUMIFS(销售!AG:AG,销售!$D:$D,$B6,销售!$B:$B,$C6)/10000</f>
        <v/>
      </c>
      <c r="AD6" s="387">
        <f>SUMIFS(销售!AH:AH,销售!$D:$D,$B6,销售!$B:$B,$C6)/10000</f>
        <v/>
      </c>
      <c r="AE6" s="387">
        <f>SUMIFS(销售!AI:AI,销售!$D:$D,$B6,销售!$B:$B,$C6)/10000</f>
        <v/>
      </c>
      <c r="AF6" s="387">
        <f>SUMIFS(销售!AJ:AJ,销售!$D:$D,$B6,销售!$B:$B,$C6)/10000</f>
        <v/>
      </c>
      <c r="AG6" s="387">
        <f>SUMIFS(销售!AK:AK,销售!$D:$D,$B6,销售!$B:$B,$C6)/10000</f>
        <v/>
      </c>
      <c r="AH6" s="387">
        <f>SUMIFS(销售!AL:AL,销售!$D:$D,$B6,销售!$B:$B,$C6)/10000</f>
        <v/>
      </c>
      <c r="AI6" s="387">
        <f>SUMIFS(销售!AM:AM,销售!$D:$D,$B6,销售!$B:$B,$C6)/10000</f>
        <v/>
      </c>
    </row>
    <row customHeight="1" ht="19.5" r="7" s="248">
      <c r="A7" s="388" t="n"/>
      <c r="B7" s="388" t="n"/>
      <c r="C7" s="386" t="inlineStr">
        <is>
          <t>联营</t>
        </is>
      </c>
      <c r="D7" s="387">
        <f>SUM(E7:AI7)</f>
        <v/>
      </c>
      <c r="E7" s="387">
        <f>SUMIFS(销售!I:I,销售!$D:$D,$B6,销售!$B:$B,$C7)/10000</f>
        <v/>
      </c>
      <c r="F7" s="387">
        <f>SUMIFS(销售!J:J,销售!$D:$D,$B6,销售!$B:$B,$C7)/10000</f>
        <v/>
      </c>
      <c r="G7" s="387">
        <f>SUMIFS(销售!K:K,销售!$D:$D,$B6,销售!$B:$B,$C7)/10000</f>
        <v/>
      </c>
      <c r="H7" s="387">
        <f>SUMIFS(销售!L:L,销售!$D:$D,$B6,销售!$B:$B,$C7)/10000</f>
        <v/>
      </c>
      <c r="I7" s="387">
        <f>SUMIFS(销售!M:M,销售!$D:$D,$B6,销售!$B:$B,$C7)/10000</f>
        <v/>
      </c>
      <c r="J7" s="387">
        <f>SUMIFS(销售!N:N,销售!$D:$D,$B6,销售!$B:$B,$C7)/10000</f>
        <v/>
      </c>
      <c r="K7" s="387">
        <f>SUMIFS(销售!O:O,销售!$D:$D,$B6,销售!$B:$B,$C7)/10000</f>
        <v/>
      </c>
      <c r="L7" s="387">
        <f>SUMIFS(销售!P:P,销售!$D:$D,$B6,销售!$B:$B,$C7)/10000</f>
        <v/>
      </c>
      <c r="M7" s="387">
        <f>SUMIFS(销售!Q:Q,销售!$D:$D,$B6,销售!$B:$B,$C7)/10000</f>
        <v/>
      </c>
      <c r="N7" s="387">
        <f>SUMIFS(销售!R:R,销售!$D:$D,$B6,销售!$B:$B,$C7)/10000</f>
        <v/>
      </c>
      <c r="O7" s="387">
        <f>SUMIFS(销售!S:S,销售!$D:$D,$B6,销售!$B:$B,$C7)/10000</f>
        <v/>
      </c>
      <c r="P7" s="387">
        <f>SUMIFS(销售!T:T,销售!$D:$D,$B6,销售!$B:$B,$C7)/10000</f>
        <v/>
      </c>
      <c r="Q7" s="387">
        <f>SUMIFS(销售!U:U,销售!$D:$D,$B6,销售!$B:$B,$C7)/10000</f>
        <v/>
      </c>
      <c r="R7" s="387">
        <f>SUMIFS(销售!V:V,销售!$D:$D,$B6,销售!$B:$B,$C7)/10000</f>
        <v/>
      </c>
      <c r="S7" s="387">
        <f>SUMIFS(销售!W:W,销售!$D:$D,$B6,销售!$B:$B,$C7)/10000</f>
        <v/>
      </c>
      <c r="T7" s="387">
        <f>SUMIFS(销售!X:X,销售!$D:$D,$B6,销售!$B:$B,$C7)/10000</f>
        <v/>
      </c>
      <c r="U7" s="387">
        <f>SUMIFS(销售!Y:Y,销售!$D:$D,$B6,销售!$B:$B,$C7)/10000</f>
        <v/>
      </c>
      <c r="V7" s="387">
        <f>SUMIFS(销售!Z:Z,销售!$D:$D,$B6,销售!$B:$B,$C7)/10000</f>
        <v/>
      </c>
      <c r="W7" s="387">
        <f>SUMIFS(销售!AA:AA,销售!$D:$D,$B6,销售!$B:$B,$C7)/10000</f>
        <v/>
      </c>
      <c r="X7" s="387">
        <f>SUMIFS(销售!AB:AB,销售!$D:$D,$B6,销售!$B:$B,$C7)/10000</f>
        <v/>
      </c>
      <c r="Y7" s="387">
        <f>SUMIFS(销售!AC:AC,销售!$D:$D,$B6,销售!$B:$B,$C7)/10000</f>
        <v/>
      </c>
      <c r="Z7" s="387">
        <f>SUMIFS(销售!AD:AD,销售!$D:$D,$B6,销售!$B:$B,$C7)/10000</f>
        <v/>
      </c>
      <c r="AA7" s="387">
        <f>SUMIFS(销售!AE:AE,销售!$D:$D,$B6,销售!$B:$B,$C7)/10000</f>
        <v/>
      </c>
      <c r="AB7" s="387">
        <f>SUMIFS(销售!AF:AF,销售!$D:$D,$B6,销售!$B:$B,$C7)/10000</f>
        <v/>
      </c>
      <c r="AC7" s="387">
        <f>SUMIFS(销售!AG:AG,销售!$D:$D,$B6,销售!$B:$B,$C7)/10000</f>
        <v/>
      </c>
      <c r="AD7" s="387">
        <f>SUMIFS(销售!AH:AH,销售!$D:$D,$B6,销售!$B:$B,$C7)/10000</f>
        <v/>
      </c>
      <c r="AE7" s="387">
        <f>SUMIFS(销售!AI:AI,销售!$D:$D,$B6,销售!$B:$B,$C7)/10000</f>
        <v/>
      </c>
      <c r="AF7" s="387">
        <f>SUMIFS(销售!AJ:AJ,销售!$D:$D,$B6,销售!$B:$B,$C7)/10000</f>
        <v/>
      </c>
      <c r="AG7" s="387">
        <f>SUMIFS(销售!AK:AK,销售!$D:$D,$B6,销售!$B:$B,$C7)/10000</f>
        <v/>
      </c>
      <c r="AH7" s="387">
        <f>SUMIFS(销售!AL:AL,销售!$D:$D,$B6,销售!$B:$B,$C7)/10000</f>
        <v/>
      </c>
      <c r="AI7" s="387">
        <f>SUMIFS(销售!AM:AM,销售!$D:$D,$B6,销售!$B:$B,$C7)/10000</f>
        <v/>
      </c>
    </row>
    <row customFormat="1" customHeight="1" ht="19.5" r="8" s="391">
      <c r="A8" s="388" t="n"/>
      <c r="B8" s="268" t="n"/>
      <c r="C8" s="389" t="inlineStr">
        <is>
          <t>小计</t>
        </is>
      </c>
      <c r="D8" s="392">
        <f>SUM(D6:D7)</f>
        <v/>
      </c>
      <c r="E8" s="392">
        <f>SUM(E6:E7)</f>
        <v/>
      </c>
      <c r="F8" s="392">
        <f>SUM(F6:F7)</f>
        <v/>
      </c>
      <c r="G8" s="392">
        <f>SUM(G6:G7)</f>
        <v/>
      </c>
      <c r="H8" s="392">
        <f>SUM(H6:H7)</f>
        <v/>
      </c>
      <c r="I8" s="392">
        <f>SUM(I6:I7)</f>
        <v/>
      </c>
      <c r="J8" s="392">
        <f>SUM(J6:J7)</f>
        <v/>
      </c>
      <c r="K8" s="392">
        <f>SUM(K6:K7)</f>
        <v/>
      </c>
      <c r="L8" s="392">
        <f>SUM(L6:L7)</f>
        <v/>
      </c>
      <c r="M8" s="392">
        <f>SUM(M6:M7)</f>
        <v/>
      </c>
      <c r="N8" s="392">
        <f>SUM(N6:N7)</f>
        <v/>
      </c>
      <c r="O8" s="392">
        <f>SUM(O6:O7)</f>
        <v/>
      </c>
      <c r="P8" s="392">
        <f>SUM(P6:P7)</f>
        <v/>
      </c>
      <c r="Q8" s="392">
        <f>SUM(Q6:Q7)</f>
        <v/>
      </c>
      <c r="R8" s="392">
        <f>SUM(R6:R7)</f>
        <v/>
      </c>
      <c r="S8" s="392">
        <f>SUM(S6:S7)</f>
        <v/>
      </c>
      <c r="T8" s="392">
        <f>SUM(T6:T7)</f>
        <v/>
      </c>
      <c r="U8" s="392">
        <f>SUM(U6:U7)</f>
        <v/>
      </c>
      <c r="V8" s="392">
        <f>SUM(V6:V7)</f>
        <v/>
      </c>
      <c r="W8" s="392">
        <f>SUM(W6:W7)</f>
        <v/>
      </c>
      <c r="X8" s="392">
        <f>SUM(X6:X7)</f>
        <v/>
      </c>
      <c r="Y8" s="392">
        <f>SUM(Y6:Y7)</f>
        <v/>
      </c>
      <c r="Z8" s="392">
        <f>SUM(Z6:Z7)</f>
        <v/>
      </c>
      <c r="AA8" s="392">
        <f>SUM(AA6:AA7)</f>
        <v/>
      </c>
      <c r="AB8" s="392">
        <f>SUM(AB6:AB7)</f>
        <v/>
      </c>
      <c r="AC8" s="392">
        <f>SUM(AC6:AC7)</f>
        <v/>
      </c>
      <c r="AD8" s="392">
        <f>SUM(AD6:AD7)</f>
        <v/>
      </c>
      <c r="AE8" s="392">
        <f>SUM(AE6:AE7)</f>
        <v/>
      </c>
      <c r="AF8" s="392">
        <f>SUM(AF6:AF7)</f>
        <v/>
      </c>
      <c r="AG8" s="392">
        <f>SUM(AG6:AG7)</f>
        <v/>
      </c>
      <c r="AH8" s="392">
        <f>SUM(AH6:AH7)</f>
        <v/>
      </c>
      <c r="AI8" s="392">
        <f>SUM(AI6:AI7)</f>
        <v/>
      </c>
    </row>
    <row customHeight="1" ht="19.5" r="9" s="248">
      <c r="A9" s="388" t="n"/>
      <c r="B9" s="385" t="inlineStr">
        <is>
          <t>2F</t>
        </is>
      </c>
      <c r="C9" s="386" t="inlineStr">
        <is>
          <t>租赁</t>
        </is>
      </c>
      <c r="D9" s="387">
        <f>SUM(E9:AI9)</f>
        <v/>
      </c>
      <c r="E9" s="387">
        <f>SUMIFS(销售!I:I,销售!$D:$D,$B9,销售!$B:$B,$C9)/10000</f>
        <v/>
      </c>
      <c r="F9" s="387">
        <f>SUMIFS(销售!J:J,销售!$D:$D,$B9,销售!$B:$B,$C9)/10000</f>
        <v/>
      </c>
      <c r="G9" s="387">
        <f>SUMIFS(销售!K:K,销售!$D:$D,$B9,销售!$B:$B,$C9)/10000</f>
        <v/>
      </c>
      <c r="H9" s="387">
        <f>SUMIFS(销售!L:L,销售!$D:$D,$B9,销售!$B:$B,$C9)/10000</f>
        <v/>
      </c>
      <c r="I9" s="387">
        <f>SUMIFS(销售!M:M,销售!$D:$D,$B9,销售!$B:$B,$C9)/10000</f>
        <v/>
      </c>
      <c r="J9" s="387">
        <f>SUMIFS(销售!N:N,销售!$D:$D,$B9,销售!$B:$B,$C9)/10000</f>
        <v/>
      </c>
      <c r="K9" s="387">
        <f>SUMIFS(销售!O:O,销售!$D:$D,$B9,销售!$B:$B,$C9)/10000</f>
        <v/>
      </c>
      <c r="L9" s="387">
        <f>SUMIFS(销售!P:P,销售!$D:$D,$B9,销售!$B:$B,$C9)/10000</f>
        <v/>
      </c>
      <c r="M9" s="387">
        <f>SUMIFS(销售!Q:Q,销售!$D:$D,$B9,销售!$B:$B,$C9)/10000</f>
        <v/>
      </c>
      <c r="N9" s="387">
        <f>SUMIFS(销售!R:R,销售!$D:$D,$B9,销售!$B:$B,$C9)/10000</f>
        <v/>
      </c>
      <c r="O9" s="387">
        <f>SUMIFS(销售!S:S,销售!$D:$D,$B9,销售!$B:$B,$C9)/10000</f>
        <v/>
      </c>
      <c r="P9" s="387">
        <f>SUMIFS(销售!T:T,销售!$D:$D,$B9,销售!$B:$B,$C9)/10000</f>
        <v/>
      </c>
      <c r="Q9" s="387">
        <f>SUMIFS(销售!U:U,销售!$D:$D,$B9,销售!$B:$B,$C9)/10000</f>
        <v/>
      </c>
      <c r="R9" s="387">
        <f>SUMIFS(销售!V:V,销售!$D:$D,$B9,销售!$B:$B,$C9)/10000</f>
        <v/>
      </c>
      <c r="S9" s="387">
        <f>SUMIFS(销售!W:W,销售!$D:$D,$B9,销售!$B:$B,$C9)/10000</f>
        <v/>
      </c>
      <c r="T9" s="387">
        <f>SUMIFS(销售!X:X,销售!$D:$D,$B9,销售!$B:$B,$C9)/10000</f>
        <v/>
      </c>
      <c r="U9" s="387">
        <f>SUMIFS(销售!Y:Y,销售!$D:$D,$B9,销售!$B:$B,$C9)/10000</f>
        <v/>
      </c>
      <c r="V9" s="387">
        <f>SUMIFS(销售!Z:Z,销售!$D:$D,$B9,销售!$B:$B,$C9)/10000</f>
        <v/>
      </c>
      <c r="W9" s="387">
        <f>SUMIFS(销售!AA:AA,销售!$D:$D,$B9,销售!$B:$B,$C9)/10000</f>
        <v/>
      </c>
      <c r="X9" s="387">
        <f>SUMIFS(销售!AB:AB,销售!$D:$D,$B9,销售!$B:$B,$C9)/10000</f>
        <v/>
      </c>
      <c r="Y9" s="387">
        <f>SUMIFS(销售!AC:AC,销售!$D:$D,$B9,销售!$B:$B,$C9)/10000</f>
        <v/>
      </c>
      <c r="Z9" s="387">
        <f>SUMIFS(销售!AD:AD,销售!$D:$D,$B9,销售!$B:$B,$C9)/10000</f>
        <v/>
      </c>
      <c r="AA9" s="387">
        <f>SUMIFS(销售!AE:AE,销售!$D:$D,$B9,销售!$B:$B,$C9)/10000</f>
        <v/>
      </c>
      <c r="AB9" s="387">
        <f>SUMIFS(销售!AF:AF,销售!$D:$D,$B9,销售!$B:$B,$C9)/10000</f>
        <v/>
      </c>
      <c r="AC9" s="387">
        <f>SUMIFS(销售!AG:AG,销售!$D:$D,$B9,销售!$B:$B,$C9)/10000</f>
        <v/>
      </c>
      <c r="AD9" s="387">
        <f>SUMIFS(销售!AH:AH,销售!$D:$D,$B9,销售!$B:$B,$C9)/10000</f>
        <v/>
      </c>
      <c r="AE9" s="387">
        <f>SUMIFS(销售!AI:AI,销售!$D:$D,$B9,销售!$B:$B,$C9)/10000</f>
        <v/>
      </c>
      <c r="AF9" s="387">
        <f>SUMIFS(销售!AJ:AJ,销售!$D:$D,$B9,销售!$B:$B,$C9)/10000</f>
        <v/>
      </c>
      <c r="AG9" s="387">
        <f>SUMIFS(销售!AK:AK,销售!$D:$D,$B9,销售!$B:$B,$C9)/10000</f>
        <v/>
      </c>
      <c r="AH9" s="387">
        <f>SUMIFS(销售!AL:AL,销售!$D:$D,$B9,销售!$B:$B,$C9)/10000</f>
        <v/>
      </c>
      <c r="AI9" s="387">
        <f>SUMIFS(销售!AM:AM,销售!$D:$D,$B9,销售!$B:$B,$C9)/10000</f>
        <v/>
      </c>
    </row>
    <row customHeight="1" ht="19.5" r="10" s="248">
      <c r="A10" s="388" t="n"/>
      <c r="B10" s="388" t="n"/>
      <c r="C10" s="386" t="inlineStr">
        <is>
          <t>联营</t>
        </is>
      </c>
      <c r="D10" s="387">
        <f>SUM(E10:AI10)</f>
        <v/>
      </c>
      <c r="E10" s="387">
        <f>SUMIFS(销售!J:J,销售!$D:$D,$B9,销售!$B:$B,$C10)/10000</f>
        <v/>
      </c>
      <c r="F10" s="387">
        <f>SUMIFS(销售!K:K,销售!$D:$D,$B9,销售!$B:$B,$C10)/10000</f>
        <v/>
      </c>
      <c r="G10" s="387">
        <f>SUMIFS(销售!L:L,销售!$D:$D,$B9,销售!$B:$B,$C10)/10000</f>
        <v/>
      </c>
      <c r="H10" s="387">
        <f>SUMIFS(销售!M:M,销售!$D:$D,$B9,销售!$B:$B,$C10)/10000</f>
        <v/>
      </c>
      <c r="I10" s="387">
        <f>SUMIFS(销售!N:N,销售!$D:$D,$B9,销售!$B:$B,$C10)/10000</f>
        <v/>
      </c>
      <c r="J10" s="387">
        <f>SUMIFS(销售!O:O,销售!$D:$D,$B9,销售!$B:$B,$C10)/10000</f>
        <v/>
      </c>
      <c r="K10" s="387">
        <f>SUMIFS(销售!P:P,销售!$D:$D,$B9,销售!$B:$B,$C10)/10000</f>
        <v/>
      </c>
      <c r="L10" s="387">
        <f>SUMIFS(销售!Q:Q,销售!$D:$D,$B9,销售!$B:$B,$C10)/10000</f>
        <v/>
      </c>
      <c r="M10" s="387">
        <f>SUMIFS(销售!R:R,销售!$D:$D,$B9,销售!$B:$B,$C10)/10000</f>
        <v/>
      </c>
      <c r="N10" s="387">
        <f>SUMIFS(销售!S:S,销售!$D:$D,$B9,销售!$B:$B,$C10)/10000</f>
        <v/>
      </c>
      <c r="O10" s="387">
        <f>SUMIFS(销售!T:T,销售!$D:$D,$B9,销售!$B:$B,$C10)/10000</f>
        <v/>
      </c>
      <c r="P10" s="387">
        <f>SUMIFS(销售!U:U,销售!$D:$D,$B9,销售!$B:$B,$C10)/10000</f>
        <v/>
      </c>
      <c r="Q10" s="387">
        <f>SUMIFS(销售!V:V,销售!$D:$D,$B9,销售!$B:$B,$C10)/10000</f>
        <v/>
      </c>
      <c r="R10" s="387">
        <f>SUMIFS(销售!W:W,销售!$D:$D,$B9,销售!$B:$B,$C10)/10000</f>
        <v/>
      </c>
      <c r="S10" s="387">
        <f>SUMIFS(销售!X:X,销售!$D:$D,$B9,销售!$B:$B,$C10)/10000</f>
        <v/>
      </c>
      <c r="T10" s="387">
        <f>SUMIFS(销售!Y:Y,销售!$D:$D,$B9,销售!$B:$B,$C10)/10000</f>
        <v/>
      </c>
      <c r="U10" s="387">
        <f>SUMIFS(销售!Z:Z,销售!$D:$D,$B9,销售!$B:$B,$C10)/10000</f>
        <v/>
      </c>
      <c r="V10" s="387">
        <f>SUMIFS(销售!AA:AA,销售!$D:$D,$B9,销售!$B:$B,$C10)/10000</f>
        <v/>
      </c>
      <c r="W10" s="387">
        <f>SUMIFS(销售!AB:AB,销售!$D:$D,$B9,销售!$B:$B,$C10)/10000</f>
        <v/>
      </c>
      <c r="X10" s="387">
        <f>SUMIFS(销售!AC:AC,销售!$D:$D,$B9,销售!$B:$B,$C10)/10000</f>
        <v/>
      </c>
      <c r="Y10" s="387">
        <f>SUMIFS(销售!AD:AD,销售!$D:$D,$B9,销售!$B:$B,$C10)/10000</f>
        <v/>
      </c>
      <c r="Z10" s="387">
        <f>SUMIFS(销售!AE:AE,销售!$D:$D,$B9,销售!$B:$B,$C10)/10000</f>
        <v/>
      </c>
      <c r="AA10" s="387">
        <f>SUMIFS(销售!AF:AF,销售!$D:$D,$B9,销售!$B:$B,$C10)/10000</f>
        <v/>
      </c>
      <c r="AB10" s="387">
        <f>SUMIFS(销售!AG:AG,销售!$D:$D,$B9,销售!$B:$B,$C10)/10000</f>
        <v/>
      </c>
      <c r="AC10" s="387">
        <f>SUMIFS(销售!AH:AH,销售!$D:$D,$B9,销售!$B:$B,$C10)/10000</f>
        <v/>
      </c>
      <c r="AD10" s="387">
        <f>SUMIFS(销售!AI:AI,销售!$D:$D,$B9,销售!$B:$B,$C10)/10000</f>
        <v/>
      </c>
      <c r="AE10" s="387">
        <f>SUMIFS(销售!AJ:AJ,销售!$D:$D,$B9,销售!$B:$B,$C10)/10000</f>
        <v/>
      </c>
      <c r="AF10" s="387">
        <f>SUMIFS(销售!AK:AK,销售!$D:$D,$B9,销售!$B:$B,$C10)/10000</f>
        <v/>
      </c>
      <c r="AG10" s="387">
        <f>SUMIFS(销售!AL:AL,销售!$D:$D,$B9,销售!$B:$B,$C10)/10000</f>
        <v/>
      </c>
      <c r="AH10" s="387">
        <f>SUMIFS(销售!AN:AN,销售!$D:$D,$B9,销售!$B:$B,$C10)/10000</f>
        <v/>
      </c>
      <c r="AI10" s="387">
        <f>SUMIFS(销售!AO:AO,销售!$D:$D,$B9,销售!$B:$B,$C10)/10000</f>
        <v/>
      </c>
    </row>
    <row customFormat="1" customHeight="1" ht="19.5" r="11" s="391">
      <c r="A11" s="388" t="n"/>
      <c r="B11" s="268" t="n"/>
      <c r="C11" s="389" t="inlineStr">
        <is>
          <t>小计</t>
        </is>
      </c>
      <c r="D11" s="392">
        <f>SUM(D9:D10)</f>
        <v/>
      </c>
      <c r="E11" s="392">
        <f>SUM(E9:E10)</f>
        <v/>
      </c>
      <c r="F11" s="392">
        <f>SUM(F9:F10)</f>
        <v/>
      </c>
      <c r="G11" s="392">
        <f>SUM(G9:G10)</f>
        <v/>
      </c>
      <c r="H11" s="392">
        <f>SUM(H9:H10)</f>
        <v/>
      </c>
      <c r="I11" s="392">
        <f>SUM(I9:I10)</f>
        <v/>
      </c>
      <c r="J11" s="392">
        <f>SUM(J9:J10)</f>
        <v/>
      </c>
      <c r="K11" s="392">
        <f>SUM(K9:K10)</f>
        <v/>
      </c>
      <c r="L11" s="392">
        <f>SUM(L9:L10)</f>
        <v/>
      </c>
      <c r="M11" s="392">
        <f>SUM(M9:M10)</f>
        <v/>
      </c>
      <c r="N11" s="392">
        <f>SUM(N9:N10)</f>
        <v/>
      </c>
      <c r="O11" s="392">
        <f>SUM(O9:O10)</f>
        <v/>
      </c>
      <c r="P11" s="392">
        <f>SUM(P9:P10)</f>
        <v/>
      </c>
      <c r="Q11" s="392">
        <f>SUM(Q9:Q10)</f>
        <v/>
      </c>
      <c r="R11" s="392">
        <f>SUM(R9:R10)</f>
        <v/>
      </c>
      <c r="S11" s="392">
        <f>SUM(S9:S10)</f>
        <v/>
      </c>
      <c r="T11" s="392">
        <f>SUM(T9:T10)</f>
        <v/>
      </c>
      <c r="U11" s="392">
        <f>SUM(U9:U10)</f>
        <v/>
      </c>
      <c r="V11" s="392">
        <f>SUM(V9:V10)</f>
        <v/>
      </c>
      <c r="W11" s="392">
        <f>SUM(W9:W10)</f>
        <v/>
      </c>
      <c r="X11" s="392">
        <f>SUM(X9:X10)</f>
        <v/>
      </c>
      <c r="Y11" s="392">
        <f>SUM(Y9:Y10)</f>
        <v/>
      </c>
      <c r="Z11" s="392">
        <f>SUM(Z9:Z10)</f>
        <v/>
      </c>
      <c r="AA11" s="392">
        <f>SUM(AA9:AA10)</f>
        <v/>
      </c>
      <c r="AB11" s="392">
        <f>SUM(AB9:AB10)</f>
        <v/>
      </c>
      <c r="AC11" s="392">
        <f>SUM(AC9:AC10)</f>
        <v/>
      </c>
      <c r="AD11" s="392">
        <f>SUM(AD9:AD10)</f>
        <v/>
      </c>
      <c r="AE11" s="392">
        <f>SUM(AE9:AE10)</f>
        <v/>
      </c>
      <c r="AF11" s="392">
        <f>SUM(AF9:AF10)</f>
        <v/>
      </c>
      <c r="AG11" s="392">
        <f>SUM(AG9:AG10)</f>
        <v/>
      </c>
      <c r="AH11" s="392">
        <f>SUM(AH9:AH10)</f>
        <v/>
      </c>
      <c r="AI11" s="392">
        <f>SUM(AI9:AI10)</f>
        <v/>
      </c>
    </row>
    <row customHeight="1" ht="19.5" r="12" s="248">
      <c r="A12" s="388" t="n"/>
      <c r="B12" s="385" t="inlineStr">
        <is>
          <t>3F</t>
        </is>
      </c>
      <c r="C12" s="386" t="inlineStr">
        <is>
          <t>租赁</t>
        </is>
      </c>
      <c r="D12" s="387">
        <f>SUM(E12:AI12)</f>
        <v/>
      </c>
      <c r="E12" s="387">
        <f>SUMIFS(销售!I:I,销售!$D:$D,$B12,销售!$B:$B,$C12)/10000</f>
        <v/>
      </c>
      <c r="F12" s="387">
        <f>SUMIFS(销售!J:J,销售!$D:$D,$B12,销售!$B:$B,$C12)/10000</f>
        <v/>
      </c>
      <c r="G12" s="387">
        <f>SUMIFS(销售!K:K,销售!$D:$D,$B12,销售!$B:$B,$C12)/10000</f>
        <v/>
      </c>
      <c r="H12" s="387">
        <f>SUMIFS(销售!L:L,销售!$D:$D,$B12,销售!$B:$B,$C12)/10000</f>
        <v/>
      </c>
      <c r="I12" s="387">
        <f>SUMIFS(销售!M:M,销售!$D:$D,$B12,销售!$B:$B,$C12)/10000</f>
        <v/>
      </c>
      <c r="J12" s="387">
        <f>SUMIFS(销售!N:N,销售!$D:$D,$B12,销售!$B:$B,$C12)/10000</f>
        <v/>
      </c>
      <c r="K12" s="387">
        <f>SUMIFS(销售!O:O,销售!$D:$D,$B12,销售!$B:$B,$C12)/10000</f>
        <v/>
      </c>
      <c r="L12" s="387">
        <f>SUMIFS(销售!P:P,销售!$D:$D,$B12,销售!$B:$B,$C12)/10000</f>
        <v/>
      </c>
      <c r="M12" s="387">
        <f>SUMIFS(销售!Q:Q,销售!$D:$D,$B12,销售!$B:$B,$C12)/10000</f>
        <v/>
      </c>
      <c r="N12" s="387">
        <f>SUMIFS(销售!R:R,销售!$D:$D,$B12,销售!$B:$B,$C12)/10000</f>
        <v/>
      </c>
      <c r="O12" s="387">
        <f>SUMIFS(销售!S:S,销售!$D:$D,$B12,销售!$B:$B,$C12)/10000</f>
        <v/>
      </c>
      <c r="P12" s="387">
        <f>SUMIFS(销售!T:T,销售!$D:$D,$B12,销售!$B:$B,$C12)/10000</f>
        <v/>
      </c>
      <c r="Q12" s="387">
        <f>SUMIFS(销售!U:U,销售!$D:$D,$B12,销售!$B:$B,$C12)/10000</f>
        <v/>
      </c>
      <c r="R12" s="387">
        <f>SUMIFS(销售!V:V,销售!$D:$D,$B12,销售!$B:$B,$C12)/10000</f>
        <v/>
      </c>
      <c r="S12" s="387">
        <f>SUMIFS(销售!W:W,销售!$D:$D,$B12,销售!$B:$B,$C12)/10000</f>
        <v/>
      </c>
      <c r="T12" s="387">
        <f>SUMIFS(销售!X:X,销售!$D:$D,$B12,销售!$B:$B,$C12)/10000</f>
        <v/>
      </c>
      <c r="U12" s="387">
        <f>SUMIFS(销售!Y:Y,销售!$D:$D,$B12,销售!$B:$B,$C12)/10000</f>
        <v/>
      </c>
      <c r="V12" s="387">
        <f>SUMIFS(销售!Z:Z,销售!$D:$D,$B12,销售!$B:$B,$C12)/10000</f>
        <v/>
      </c>
      <c r="W12" s="387">
        <f>SUMIFS(销售!AA:AA,销售!$D:$D,$B12,销售!$B:$B,$C12)/10000</f>
        <v/>
      </c>
      <c r="X12" s="387">
        <f>SUMIFS(销售!AB:AB,销售!$D:$D,$B12,销售!$B:$B,$C12)/10000</f>
        <v/>
      </c>
      <c r="Y12" s="387">
        <f>SUMIFS(销售!AC:AC,销售!$D:$D,$B12,销售!$B:$B,$C12)/10000</f>
        <v/>
      </c>
      <c r="Z12" s="387">
        <f>SUMIFS(销售!AD:AD,销售!$D:$D,$B12,销售!$B:$B,$C12)/10000</f>
        <v/>
      </c>
      <c r="AA12" s="387">
        <f>SUMIFS(销售!AE:AE,销售!$D:$D,$B12,销售!$B:$B,$C12)/10000</f>
        <v/>
      </c>
      <c r="AB12" s="387">
        <f>SUMIFS(销售!AF:AF,销售!$D:$D,$B12,销售!$B:$B,$C12)/10000</f>
        <v/>
      </c>
      <c r="AC12" s="387">
        <f>SUMIFS(销售!AG:AG,销售!$D:$D,$B12,销售!$B:$B,$C12)/10000</f>
        <v/>
      </c>
      <c r="AD12" s="387">
        <f>SUMIFS(销售!AH:AH,销售!$D:$D,$B12,销售!$B:$B,$C12)/10000</f>
        <v/>
      </c>
      <c r="AE12" s="387">
        <f>SUMIFS(销售!AI:AI,销售!$D:$D,$B12,销售!$B:$B,$C12)/10000</f>
        <v/>
      </c>
      <c r="AF12" s="387">
        <f>SUMIFS(销售!AJ:AJ,销售!$D:$D,$B12,销售!$B:$B,$C12)/10000</f>
        <v/>
      </c>
      <c r="AG12" s="387">
        <f>SUMIFS(销售!AK:AK,销售!$D:$D,$B12,销售!$B:$B,$C12)/10000</f>
        <v/>
      </c>
      <c r="AH12" s="387">
        <f>SUMIFS(销售!AL:AL,销售!$D:$D,$B12,销售!$B:$B,$C12)/10000</f>
        <v/>
      </c>
      <c r="AI12" s="387">
        <f>SUMIFS(销售!AM:AM,销售!$D:$D,$B12,销售!$B:$B,$C12)/10000</f>
        <v/>
      </c>
    </row>
    <row customHeight="1" ht="19.5" r="13" s="248">
      <c r="A13" s="388" t="n"/>
      <c r="B13" s="388" t="n"/>
      <c r="C13" s="386" t="inlineStr">
        <is>
          <t>联营</t>
        </is>
      </c>
      <c r="D13" s="387">
        <f>SUM(E13:AI13)</f>
        <v/>
      </c>
      <c r="E13" s="387">
        <f>SUMIFS(销售!J:J,销售!$D:$D,$B12,销售!$B:$B,$C13)/10000</f>
        <v/>
      </c>
      <c r="F13" s="387">
        <f>SUMIFS(销售!K:K,销售!$D:$D,$B12,销售!$B:$B,$C13)/10000</f>
        <v/>
      </c>
      <c r="G13" s="387">
        <f>SUMIFS(销售!L:L,销售!$D:$D,$B12,销售!$B:$B,$C13)/10000</f>
        <v/>
      </c>
      <c r="H13" s="387">
        <f>SUMIFS(销售!M:M,销售!$D:$D,$B12,销售!$B:$B,$C13)/10000</f>
        <v/>
      </c>
      <c r="I13" s="387">
        <f>SUMIFS(销售!N:N,销售!$D:$D,$B12,销售!$B:$B,$C13)/10000</f>
        <v/>
      </c>
      <c r="J13" s="387">
        <f>SUMIFS(销售!O:O,销售!$D:$D,$B12,销售!$B:$B,$C13)/10000</f>
        <v/>
      </c>
      <c r="K13" s="387">
        <f>SUMIFS(销售!P:P,销售!$D:$D,$B12,销售!$B:$B,$C13)/10000</f>
        <v/>
      </c>
      <c r="L13" s="387">
        <f>SUMIFS(销售!Q:Q,销售!$D:$D,$B12,销售!$B:$B,$C13)/10000</f>
        <v/>
      </c>
      <c r="M13" s="387">
        <f>SUMIFS(销售!R:R,销售!$D:$D,$B12,销售!$B:$B,$C13)/10000</f>
        <v/>
      </c>
      <c r="N13" s="387">
        <f>SUMIFS(销售!S:S,销售!$D:$D,$B12,销售!$B:$B,$C13)/10000</f>
        <v/>
      </c>
      <c r="O13" s="387">
        <f>SUMIFS(销售!T:T,销售!$D:$D,$B12,销售!$B:$B,$C13)/10000</f>
        <v/>
      </c>
      <c r="P13" s="387">
        <f>SUMIFS(销售!U:U,销售!$D:$D,$B12,销售!$B:$B,$C13)/10000</f>
        <v/>
      </c>
      <c r="Q13" s="387">
        <f>SUMIFS(销售!V:V,销售!$D:$D,$B12,销售!$B:$B,$C13)/10000</f>
        <v/>
      </c>
      <c r="R13" s="387">
        <f>SUMIFS(销售!W:W,销售!$D:$D,$B12,销售!$B:$B,$C13)/10000</f>
        <v/>
      </c>
      <c r="S13" s="387">
        <f>SUMIFS(销售!X:X,销售!$D:$D,$B12,销售!$B:$B,$C13)/10000</f>
        <v/>
      </c>
      <c r="T13" s="387">
        <f>SUMIFS(销售!Y:Y,销售!$D:$D,$B12,销售!$B:$B,$C13)/10000</f>
        <v/>
      </c>
      <c r="U13" s="387">
        <f>SUMIFS(销售!Z:Z,销售!$D:$D,$B12,销售!$B:$B,$C13)/10000</f>
        <v/>
      </c>
      <c r="V13" s="387">
        <f>SUMIFS(销售!AA:AA,销售!$D:$D,$B12,销售!$B:$B,$C13)/10000</f>
        <v/>
      </c>
      <c r="W13" s="387">
        <f>SUMIFS(销售!AB:AB,销售!$D:$D,$B12,销售!$B:$B,$C13)/10000</f>
        <v/>
      </c>
      <c r="X13" s="387">
        <f>SUMIFS(销售!AC:AC,销售!$D:$D,$B12,销售!$B:$B,$C13)/10000</f>
        <v/>
      </c>
      <c r="Y13" s="387">
        <f>SUMIFS(销售!AD:AD,销售!$D:$D,$B12,销售!$B:$B,$C13)/10000</f>
        <v/>
      </c>
      <c r="Z13" s="387">
        <f>SUMIFS(销售!AE:AE,销售!$D:$D,$B12,销售!$B:$B,$C13)/10000</f>
        <v/>
      </c>
      <c r="AA13" s="387">
        <f>SUMIFS(销售!AF:AF,销售!$D:$D,$B12,销售!$B:$B,$C13)/10000</f>
        <v/>
      </c>
      <c r="AB13" s="387">
        <f>SUMIFS(销售!AG:AG,销售!$D:$D,$B12,销售!$B:$B,$C13)/10000</f>
        <v/>
      </c>
      <c r="AC13" s="387">
        <f>SUMIFS(销售!AH:AH,销售!$D:$D,$B12,销售!$B:$B,$C13)/10000</f>
        <v/>
      </c>
      <c r="AD13" s="387">
        <f>SUMIFS(销售!AI:AI,销售!$D:$D,$B12,销售!$B:$B,$C13)/10000</f>
        <v/>
      </c>
      <c r="AE13" s="387">
        <f>SUMIFS(销售!AJ:AJ,销售!$D:$D,$B12,销售!$B:$B,$C13)/10000</f>
        <v/>
      </c>
      <c r="AF13" s="387">
        <f>SUMIFS(销售!AK:AK,销售!$D:$D,$B12,销售!$B:$B,$C13)/10000</f>
        <v/>
      </c>
      <c r="AG13" s="387">
        <f>SUMIFS(销售!AL:AL,销售!$D:$D,$B12,销售!$B:$B,$C13)/10000</f>
        <v/>
      </c>
      <c r="AH13" s="387">
        <f>SUMIFS(销售!AN:AN,销售!$D:$D,$B12,销售!$B:$B,$C13)/10000</f>
        <v/>
      </c>
      <c r="AI13" s="387">
        <f>SUMIFS(销售!AO:AO,销售!$D:$D,$B12,销售!$B:$B,$C13)/10000</f>
        <v/>
      </c>
    </row>
    <row customFormat="1" customHeight="1" ht="19.5" r="14" s="391">
      <c r="A14" s="388" t="n"/>
      <c r="B14" s="268" t="n"/>
      <c r="C14" s="389" t="inlineStr">
        <is>
          <t>小计</t>
        </is>
      </c>
      <c r="D14" s="392">
        <f>SUM(D12:D13)</f>
        <v/>
      </c>
      <c r="E14" s="392">
        <f>SUM(E12:E13)</f>
        <v/>
      </c>
      <c r="F14" s="392">
        <f>SUM(F12:F13)</f>
        <v/>
      </c>
      <c r="G14" s="392">
        <f>SUM(G12:G13)</f>
        <v/>
      </c>
      <c r="H14" s="392">
        <f>SUM(H12:H13)</f>
        <v/>
      </c>
      <c r="I14" s="392">
        <f>SUM(I12:I13)</f>
        <v/>
      </c>
      <c r="J14" s="392">
        <f>SUM(J12:J13)</f>
        <v/>
      </c>
      <c r="K14" s="392">
        <f>SUM(K12:K13)</f>
        <v/>
      </c>
      <c r="L14" s="392">
        <f>SUM(L12:L13)</f>
        <v/>
      </c>
      <c r="M14" s="392">
        <f>SUM(M12:M13)</f>
        <v/>
      </c>
      <c r="N14" s="392">
        <f>SUM(N12:N13)</f>
        <v/>
      </c>
      <c r="O14" s="392">
        <f>SUM(O12:O13)</f>
        <v/>
      </c>
      <c r="P14" s="392">
        <f>SUM(P12:P13)</f>
        <v/>
      </c>
      <c r="Q14" s="392">
        <f>SUM(Q12:Q13)</f>
        <v/>
      </c>
      <c r="R14" s="392">
        <f>SUM(R12:R13)</f>
        <v/>
      </c>
      <c r="S14" s="392">
        <f>SUM(S12:S13)</f>
        <v/>
      </c>
      <c r="T14" s="392">
        <f>SUM(T12:T13)</f>
        <v/>
      </c>
      <c r="U14" s="392">
        <f>SUM(U12:U13)</f>
        <v/>
      </c>
      <c r="V14" s="392">
        <f>SUM(V12:V13)</f>
        <v/>
      </c>
      <c r="W14" s="392">
        <f>SUM(W12:W13)</f>
        <v/>
      </c>
      <c r="X14" s="392">
        <f>SUM(X12:X13)</f>
        <v/>
      </c>
      <c r="Y14" s="392">
        <f>SUM(Y12:Y13)</f>
        <v/>
      </c>
      <c r="Z14" s="392">
        <f>SUM(Z12:Z13)</f>
        <v/>
      </c>
      <c r="AA14" s="392">
        <f>SUM(AA12:AA13)</f>
        <v/>
      </c>
      <c r="AB14" s="392">
        <f>SUM(AB12:AB13)</f>
        <v/>
      </c>
      <c r="AC14" s="392">
        <f>SUM(AC12:AC13)</f>
        <v/>
      </c>
      <c r="AD14" s="392">
        <f>SUM(AD12:AD13)</f>
        <v/>
      </c>
      <c r="AE14" s="392">
        <f>SUM(AE12:AE13)</f>
        <v/>
      </c>
      <c r="AF14" s="392">
        <f>SUM(AF12:AF13)</f>
        <v/>
      </c>
      <c r="AG14" s="392">
        <f>SUM(AG12:AG13)</f>
        <v/>
      </c>
      <c r="AH14" s="392">
        <f>SUM(AH12:AH13)</f>
        <v/>
      </c>
      <c r="AI14" s="392">
        <f>SUM(AI12:AI13)</f>
        <v/>
      </c>
    </row>
    <row customHeight="1" ht="19.5" r="15" s="248">
      <c r="A15" s="388" t="n"/>
      <c r="B15" s="385" t="inlineStr">
        <is>
          <t>4F</t>
        </is>
      </c>
      <c r="C15" s="386" t="inlineStr">
        <is>
          <t>租赁</t>
        </is>
      </c>
      <c r="D15" s="387">
        <f>SUM(E15:AI15)</f>
        <v/>
      </c>
      <c r="E15" s="387">
        <f>SUMIFS(销售!I:I,销售!$D:$D,$B15,销售!$B:$B,$C15)/10000</f>
        <v/>
      </c>
      <c r="F15" s="387">
        <f>SUMIFS(销售!J:J,销售!$D:$D,$B15,销售!$B:$B,$C15)/10000</f>
        <v/>
      </c>
      <c r="G15" s="387">
        <f>SUMIFS(销售!K:K,销售!$D:$D,$B15,销售!$B:$B,$C15)/10000</f>
        <v/>
      </c>
      <c r="H15" s="387">
        <f>SUMIFS(销售!L:L,销售!$D:$D,$B15,销售!$B:$B,$C15)/10000</f>
        <v/>
      </c>
      <c r="I15" s="387">
        <f>SUMIFS(销售!M:M,销售!$D:$D,$B15,销售!$B:$B,$C15)/10000</f>
        <v/>
      </c>
      <c r="J15" s="387">
        <f>SUMIFS(销售!N:N,销售!$D:$D,$B15,销售!$B:$B,$C15)/10000</f>
        <v/>
      </c>
      <c r="K15" s="387">
        <f>SUMIFS(销售!O:O,销售!$D:$D,$B15,销售!$B:$B,$C15)/10000</f>
        <v/>
      </c>
      <c r="L15" s="387">
        <f>SUMIFS(销售!P:P,销售!$D:$D,$B15,销售!$B:$B,$C15)/10000</f>
        <v/>
      </c>
      <c r="M15" s="387">
        <f>SUMIFS(销售!Q:Q,销售!$D:$D,$B15,销售!$B:$B,$C15)/10000</f>
        <v/>
      </c>
      <c r="N15" s="387">
        <f>SUMIFS(销售!R:R,销售!$D:$D,$B15,销售!$B:$B,$C15)/10000</f>
        <v/>
      </c>
      <c r="O15" s="387">
        <f>SUMIFS(销售!S:S,销售!$D:$D,$B15,销售!$B:$B,$C15)/10000</f>
        <v/>
      </c>
      <c r="P15" s="387">
        <f>SUMIFS(销售!T:T,销售!$D:$D,$B15,销售!$B:$B,$C15)/10000</f>
        <v/>
      </c>
      <c r="Q15" s="387">
        <f>SUMIFS(销售!U:U,销售!$D:$D,$B15,销售!$B:$B,$C15)/10000</f>
        <v/>
      </c>
      <c r="R15" s="387">
        <f>SUMIFS(销售!V:V,销售!$D:$D,$B15,销售!$B:$B,$C15)/10000</f>
        <v/>
      </c>
      <c r="S15" s="387">
        <f>SUMIFS(销售!W:W,销售!$D:$D,$B15,销售!$B:$B,$C15)/10000</f>
        <v/>
      </c>
      <c r="T15" s="387">
        <f>SUMIFS(销售!X:X,销售!$D:$D,$B15,销售!$B:$B,$C15)/10000</f>
        <v/>
      </c>
      <c r="U15" s="387">
        <f>SUMIFS(销售!Y:Y,销售!$D:$D,$B15,销售!$B:$B,$C15)/10000</f>
        <v/>
      </c>
      <c r="V15" s="387">
        <f>SUMIFS(销售!Z:Z,销售!$D:$D,$B15,销售!$B:$B,$C15)/10000</f>
        <v/>
      </c>
      <c r="W15" s="387">
        <f>SUMIFS(销售!AA:AA,销售!$D:$D,$B15,销售!$B:$B,$C15)/10000</f>
        <v/>
      </c>
      <c r="X15" s="387">
        <f>SUMIFS(销售!AB:AB,销售!$D:$D,$B15,销售!$B:$B,$C15)/10000</f>
        <v/>
      </c>
      <c r="Y15" s="387">
        <f>SUMIFS(销售!AC:AC,销售!$D:$D,$B15,销售!$B:$B,$C15)/10000</f>
        <v/>
      </c>
      <c r="Z15" s="387">
        <f>SUMIFS(销售!AD:AD,销售!$D:$D,$B15,销售!$B:$B,$C15)/10000</f>
        <v/>
      </c>
      <c r="AA15" s="387">
        <f>SUMIFS(销售!AE:AE,销售!$D:$D,$B15,销售!$B:$B,$C15)/10000</f>
        <v/>
      </c>
      <c r="AB15" s="387">
        <f>SUMIFS(销售!AF:AF,销售!$D:$D,$B15,销售!$B:$B,$C15)/10000</f>
        <v/>
      </c>
      <c r="AC15" s="387">
        <f>SUMIFS(销售!AG:AG,销售!$D:$D,$B15,销售!$B:$B,$C15)/10000</f>
        <v/>
      </c>
      <c r="AD15" s="387">
        <f>SUMIFS(销售!AH:AH,销售!$D:$D,$B15,销售!$B:$B,$C15)/10000</f>
        <v/>
      </c>
      <c r="AE15" s="387">
        <f>SUMIFS(销售!AI:AI,销售!$D:$D,$B15,销售!$B:$B,$C15)/10000</f>
        <v/>
      </c>
      <c r="AF15" s="387">
        <f>SUMIFS(销售!AJ:AJ,销售!$D:$D,$B15,销售!$B:$B,$C15)/10000</f>
        <v/>
      </c>
      <c r="AG15" s="387">
        <f>SUMIFS(销售!AK:AK,销售!$D:$D,$B15,销售!$B:$B,$C15)/10000</f>
        <v/>
      </c>
      <c r="AH15" s="387">
        <f>SUMIFS(销售!AL:AL,销售!$D:$D,$B15,销售!$B:$B,$C15)/10000</f>
        <v/>
      </c>
      <c r="AI15" s="387">
        <f>SUMIFS(销售!AM:AM,销售!$D:$D,$B15,销售!$B:$B,$C15)/10000</f>
        <v/>
      </c>
    </row>
    <row customHeight="1" ht="19.5" r="16" s="248">
      <c r="A16" s="388" t="n"/>
      <c r="B16" s="388" t="n"/>
      <c r="C16" s="386" t="inlineStr">
        <is>
          <t>联营</t>
        </is>
      </c>
      <c r="D16" s="387">
        <f>SUM(E16:AI16)</f>
        <v/>
      </c>
      <c r="E16" s="387">
        <f>SUMIFS(销售!J:J,销售!$D:$D,$B15,销售!$B:$B,$C16)/10000</f>
        <v/>
      </c>
      <c r="F16" s="387">
        <f>SUMIFS(销售!K:K,销售!$D:$D,$B15,销售!$B:$B,$C16)/10000</f>
        <v/>
      </c>
      <c r="G16" s="387">
        <f>SUMIFS(销售!L:L,销售!$D:$D,$B15,销售!$B:$B,$C16)/10000</f>
        <v/>
      </c>
      <c r="H16" s="387">
        <f>SUMIFS(销售!M:M,销售!$D:$D,$B15,销售!$B:$B,$C16)/10000</f>
        <v/>
      </c>
      <c r="I16" s="387">
        <f>SUMIFS(销售!N:N,销售!$D:$D,$B15,销售!$B:$B,$C16)/10000</f>
        <v/>
      </c>
      <c r="J16" s="387">
        <f>SUMIFS(销售!O:O,销售!$D:$D,$B15,销售!$B:$B,$C16)/10000</f>
        <v/>
      </c>
      <c r="K16" s="387">
        <f>SUMIFS(销售!P:P,销售!$D:$D,$B15,销售!$B:$B,$C16)/10000</f>
        <v/>
      </c>
      <c r="L16" s="387">
        <f>SUMIFS(销售!Q:Q,销售!$D:$D,$B15,销售!$B:$B,$C16)/10000</f>
        <v/>
      </c>
      <c r="M16" s="387">
        <f>SUMIFS(销售!R:R,销售!$D:$D,$B15,销售!$B:$B,$C16)/10000</f>
        <v/>
      </c>
      <c r="N16" s="387">
        <f>SUMIFS(销售!S:S,销售!$D:$D,$B15,销售!$B:$B,$C16)/10000</f>
        <v/>
      </c>
      <c r="O16" s="387">
        <f>SUMIFS(销售!T:T,销售!$D:$D,$B15,销售!$B:$B,$C16)/10000</f>
        <v/>
      </c>
      <c r="P16" s="387">
        <f>SUMIFS(销售!U:U,销售!$D:$D,$B15,销售!$B:$B,$C16)/10000</f>
        <v/>
      </c>
      <c r="Q16" s="387">
        <f>SUMIFS(销售!V:V,销售!$D:$D,$B15,销售!$B:$B,$C16)/10000</f>
        <v/>
      </c>
      <c r="R16" s="387">
        <f>SUMIFS(销售!W:W,销售!$D:$D,$B15,销售!$B:$B,$C16)/10000</f>
        <v/>
      </c>
      <c r="S16" s="387">
        <f>SUMIFS(销售!X:X,销售!$D:$D,$B15,销售!$B:$B,$C16)/10000</f>
        <v/>
      </c>
      <c r="T16" s="387">
        <f>SUMIFS(销售!Y:Y,销售!$D:$D,$B15,销售!$B:$B,$C16)/10000</f>
        <v/>
      </c>
      <c r="U16" s="387">
        <f>SUMIFS(销售!Z:Z,销售!$D:$D,$B15,销售!$B:$B,$C16)/10000</f>
        <v/>
      </c>
      <c r="V16" s="387">
        <f>SUMIFS(销售!AA:AA,销售!$D:$D,$B15,销售!$B:$B,$C16)/10000</f>
        <v/>
      </c>
      <c r="W16" s="387">
        <f>SUMIFS(销售!AB:AB,销售!$D:$D,$B15,销售!$B:$B,$C16)/10000</f>
        <v/>
      </c>
      <c r="X16" s="387">
        <f>SUMIFS(销售!AC:AC,销售!$D:$D,$B15,销售!$B:$B,$C16)/10000</f>
        <v/>
      </c>
      <c r="Y16" s="387">
        <f>SUMIFS(销售!AD:AD,销售!$D:$D,$B15,销售!$B:$B,$C16)/10000</f>
        <v/>
      </c>
      <c r="Z16" s="387">
        <f>SUMIFS(销售!AE:AE,销售!$D:$D,$B15,销售!$B:$B,$C16)/10000</f>
        <v/>
      </c>
      <c r="AA16" s="387">
        <f>SUMIFS(销售!AF:AF,销售!$D:$D,$B15,销售!$B:$B,$C16)/10000</f>
        <v/>
      </c>
      <c r="AB16" s="387">
        <f>SUMIFS(销售!AG:AG,销售!$D:$D,$B15,销售!$B:$B,$C16)/10000</f>
        <v/>
      </c>
      <c r="AC16" s="387">
        <f>SUMIFS(销售!AH:AH,销售!$D:$D,$B15,销售!$B:$B,$C16)/10000</f>
        <v/>
      </c>
      <c r="AD16" s="387">
        <f>SUMIFS(销售!AI:AI,销售!$D:$D,$B15,销售!$B:$B,$C16)/10000</f>
        <v/>
      </c>
      <c r="AE16" s="387">
        <f>SUMIFS(销售!AJ:AJ,销售!$D:$D,$B15,销售!$B:$B,$C16)/10000</f>
        <v/>
      </c>
      <c r="AF16" s="387">
        <f>SUMIFS(销售!AK:AK,销售!$D:$D,$B15,销售!$B:$B,$C16)/10000</f>
        <v/>
      </c>
      <c r="AG16" s="387">
        <f>SUMIFS(销售!AL:AL,销售!$D:$D,$B15,销售!$B:$B,$C16)/10000</f>
        <v/>
      </c>
      <c r="AH16" s="387">
        <f>SUMIFS(销售!AN:AN,销售!$D:$D,$B15,销售!$B:$B,$C16)/10000</f>
        <v/>
      </c>
      <c r="AI16" s="387">
        <f>SUMIFS(销售!AO:AO,销售!$D:$D,$B15,销售!$B:$B,$C16)/10000</f>
        <v/>
      </c>
    </row>
    <row customFormat="1" customHeight="1" ht="19.5" r="17" s="391">
      <c r="A17" s="388" t="n"/>
      <c r="B17" s="268" t="n"/>
      <c r="C17" s="389" t="inlineStr">
        <is>
          <t>小计</t>
        </is>
      </c>
      <c r="D17" s="392">
        <f>SUM(D15:D16)</f>
        <v/>
      </c>
      <c r="E17" s="392">
        <f>SUM(E15:E16)</f>
        <v/>
      </c>
      <c r="F17" s="392">
        <f>SUM(F15:F16)</f>
        <v/>
      </c>
      <c r="G17" s="392">
        <f>SUM(G15:G16)</f>
        <v/>
      </c>
      <c r="H17" s="392">
        <f>SUM(H15:H16)</f>
        <v/>
      </c>
      <c r="I17" s="392">
        <f>SUM(I15:I16)</f>
        <v/>
      </c>
      <c r="J17" s="392">
        <f>SUM(J15:J16)</f>
        <v/>
      </c>
      <c r="K17" s="392">
        <f>SUM(K15:K16)</f>
        <v/>
      </c>
      <c r="L17" s="392">
        <f>SUM(L15:L16)</f>
        <v/>
      </c>
      <c r="M17" s="392">
        <f>SUM(M15:M16)</f>
        <v/>
      </c>
      <c r="N17" s="392">
        <f>SUM(N15:N16)</f>
        <v/>
      </c>
      <c r="O17" s="392">
        <f>SUM(O15:O16)</f>
        <v/>
      </c>
      <c r="P17" s="392">
        <f>SUM(P15:P16)</f>
        <v/>
      </c>
      <c r="Q17" s="392">
        <f>SUM(Q15:Q16)</f>
        <v/>
      </c>
      <c r="R17" s="392">
        <f>SUM(R15:R16)</f>
        <v/>
      </c>
      <c r="S17" s="392">
        <f>SUM(S15:S16)</f>
        <v/>
      </c>
      <c r="T17" s="392">
        <f>SUM(T15:T16)</f>
        <v/>
      </c>
      <c r="U17" s="392">
        <f>SUM(U15:U16)</f>
        <v/>
      </c>
      <c r="V17" s="392">
        <f>SUM(V15:V16)</f>
        <v/>
      </c>
      <c r="W17" s="392">
        <f>SUM(W15:W16)</f>
        <v/>
      </c>
      <c r="X17" s="392">
        <f>SUM(X15:X16)</f>
        <v/>
      </c>
      <c r="Y17" s="392">
        <f>SUM(Y15:Y16)</f>
        <v/>
      </c>
      <c r="Z17" s="392">
        <f>SUM(Z15:Z16)</f>
        <v/>
      </c>
      <c r="AA17" s="392">
        <f>SUM(AA15:AA16)</f>
        <v/>
      </c>
      <c r="AB17" s="392">
        <f>SUM(AB15:AB16)</f>
        <v/>
      </c>
      <c r="AC17" s="392">
        <f>SUM(AC15:AC16)</f>
        <v/>
      </c>
      <c r="AD17" s="392">
        <f>SUM(AD15:AD16)</f>
        <v/>
      </c>
      <c r="AE17" s="392">
        <f>SUM(AE15:AE16)</f>
        <v/>
      </c>
      <c r="AF17" s="392">
        <f>SUM(AF15:AF16)</f>
        <v/>
      </c>
      <c r="AG17" s="392">
        <f>SUM(AG15:AG16)</f>
        <v/>
      </c>
      <c r="AH17" s="392">
        <f>SUM(AH15:AH16)</f>
        <v/>
      </c>
      <c r="AI17" s="392">
        <f>SUM(AI15:AI16)</f>
        <v/>
      </c>
    </row>
    <row customHeight="1" ht="19.5" r="18" s="248">
      <c r="A18" s="388" t="n"/>
      <c r="B18" s="385" t="inlineStr">
        <is>
          <t>5F</t>
        </is>
      </c>
      <c r="C18" s="386" t="inlineStr">
        <is>
          <t>租赁</t>
        </is>
      </c>
      <c r="D18" s="387">
        <f>SUM(E18:AI18)</f>
        <v/>
      </c>
      <c r="E18" s="387">
        <f>SUMIFS(销售!I:I,销售!$D:$D,$B18,销售!$B:$B,$C18)/10000</f>
        <v/>
      </c>
      <c r="F18" s="387">
        <f>SUMIFS(销售!J:J,销售!$D:$D,$B18,销售!$B:$B,$C18)/10000</f>
        <v/>
      </c>
      <c r="G18" s="387">
        <f>SUMIFS(销售!K:K,销售!$D:$D,$B18,销售!$B:$B,$C18)/10000</f>
        <v/>
      </c>
      <c r="H18" s="387">
        <f>SUMIFS(销售!L:L,销售!$D:$D,$B18,销售!$B:$B,$C18)/10000</f>
        <v/>
      </c>
      <c r="I18" s="387">
        <f>SUMIFS(销售!M:M,销售!$D:$D,$B18,销售!$B:$B,$C18)/10000</f>
        <v/>
      </c>
      <c r="J18" s="387">
        <f>SUMIFS(销售!N:N,销售!$D:$D,$B18,销售!$B:$B,$C18)/10000</f>
        <v/>
      </c>
      <c r="K18" s="387">
        <f>SUMIFS(销售!O:O,销售!$D:$D,$B18,销售!$B:$B,$C18)/10000</f>
        <v/>
      </c>
      <c r="L18" s="387">
        <f>SUMIFS(销售!P:P,销售!$D:$D,$B18,销售!$B:$B,$C18)/10000</f>
        <v/>
      </c>
      <c r="M18" s="387">
        <f>SUMIFS(销售!Q:Q,销售!$D:$D,$B18,销售!$B:$B,$C18)/10000</f>
        <v/>
      </c>
      <c r="N18" s="387">
        <f>SUMIFS(销售!R:R,销售!$D:$D,$B18,销售!$B:$B,$C18)/10000</f>
        <v/>
      </c>
      <c r="O18" s="387">
        <f>SUMIFS(销售!S:S,销售!$D:$D,$B18,销售!$B:$B,$C18)/10000</f>
        <v/>
      </c>
      <c r="P18" s="387">
        <f>SUMIFS(销售!T:T,销售!$D:$D,$B18,销售!$B:$B,$C18)/10000</f>
        <v/>
      </c>
      <c r="Q18" s="387">
        <f>SUMIFS(销售!U:U,销售!$D:$D,$B18,销售!$B:$B,$C18)/10000</f>
        <v/>
      </c>
      <c r="R18" s="387">
        <f>SUMIFS(销售!V:V,销售!$D:$D,$B18,销售!$B:$B,$C18)/10000</f>
        <v/>
      </c>
      <c r="S18" s="387">
        <f>SUMIFS(销售!W:W,销售!$D:$D,$B18,销售!$B:$B,$C18)/10000</f>
        <v/>
      </c>
      <c r="T18" s="387">
        <f>SUMIFS(销售!X:X,销售!$D:$D,$B18,销售!$B:$B,$C18)/10000</f>
        <v/>
      </c>
      <c r="U18" s="387">
        <f>SUMIFS(销售!Y:Y,销售!$D:$D,$B18,销售!$B:$B,$C18)/10000</f>
        <v/>
      </c>
      <c r="V18" s="387">
        <f>SUMIFS(销售!Z:Z,销售!$D:$D,$B18,销售!$B:$B,$C18)/10000</f>
        <v/>
      </c>
      <c r="W18" s="387">
        <f>SUMIFS(销售!AA:AA,销售!$D:$D,$B18,销售!$B:$B,$C18)/10000</f>
        <v/>
      </c>
      <c r="X18" s="387">
        <f>SUMIFS(销售!AB:AB,销售!$D:$D,$B18,销售!$B:$B,$C18)/10000</f>
        <v/>
      </c>
      <c r="Y18" s="387">
        <f>SUMIFS(销售!AC:AC,销售!$D:$D,$B18,销售!$B:$B,$C18)/10000</f>
        <v/>
      </c>
      <c r="Z18" s="387">
        <f>SUMIFS(销售!AD:AD,销售!$D:$D,$B18,销售!$B:$B,$C18)/10000</f>
        <v/>
      </c>
      <c r="AA18" s="387">
        <f>SUMIFS(销售!AE:AE,销售!$D:$D,$B18,销售!$B:$B,$C18)/10000</f>
        <v/>
      </c>
      <c r="AB18" s="387">
        <f>SUMIFS(销售!AF:AF,销售!$D:$D,$B18,销售!$B:$B,$C18)/10000</f>
        <v/>
      </c>
      <c r="AC18" s="387">
        <f>SUMIFS(销售!AG:AG,销售!$D:$D,$B18,销售!$B:$B,$C18)/10000</f>
        <v/>
      </c>
      <c r="AD18" s="387">
        <f>SUMIFS(销售!AH:AH,销售!$D:$D,$B18,销售!$B:$B,$C18)/10000</f>
        <v/>
      </c>
      <c r="AE18" s="387">
        <f>SUMIFS(销售!AI:AI,销售!$D:$D,$B18,销售!$B:$B,$C18)/10000</f>
        <v/>
      </c>
      <c r="AF18" s="387">
        <f>SUMIFS(销售!AJ:AJ,销售!$D:$D,$B18,销售!$B:$B,$C18)/10000</f>
        <v/>
      </c>
      <c r="AG18" s="387">
        <f>SUMIFS(销售!AK:AK,销售!$D:$D,$B18,销售!$B:$B,$C18)/10000</f>
        <v/>
      </c>
      <c r="AH18" s="387">
        <f>SUMIFS(销售!AL:AL,销售!$D:$D,$B18,销售!$B:$B,$C18)/10000</f>
        <v/>
      </c>
      <c r="AI18" s="387">
        <f>SUMIFS(销售!AM:AM,销售!$D:$D,$B18,销售!$B:$B,$C18)/10000</f>
        <v/>
      </c>
    </row>
    <row customHeight="1" ht="19.5" r="19" s="248">
      <c r="A19" s="388" t="n"/>
      <c r="B19" s="388" t="n"/>
      <c r="C19" s="386" t="inlineStr">
        <is>
          <t>联营</t>
        </is>
      </c>
      <c r="D19" s="387">
        <f>SUM(E19:AI19)</f>
        <v/>
      </c>
      <c r="E19" s="387">
        <f>SUMIFS(销售!J:J,销售!$D:$D,$B18,销售!$B:$B,$C19)/10000</f>
        <v/>
      </c>
      <c r="F19" s="387">
        <f>SUMIFS(销售!K:K,销售!$D:$D,$B18,销售!$B:$B,$C19)/10000</f>
        <v/>
      </c>
      <c r="G19" s="387">
        <f>SUMIFS(销售!L:L,销售!$D:$D,$B18,销售!$B:$B,$C19)/10000</f>
        <v/>
      </c>
      <c r="H19" s="387">
        <f>SUMIFS(销售!M:M,销售!$D:$D,$B18,销售!$B:$B,$C19)/10000</f>
        <v/>
      </c>
      <c r="I19" s="387">
        <f>SUMIFS(销售!N:N,销售!$D:$D,$B18,销售!$B:$B,$C19)/10000</f>
        <v/>
      </c>
      <c r="J19" s="387">
        <f>SUMIFS(销售!O:O,销售!$D:$D,$B18,销售!$B:$B,$C19)/10000</f>
        <v/>
      </c>
      <c r="K19" s="387">
        <f>SUMIFS(销售!P:P,销售!$D:$D,$B18,销售!$B:$B,$C19)/10000</f>
        <v/>
      </c>
      <c r="L19" s="387">
        <f>SUMIFS(销售!Q:Q,销售!$D:$D,$B18,销售!$B:$B,$C19)/10000</f>
        <v/>
      </c>
      <c r="M19" s="387">
        <f>SUMIFS(销售!R:R,销售!$D:$D,$B18,销售!$B:$B,$C19)/10000</f>
        <v/>
      </c>
      <c r="N19" s="387">
        <f>SUMIFS(销售!S:S,销售!$D:$D,$B18,销售!$B:$B,$C19)/10000</f>
        <v/>
      </c>
      <c r="O19" s="387">
        <f>SUMIFS(销售!T:T,销售!$D:$D,$B18,销售!$B:$B,$C19)/10000</f>
        <v/>
      </c>
      <c r="P19" s="387">
        <f>SUMIFS(销售!U:U,销售!$D:$D,$B18,销售!$B:$B,$C19)/10000</f>
        <v/>
      </c>
      <c r="Q19" s="387">
        <f>SUMIFS(销售!V:V,销售!$D:$D,$B18,销售!$B:$B,$C19)/10000</f>
        <v/>
      </c>
      <c r="R19" s="387">
        <f>SUMIFS(销售!W:W,销售!$D:$D,$B18,销售!$B:$B,$C19)/10000</f>
        <v/>
      </c>
      <c r="S19" s="387">
        <f>SUMIFS(销售!X:X,销售!$D:$D,$B18,销售!$B:$B,$C19)/10000</f>
        <v/>
      </c>
      <c r="T19" s="387">
        <f>SUMIFS(销售!Y:Y,销售!$D:$D,$B18,销售!$B:$B,$C19)/10000</f>
        <v/>
      </c>
      <c r="U19" s="387">
        <f>SUMIFS(销售!Z:Z,销售!$D:$D,$B18,销售!$B:$B,$C19)/10000</f>
        <v/>
      </c>
      <c r="V19" s="387">
        <f>SUMIFS(销售!AA:AA,销售!$D:$D,$B18,销售!$B:$B,$C19)/10000</f>
        <v/>
      </c>
      <c r="W19" s="387">
        <f>SUMIFS(销售!AB:AB,销售!$D:$D,$B18,销售!$B:$B,$C19)/10000</f>
        <v/>
      </c>
      <c r="X19" s="387">
        <f>SUMIFS(销售!AC:AC,销售!$D:$D,$B18,销售!$B:$B,$C19)/10000</f>
        <v/>
      </c>
      <c r="Y19" s="387">
        <f>SUMIFS(销售!AD:AD,销售!$D:$D,$B18,销售!$B:$B,$C19)/10000</f>
        <v/>
      </c>
      <c r="Z19" s="387">
        <f>SUMIFS(销售!AE:AE,销售!$D:$D,$B18,销售!$B:$B,$C19)/10000</f>
        <v/>
      </c>
      <c r="AA19" s="387">
        <f>SUMIFS(销售!AF:AF,销售!$D:$D,$B18,销售!$B:$B,$C19)/10000</f>
        <v/>
      </c>
      <c r="AB19" s="387">
        <f>SUMIFS(销售!AG:AG,销售!$D:$D,$B18,销售!$B:$B,$C19)/10000</f>
        <v/>
      </c>
      <c r="AC19" s="387">
        <f>SUMIFS(销售!AH:AH,销售!$D:$D,$B18,销售!$B:$B,$C19)/10000</f>
        <v/>
      </c>
      <c r="AD19" s="387">
        <f>SUMIFS(销售!AI:AI,销售!$D:$D,$B18,销售!$B:$B,$C19)/10000</f>
        <v/>
      </c>
      <c r="AE19" s="387">
        <f>SUMIFS(销售!AJ:AJ,销售!$D:$D,$B18,销售!$B:$B,$C19)/10000</f>
        <v/>
      </c>
      <c r="AF19" s="387">
        <f>SUMIFS(销售!AK:AK,销售!$D:$D,$B18,销售!$B:$B,$C19)/10000</f>
        <v/>
      </c>
      <c r="AG19" s="387">
        <f>SUMIFS(销售!AL:AL,销售!$D:$D,$B18,销售!$B:$B,$C19)/10000</f>
        <v/>
      </c>
      <c r="AH19" s="387">
        <f>SUMIFS(销售!AN:AN,销售!$D:$D,$B18,销售!$B:$B,$C19)/10000</f>
        <v/>
      </c>
      <c r="AI19" s="387">
        <f>SUMIFS(销售!AO:AO,销售!$D:$D,$B18,销售!$B:$B,$C19)/10000</f>
        <v/>
      </c>
    </row>
    <row customFormat="1" customHeight="1" ht="19.5" r="20" s="391">
      <c r="A20" s="388" t="n"/>
      <c r="B20" s="268" t="n"/>
      <c r="C20" s="389" t="inlineStr">
        <is>
          <t>小计</t>
        </is>
      </c>
      <c r="D20" s="392">
        <f>SUM(D18:D19)</f>
        <v/>
      </c>
      <c r="E20" s="392">
        <f>SUM(E18:E19)</f>
        <v/>
      </c>
      <c r="F20" s="392">
        <f>SUM(F18:F19)</f>
        <v/>
      </c>
      <c r="G20" s="392">
        <f>SUM(G18:G19)</f>
        <v/>
      </c>
      <c r="H20" s="392">
        <f>SUM(H18:H19)</f>
        <v/>
      </c>
      <c r="I20" s="392">
        <f>SUM(I18:I19)</f>
        <v/>
      </c>
      <c r="J20" s="392">
        <f>SUM(J18:J19)</f>
        <v/>
      </c>
      <c r="K20" s="392">
        <f>SUM(K18:K19)</f>
        <v/>
      </c>
      <c r="L20" s="392">
        <f>SUM(L18:L19)</f>
        <v/>
      </c>
      <c r="M20" s="392">
        <f>SUM(M18:M19)</f>
        <v/>
      </c>
      <c r="N20" s="392">
        <f>SUM(N18:N19)</f>
        <v/>
      </c>
      <c r="O20" s="392">
        <f>SUM(O18:O19)</f>
        <v/>
      </c>
      <c r="P20" s="392">
        <f>SUM(P18:P19)</f>
        <v/>
      </c>
      <c r="Q20" s="392">
        <f>SUM(Q18:Q19)</f>
        <v/>
      </c>
      <c r="R20" s="392">
        <f>SUM(R18:R19)</f>
        <v/>
      </c>
      <c r="S20" s="392">
        <f>SUM(S18:S19)</f>
        <v/>
      </c>
      <c r="T20" s="392">
        <f>SUM(T18:T19)</f>
        <v/>
      </c>
      <c r="U20" s="392">
        <f>SUM(U18:U19)</f>
        <v/>
      </c>
      <c r="V20" s="392">
        <f>SUM(V18:V19)</f>
        <v/>
      </c>
      <c r="W20" s="392">
        <f>SUM(W18:W19)</f>
        <v/>
      </c>
      <c r="X20" s="392">
        <f>SUM(X18:X19)</f>
        <v/>
      </c>
      <c r="Y20" s="392">
        <f>SUM(Y18:Y19)</f>
        <v/>
      </c>
      <c r="Z20" s="392">
        <f>SUM(Z18:Z19)</f>
        <v/>
      </c>
      <c r="AA20" s="392">
        <f>SUM(AA18:AA19)</f>
        <v/>
      </c>
      <c r="AB20" s="392">
        <f>SUM(AB18:AB19)</f>
        <v/>
      </c>
      <c r="AC20" s="392">
        <f>SUM(AC18:AC19)</f>
        <v/>
      </c>
      <c r="AD20" s="392">
        <f>SUM(AD18:AD19)</f>
        <v/>
      </c>
      <c r="AE20" s="392">
        <f>SUM(AE18:AE19)</f>
        <v/>
      </c>
      <c r="AF20" s="392">
        <f>SUM(AF18:AF19)</f>
        <v/>
      </c>
      <c r="AG20" s="392">
        <f>SUM(AG18:AG19)</f>
        <v/>
      </c>
      <c r="AH20" s="392">
        <f>SUM(AH18:AH19)</f>
        <v/>
      </c>
      <c r="AI20" s="392">
        <f>SUM(AI18:AI19)</f>
        <v/>
      </c>
    </row>
    <row customHeight="1" ht="19.5" r="21" s="248">
      <c r="A21" s="388" t="n"/>
      <c r="B21" s="385" t="inlineStr">
        <is>
          <t>多经</t>
        </is>
      </c>
      <c r="C21" s="386" t="inlineStr">
        <is>
          <t>多经</t>
        </is>
      </c>
      <c r="D21" s="387">
        <f>SUM(E21:AI21)</f>
        <v/>
      </c>
      <c r="E21" s="387">
        <f>销售!I382/10000</f>
        <v/>
      </c>
      <c r="F21" s="387">
        <f>销售!J382/10000</f>
        <v/>
      </c>
      <c r="G21" s="387">
        <f>销售!K382/10000</f>
        <v/>
      </c>
      <c r="H21" s="387">
        <f>销售!L382/10000</f>
        <v/>
      </c>
      <c r="I21" s="387">
        <f>销售!M382/10000</f>
        <v/>
      </c>
      <c r="J21" s="387">
        <f>销售!N382/10000</f>
        <v/>
      </c>
      <c r="K21" s="387">
        <f>销售!O382/10000</f>
        <v/>
      </c>
      <c r="L21" s="387">
        <f>销售!P382/10000</f>
        <v/>
      </c>
      <c r="M21" s="387">
        <f>销售!Q382/10000</f>
        <v/>
      </c>
      <c r="N21" s="387">
        <f>销售!R382/10000</f>
        <v/>
      </c>
      <c r="O21" s="387">
        <f>销售!S382/10000</f>
        <v/>
      </c>
      <c r="P21" s="387">
        <f>销售!T382/10000</f>
        <v/>
      </c>
      <c r="Q21" s="387">
        <f>销售!U382/10000</f>
        <v/>
      </c>
      <c r="R21" s="387">
        <f>销售!V382/10000</f>
        <v/>
      </c>
      <c r="S21" s="387">
        <f>销售!W382/10000</f>
        <v/>
      </c>
      <c r="T21" s="387">
        <f>销售!X382/10000</f>
        <v/>
      </c>
      <c r="U21" s="387">
        <f>销售!Y382/10000</f>
        <v/>
      </c>
      <c r="V21" s="387">
        <f>销售!Z382/10000</f>
        <v/>
      </c>
      <c r="W21" s="387">
        <f>销售!AA382/10000</f>
        <v/>
      </c>
      <c r="X21" s="387">
        <f>销售!AB382/10000</f>
        <v/>
      </c>
      <c r="Y21" s="387">
        <f>销售!AC382/10000</f>
        <v/>
      </c>
      <c r="Z21" s="387">
        <f>销售!AD382/10000</f>
        <v/>
      </c>
      <c r="AA21" s="387">
        <f>销售!AE382/10000</f>
        <v/>
      </c>
      <c r="AB21" s="387">
        <f>销售!AF382/10000</f>
        <v/>
      </c>
      <c r="AC21" s="387">
        <f>销售!AG382/10000</f>
        <v/>
      </c>
      <c r="AD21" s="387">
        <f>销售!AH382/10000</f>
        <v/>
      </c>
      <c r="AE21" s="387">
        <f>销售!AI382/10000</f>
        <v/>
      </c>
      <c r="AF21" s="387">
        <f>销售!AJ382/10000</f>
        <v/>
      </c>
      <c r="AG21" s="387">
        <f>销售!AK382/10000</f>
        <v/>
      </c>
      <c r="AH21" s="387">
        <f>销售!AL382/10000</f>
        <v/>
      </c>
      <c r="AI21" s="387">
        <f>销售!AM382/10000</f>
        <v/>
      </c>
    </row>
    <row customFormat="1" customHeight="1" ht="19.5" r="22" s="391">
      <c r="A22" s="388" t="n"/>
      <c r="B22" s="268" t="n"/>
      <c r="C22" s="389" t="inlineStr">
        <is>
          <t>小计</t>
        </is>
      </c>
      <c r="D22" s="392">
        <f>SUM(D21:D21)</f>
        <v/>
      </c>
      <c r="E22" s="392">
        <f>SUM(E21:E21)</f>
        <v/>
      </c>
      <c r="F22" s="392">
        <f>SUM(F21:F21)</f>
        <v/>
      </c>
      <c r="G22" s="392">
        <f>SUM(G21:G21)</f>
        <v/>
      </c>
      <c r="H22" s="392">
        <f>SUM(H21:H21)</f>
        <v/>
      </c>
      <c r="I22" s="392">
        <f>SUM(I21:I21)</f>
        <v/>
      </c>
      <c r="J22" s="392">
        <f>SUM(J21:J21)</f>
        <v/>
      </c>
      <c r="K22" s="392">
        <f>SUM(K21:K21)</f>
        <v/>
      </c>
      <c r="L22" s="392">
        <f>SUM(L21:L21)</f>
        <v/>
      </c>
      <c r="M22" s="392">
        <f>SUM(M21:M21)</f>
        <v/>
      </c>
      <c r="N22" s="392">
        <f>SUM(N21:N21)</f>
        <v/>
      </c>
      <c r="O22" s="392">
        <f>SUM(O21:O21)</f>
        <v/>
      </c>
      <c r="P22" s="392">
        <f>SUM(P21:P21)</f>
        <v/>
      </c>
      <c r="Q22" s="392">
        <f>SUM(Q21:Q21)</f>
        <v/>
      </c>
      <c r="R22" s="392">
        <f>SUM(R21:R21)</f>
        <v/>
      </c>
      <c r="S22" s="392">
        <f>SUM(S21:S21)</f>
        <v/>
      </c>
      <c r="T22" s="392">
        <f>SUM(T21:T21)</f>
        <v/>
      </c>
      <c r="U22" s="392">
        <f>SUM(U21:U21)</f>
        <v/>
      </c>
      <c r="V22" s="392">
        <f>SUM(V21:V21)</f>
        <v/>
      </c>
      <c r="W22" s="392">
        <f>SUM(W21:W21)</f>
        <v/>
      </c>
      <c r="X22" s="392">
        <f>SUM(X21:X21)</f>
        <v/>
      </c>
      <c r="Y22" s="392">
        <f>SUM(Y21:Y21)</f>
        <v/>
      </c>
      <c r="Z22" s="392">
        <f>SUM(Z21:Z21)</f>
        <v/>
      </c>
      <c r="AA22" s="392">
        <f>SUM(AA21:AA21)</f>
        <v/>
      </c>
      <c r="AB22" s="392">
        <f>SUM(AB21:AB21)</f>
        <v/>
      </c>
      <c r="AC22" s="392">
        <f>SUM(AC21:AC21)</f>
        <v/>
      </c>
      <c r="AD22" s="392">
        <f>SUM(AD21:AD21)</f>
        <v/>
      </c>
      <c r="AE22" s="392">
        <f>SUM(AE21:AE21)</f>
        <v/>
      </c>
      <c r="AF22" s="392">
        <f>SUM(AF21:AF21)</f>
        <v/>
      </c>
      <c r="AG22" s="392">
        <f>SUM(AG21:AG21)</f>
        <v/>
      </c>
      <c r="AH22" s="392">
        <f>SUM(AH21:AH21)</f>
        <v/>
      </c>
      <c r="AI22" s="392">
        <f>SUM(AI21:AI21)</f>
        <v/>
      </c>
    </row>
    <row customHeight="1" ht="19.5" r="23" s="248">
      <c r="A23" s="388" t="n"/>
      <c r="B23" s="385" t="inlineStr">
        <is>
          <t>合计</t>
        </is>
      </c>
      <c r="C23" s="386" t="inlineStr">
        <is>
          <t>租赁</t>
        </is>
      </c>
      <c r="D23" s="387">
        <f>SUM(E23:AI23)</f>
        <v/>
      </c>
      <c r="E23" s="387">
        <f>SUM(E3,E6,E9,E12,E15,E18)</f>
        <v/>
      </c>
      <c r="F23" s="387">
        <f>SUM(F3,F6,F9,F12,F15,F18)</f>
        <v/>
      </c>
      <c r="G23" s="387">
        <f>SUM(G3,G6,G9,G12,G15,G18)</f>
        <v/>
      </c>
      <c r="H23" s="387">
        <f>SUM(H3,H6,H9,H12,H15,H18)</f>
        <v/>
      </c>
      <c r="I23" s="387">
        <f>SUM(I3,I6,I9,I12,I15,I18)</f>
        <v/>
      </c>
      <c r="J23" s="387">
        <f>SUM(J3,J6,J9,J12,J15,J18)</f>
        <v/>
      </c>
      <c r="K23" s="387">
        <f>SUM(K3,K6,K9,K12,K15,K18)</f>
        <v/>
      </c>
      <c r="L23" s="387">
        <f>SUM(L3,L6,L9,L12,L15,L18)</f>
        <v/>
      </c>
      <c r="M23" s="387">
        <f>SUM(M3,M6,M9,M12,M15,M18)</f>
        <v/>
      </c>
      <c r="N23" s="387">
        <f>SUM(N3,N6,N9,N12,N15,N18)</f>
        <v/>
      </c>
      <c r="O23" s="387">
        <f>SUM(O3,O6,O9,O12,O15,O18)</f>
        <v/>
      </c>
      <c r="P23" s="387">
        <f>SUM(P3,P6,P9,P12,P15,P18)</f>
        <v/>
      </c>
      <c r="Q23" s="387">
        <f>SUM(Q3,Q6,Q9,Q12,Q15,Q18)</f>
        <v/>
      </c>
      <c r="R23" s="387">
        <f>SUM(R3,R6,R9,R12,R15,R18)</f>
        <v/>
      </c>
      <c r="S23" s="387">
        <f>SUM(S3,S6,S9,S12,S15,S18)</f>
        <v/>
      </c>
      <c r="T23" s="387">
        <f>SUM(T3,T6,T9,T12,T15,T18)</f>
        <v/>
      </c>
      <c r="U23" s="387">
        <f>SUM(U3,U6,U9,U12,U15,U18)</f>
        <v/>
      </c>
      <c r="V23" s="387">
        <f>SUM(V3,V6,V9,V12,V15,V18)</f>
        <v/>
      </c>
      <c r="W23" s="387">
        <f>SUM(W3,W6,W9,W12,W15,W18)</f>
        <v/>
      </c>
      <c r="X23" s="387">
        <f>SUM(X3,X6,X9,X12,X15,X18)</f>
        <v/>
      </c>
      <c r="Y23" s="387">
        <f>SUM(Y3,Y6,Y9,Y12,Y15,Y18)</f>
        <v/>
      </c>
      <c r="Z23" s="387">
        <f>SUM(Z3,Z6,Z9,Z12,Z15,Z18)</f>
        <v/>
      </c>
      <c r="AA23" s="387">
        <f>SUM(AA3,AA6,AA9,AA12,AA15,AA18)</f>
        <v/>
      </c>
      <c r="AB23" s="387">
        <f>SUM(AB3,AB6,AB9,AB12,AB15,AB18)</f>
        <v/>
      </c>
      <c r="AC23" s="387">
        <f>SUM(AC3,AC6,AC9,AC12,AC15,AC18)</f>
        <v/>
      </c>
      <c r="AD23" s="387">
        <f>SUM(AD3,AD6,AD9,AD12,AD15,AD18)</f>
        <v/>
      </c>
      <c r="AE23" s="387">
        <f>SUM(AE3,AE6,AE9,AE12,AE15,AE18)</f>
        <v/>
      </c>
      <c r="AF23" s="387">
        <f>SUM(AF3,AF6,AF9,AF12,AF15,AF18)</f>
        <v/>
      </c>
      <c r="AG23" s="387">
        <f>SUM(AG3,AG6,AG9,AG12,AG15,AG18)</f>
        <v/>
      </c>
      <c r="AH23" s="387">
        <f>SUM(AH3,AH6,AH9,AH12,AH15,AH18)</f>
        <v/>
      </c>
      <c r="AI23" s="387">
        <f>SUM(AI3,AI6,AI9,AI12,AI15,AI18)</f>
        <v/>
      </c>
    </row>
    <row customHeight="1" ht="19.5" r="24" s="248">
      <c r="A24" s="388" t="n"/>
      <c r="B24" s="388" t="n"/>
      <c r="C24" s="386" t="inlineStr">
        <is>
          <t>联营</t>
        </is>
      </c>
      <c r="D24" s="387">
        <f>SUM(E24:AI24)</f>
        <v/>
      </c>
      <c r="E24" s="387">
        <f>SUM(E4,E7,E10,E13,E16,E19,)</f>
        <v/>
      </c>
      <c r="F24" s="387">
        <f>SUM(F4,F7,F10,F13,F16,F19,)</f>
        <v/>
      </c>
      <c r="G24" s="387">
        <f>SUM(G4,G7,G10,G13,G16,G19,)</f>
        <v/>
      </c>
      <c r="H24" s="387">
        <f>SUM(H4,H7,H10,H13,H16,H19,)</f>
        <v/>
      </c>
      <c r="I24" s="387">
        <f>SUM(I4,I7,I10,I13,I16,I19,)</f>
        <v/>
      </c>
      <c r="J24" s="387">
        <f>SUM(J4,J7,J10,J13,J16,J19,)</f>
        <v/>
      </c>
      <c r="K24" s="387">
        <f>SUM(K4,K7,K10,K13,K16,K19,)</f>
        <v/>
      </c>
      <c r="L24" s="387">
        <f>SUM(L4,L7,L10,L13,L16,L19,)</f>
        <v/>
      </c>
      <c r="M24" s="387">
        <f>SUM(M4,M7,M10,M13,M16,M19,)</f>
        <v/>
      </c>
      <c r="N24" s="387">
        <f>SUM(N4,N7,N10,N13,N16,N19,)</f>
        <v/>
      </c>
      <c r="O24" s="387">
        <f>SUM(O4,O7,O10,O13,O16,O19,)</f>
        <v/>
      </c>
      <c r="P24" s="387">
        <f>SUM(P4,P7,P10,P13,P16,P19,)</f>
        <v/>
      </c>
      <c r="Q24" s="387">
        <f>SUM(Q4,Q7,Q10,Q13,Q16,Q19,)</f>
        <v/>
      </c>
      <c r="R24" s="387">
        <f>SUM(R4,R7,R10,R13,R16,R19,)</f>
        <v/>
      </c>
      <c r="S24" s="387">
        <f>SUM(S4,S7,S10,S13,S16,S19,)</f>
        <v/>
      </c>
      <c r="T24" s="387">
        <f>SUM(T4,T7,T10,T13,T16,T19,)</f>
        <v/>
      </c>
      <c r="U24" s="387">
        <f>SUM(U4,U7,U10,U13,U16,U19,)</f>
        <v/>
      </c>
      <c r="V24" s="387">
        <f>SUM(V4,V7,V10,V13,V16,V19,)</f>
        <v/>
      </c>
      <c r="W24" s="387">
        <f>SUM(W4,W7,W10,W13,W16,W19,)</f>
        <v/>
      </c>
      <c r="X24" s="387">
        <f>SUM(X4,X7,X10,X13,X16,X19,)</f>
        <v/>
      </c>
      <c r="Y24" s="387">
        <f>SUM(Y4,Y7,Y10,Y13,Y16,Y19,)</f>
        <v/>
      </c>
      <c r="Z24" s="387">
        <f>SUM(Z4,Z7,Z10,Z13,Z16,Z19,)</f>
        <v/>
      </c>
      <c r="AA24" s="387">
        <f>SUM(AA4,AA7,AA10,AA13,AA16,AA19,)</f>
        <v/>
      </c>
      <c r="AB24" s="387">
        <f>SUM(AB4,AB7,AB10,AB13,AB16,AB19,)</f>
        <v/>
      </c>
      <c r="AC24" s="387">
        <f>SUM(AC4,AC7,AC10,AC13,AC16,AC19,)</f>
        <v/>
      </c>
      <c r="AD24" s="387">
        <f>SUM(AD4,AD7,AD10,AD13,AD16,AD19,)</f>
        <v/>
      </c>
      <c r="AE24" s="387">
        <f>SUM(AE4,AE7,AE10,AE13,AE16,AE19,)</f>
        <v/>
      </c>
      <c r="AF24" s="387">
        <f>SUM(AF4,AF7,AF10,AF13,AF16,AF19,)</f>
        <v/>
      </c>
      <c r="AG24" s="387">
        <f>SUM(AG4,AG7,AG10,AG13,AG16,AG19,)</f>
        <v/>
      </c>
      <c r="AH24" s="387">
        <f>SUM(AH4,AH7,AH10,AH13,AH16,AH19,)</f>
        <v/>
      </c>
      <c r="AI24" s="387">
        <f>SUM(AI4,AI7,AI10,AI13,AI16,AI19,)</f>
        <v/>
      </c>
    </row>
    <row customHeight="1" ht="19.5" r="25" s="248">
      <c r="A25" s="388" t="n"/>
      <c r="B25" s="388" t="n"/>
      <c r="C25" s="386" t="inlineStr">
        <is>
          <t>多经</t>
        </is>
      </c>
      <c r="D25" s="387">
        <f>D22</f>
        <v/>
      </c>
      <c r="E25" s="387">
        <f>E22</f>
        <v/>
      </c>
      <c r="F25" s="387">
        <f>F22</f>
        <v/>
      </c>
      <c r="G25" s="387">
        <f>G22</f>
        <v/>
      </c>
      <c r="H25" s="387">
        <f>H22</f>
        <v/>
      </c>
      <c r="I25" s="387">
        <f>I22</f>
        <v/>
      </c>
      <c r="J25" s="387">
        <f>J22</f>
        <v/>
      </c>
      <c r="K25" s="387">
        <f>K22</f>
        <v/>
      </c>
      <c r="L25" s="387">
        <f>L22</f>
        <v/>
      </c>
      <c r="M25" s="387">
        <f>M22</f>
        <v/>
      </c>
      <c r="N25" s="387">
        <f>N22</f>
        <v/>
      </c>
      <c r="O25" s="387">
        <f>O22</f>
        <v/>
      </c>
      <c r="P25" s="387">
        <f>P22</f>
        <v/>
      </c>
      <c r="Q25" s="387">
        <f>Q22</f>
        <v/>
      </c>
      <c r="R25" s="387">
        <f>R22</f>
        <v/>
      </c>
      <c r="S25" s="387">
        <f>S22</f>
        <v/>
      </c>
      <c r="T25" s="387">
        <f>T22</f>
        <v/>
      </c>
      <c r="U25" s="387">
        <f>U22</f>
        <v/>
      </c>
      <c r="V25" s="387">
        <f>V22</f>
        <v/>
      </c>
      <c r="W25" s="387">
        <f>W22</f>
        <v/>
      </c>
      <c r="X25" s="387">
        <f>X22</f>
        <v/>
      </c>
      <c r="Y25" s="387">
        <f>Y22</f>
        <v/>
      </c>
      <c r="Z25" s="387">
        <f>Z22</f>
        <v/>
      </c>
      <c r="AA25" s="387">
        <f>AA22</f>
        <v/>
      </c>
      <c r="AB25" s="387">
        <f>AB22</f>
        <v/>
      </c>
      <c r="AC25" s="387">
        <f>AC22</f>
        <v/>
      </c>
      <c r="AD25" s="387">
        <f>AD22</f>
        <v/>
      </c>
      <c r="AE25" s="387">
        <f>AE22</f>
        <v/>
      </c>
      <c r="AF25" s="387">
        <f>AF22</f>
        <v/>
      </c>
      <c r="AG25" s="387">
        <f>AG22</f>
        <v/>
      </c>
      <c r="AH25" s="387">
        <f>AH22</f>
        <v/>
      </c>
      <c r="AI25" s="387">
        <f>AI22</f>
        <v/>
      </c>
    </row>
    <row customFormat="1" customHeight="1" ht="19.5" r="26" s="391">
      <c r="A26" s="268" t="n"/>
      <c r="B26" s="268" t="n"/>
      <c r="C26" s="393" t="inlineStr">
        <is>
          <t>总计</t>
        </is>
      </c>
      <c r="D26" s="394">
        <f>SUM(D23:D25)</f>
        <v/>
      </c>
      <c r="E26" s="394">
        <f>SUM(E23:E25)</f>
        <v/>
      </c>
      <c r="F26" s="394">
        <f>SUM(F23:F25)</f>
        <v/>
      </c>
      <c r="G26" s="394">
        <f>SUM(G23:G25)</f>
        <v/>
      </c>
      <c r="H26" s="394">
        <f>SUM(H23:H25)</f>
        <v/>
      </c>
      <c r="I26" s="394">
        <f>SUM(I23:I25)</f>
        <v/>
      </c>
      <c r="J26" s="394">
        <f>SUM(J23:J25)</f>
        <v/>
      </c>
      <c r="K26" s="394">
        <f>SUM(K23:K25)</f>
        <v/>
      </c>
      <c r="L26" s="394">
        <f>SUM(L23:L25)</f>
        <v/>
      </c>
      <c r="M26" s="394">
        <f>SUM(M23:M25)</f>
        <v/>
      </c>
      <c r="N26" s="394">
        <f>SUM(N23:N25)</f>
        <v/>
      </c>
      <c r="O26" s="394">
        <f>SUM(O23:O25)</f>
        <v/>
      </c>
      <c r="P26" s="394">
        <f>SUM(P23:P25)</f>
        <v/>
      </c>
      <c r="Q26" s="394">
        <f>SUM(Q23:Q25)</f>
        <v/>
      </c>
      <c r="R26" s="394">
        <f>SUM(R23:R25)</f>
        <v/>
      </c>
      <c r="S26" s="394">
        <f>SUM(S23:S25)</f>
        <v/>
      </c>
      <c r="T26" s="394">
        <f>SUM(T23:T25)</f>
        <v/>
      </c>
      <c r="U26" s="394">
        <f>SUM(U23:U25)</f>
        <v/>
      </c>
      <c r="V26" s="394">
        <f>SUM(V23:V25)</f>
        <v/>
      </c>
      <c r="W26" s="394">
        <f>SUM(W23:W25)</f>
        <v/>
      </c>
      <c r="X26" s="394">
        <f>SUM(X23:X25)</f>
        <v/>
      </c>
      <c r="Y26" s="394">
        <f>SUM(Y23:Y25)</f>
        <v/>
      </c>
      <c r="Z26" s="394">
        <f>SUM(Z23:Z25)</f>
        <v/>
      </c>
      <c r="AA26" s="394">
        <f>SUM(AA23:AA25)</f>
        <v/>
      </c>
      <c r="AB26" s="394">
        <f>SUM(AB23:AB25)</f>
        <v/>
      </c>
      <c r="AC26" s="394">
        <f>SUM(AC23:AC25)</f>
        <v/>
      </c>
      <c r="AD26" s="394">
        <f>SUM(AD23:AD25)</f>
        <v/>
      </c>
      <c r="AE26" s="394">
        <f>SUM(AE23:AE25)</f>
        <v/>
      </c>
      <c r="AF26" s="394">
        <f>SUM(AF23:AF25)</f>
        <v/>
      </c>
      <c r="AG26" s="394">
        <f>SUM(AG23:AG25)</f>
        <v/>
      </c>
      <c r="AH26" s="394">
        <f>SUM(AH23:AH25)</f>
        <v/>
      </c>
      <c r="AI26" s="394">
        <f>SUM(AI23:AI25)</f>
        <v/>
      </c>
    </row>
    <row customFormat="1" customHeight="1" ht="19.5" r="27" s="395">
      <c r="A27" s="396" t="n"/>
      <c r="B27" s="397" t="n"/>
      <c r="C27" s="398" t="n"/>
      <c r="D27" s="399" t="n"/>
      <c r="E27" s="399" t="n"/>
      <c r="F27" s="399" t="n"/>
      <c r="G27" s="399" t="n"/>
      <c r="H27" s="399" t="n"/>
      <c r="I27" s="399" t="n"/>
      <c r="J27" s="399" t="n"/>
      <c r="K27" s="399" t="n"/>
      <c r="L27" s="399" t="n"/>
      <c r="M27" s="399" t="n"/>
      <c r="N27" s="399" t="n"/>
      <c r="O27" s="399" t="n"/>
      <c r="P27" s="399" t="n"/>
      <c r="Q27" s="399" t="n"/>
      <c r="R27" s="399" t="n"/>
      <c r="S27" s="399" t="n"/>
      <c r="T27" s="399" t="n"/>
      <c r="U27" s="399" t="n"/>
      <c r="V27" s="399" t="n"/>
      <c r="W27" s="399" t="n"/>
      <c r="X27" s="399" t="n"/>
      <c r="Y27" s="399" t="n"/>
      <c r="Z27" s="399" t="n"/>
      <c r="AA27" s="399" t="n"/>
      <c r="AB27" s="399" t="n"/>
      <c r="AC27" s="399" t="n"/>
      <c r="AD27" s="399" t="n"/>
      <c r="AE27" s="399" t="n"/>
      <c r="AF27" s="399" t="n"/>
      <c r="AG27" s="399" t="n"/>
      <c r="AH27" s="399" t="n"/>
      <c r="AI27" s="399" t="n"/>
    </row>
    <row customHeight="1" ht="19.5" r="28" s="248">
      <c r="A28" s="382" t="inlineStr">
        <is>
          <t>纬度</t>
        </is>
      </c>
      <c r="B28" s="382" t="inlineStr">
        <is>
          <t>楼层</t>
        </is>
      </c>
      <c r="C28" s="400" t="n"/>
      <c r="D28" s="382" t="inlineStr">
        <is>
          <t>累计占比</t>
        </is>
      </c>
      <c r="E28" s="383" t="inlineStr">
        <is>
          <t>1日</t>
        </is>
      </c>
      <c r="F28" s="383" t="inlineStr">
        <is>
          <t>2日</t>
        </is>
      </c>
      <c r="G28" s="383" t="inlineStr">
        <is>
          <t>3日</t>
        </is>
      </c>
      <c r="H28" s="383" t="inlineStr">
        <is>
          <t>4日</t>
        </is>
      </c>
      <c r="I28" s="383" t="inlineStr">
        <is>
          <t>5日</t>
        </is>
      </c>
      <c r="J28" s="383" t="inlineStr">
        <is>
          <t>6日</t>
        </is>
      </c>
      <c r="K28" s="383" t="inlineStr">
        <is>
          <t>7日</t>
        </is>
      </c>
      <c r="L28" s="383" t="inlineStr">
        <is>
          <t>8日</t>
        </is>
      </c>
      <c r="M28" s="383" t="inlineStr">
        <is>
          <t>9日</t>
        </is>
      </c>
      <c r="N28" s="383" t="inlineStr">
        <is>
          <t>10日</t>
        </is>
      </c>
      <c r="O28" s="383" t="inlineStr">
        <is>
          <t>11日</t>
        </is>
      </c>
      <c r="P28" s="383" t="inlineStr">
        <is>
          <t>12日</t>
        </is>
      </c>
      <c r="Q28" s="383" t="inlineStr">
        <is>
          <t>13日</t>
        </is>
      </c>
      <c r="R28" s="383" t="inlineStr">
        <is>
          <t>14日</t>
        </is>
      </c>
      <c r="S28" s="383" t="inlineStr">
        <is>
          <t>15日</t>
        </is>
      </c>
      <c r="T28" s="383" t="inlineStr">
        <is>
          <t>16日</t>
        </is>
      </c>
      <c r="U28" s="383" t="inlineStr">
        <is>
          <t>17日</t>
        </is>
      </c>
      <c r="V28" s="383" t="inlineStr">
        <is>
          <t>18日</t>
        </is>
      </c>
      <c r="W28" s="383" t="inlineStr">
        <is>
          <t>19日</t>
        </is>
      </c>
      <c r="X28" s="383" t="inlineStr">
        <is>
          <t>20日</t>
        </is>
      </c>
      <c r="Y28" s="383" t="inlineStr">
        <is>
          <t>21日</t>
        </is>
      </c>
      <c r="Z28" s="383" t="inlineStr">
        <is>
          <t>22日</t>
        </is>
      </c>
      <c r="AA28" s="383" t="inlineStr">
        <is>
          <t>23日</t>
        </is>
      </c>
      <c r="AB28" s="383" t="inlineStr">
        <is>
          <t>24日</t>
        </is>
      </c>
      <c r="AC28" s="383" t="inlineStr">
        <is>
          <t>25日</t>
        </is>
      </c>
      <c r="AD28" s="383" t="inlineStr">
        <is>
          <t>26日</t>
        </is>
      </c>
      <c r="AE28" s="383" t="inlineStr">
        <is>
          <t>27日</t>
        </is>
      </c>
      <c r="AF28" s="383" t="inlineStr">
        <is>
          <t>28日</t>
        </is>
      </c>
      <c r="AG28" s="383" t="inlineStr">
        <is>
          <t>29日</t>
        </is>
      </c>
      <c r="AH28" s="383" t="inlineStr">
        <is>
          <t>30日</t>
        </is>
      </c>
      <c r="AI28" s="383" t="inlineStr">
        <is>
          <t>31日</t>
        </is>
      </c>
    </row>
    <row customHeight="1" ht="19.5" r="29" s="248">
      <c r="A29" s="268" t="n"/>
      <c r="B29" s="401" t="n"/>
      <c r="C29" s="352" t="n"/>
      <c r="D29" s="268" t="n"/>
      <c r="E29" s="269" t="n">
        <v>43709</v>
      </c>
      <c r="F29" s="269" t="n">
        <v>43710</v>
      </c>
      <c r="G29" s="269" t="n">
        <v>43711</v>
      </c>
      <c r="H29" s="269" t="n">
        <v>43712</v>
      </c>
      <c r="I29" s="269" t="n">
        <v>43713</v>
      </c>
      <c r="J29" s="269" t="n">
        <v>43714</v>
      </c>
      <c r="K29" s="269" t="n">
        <v>43715</v>
      </c>
      <c r="L29" s="269" t="n">
        <v>43716</v>
      </c>
      <c r="M29" s="269" t="n">
        <v>43717</v>
      </c>
      <c r="N29" s="269" t="n">
        <v>43718</v>
      </c>
      <c r="O29" s="269" t="n">
        <v>43719</v>
      </c>
      <c r="P29" s="269" t="n">
        <v>43720</v>
      </c>
      <c r="Q29" s="269" t="n">
        <v>43721</v>
      </c>
      <c r="R29" s="269" t="n">
        <v>43722</v>
      </c>
      <c r="S29" s="269" t="n">
        <v>43723</v>
      </c>
      <c r="T29" s="269" t="n">
        <v>43724</v>
      </c>
      <c r="U29" s="269" t="n">
        <v>43725</v>
      </c>
      <c r="V29" s="269" t="n">
        <v>43726</v>
      </c>
      <c r="W29" s="269" t="n">
        <v>43727</v>
      </c>
      <c r="X29" s="269" t="n">
        <v>43728</v>
      </c>
      <c r="Y29" s="269" t="n">
        <v>43729</v>
      </c>
      <c r="Z29" s="269" t="n">
        <v>43730</v>
      </c>
      <c r="AA29" s="269" t="n">
        <v>43731</v>
      </c>
      <c r="AB29" s="269" t="n">
        <v>43732</v>
      </c>
      <c r="AC29" s="269" t="n">
        <v>43733</v>
      </c>
      <c r="AD29" s="269" t="n">
        <v>43734</v>
      </c>
      <c r="AE29" s="269" t="n">
        <v>43735</v>
      </c>
      <c r="AF29" s="269" t="n">
        <v>43736</v>
      </c>
      <c r="AG29" s="269" t="n">
        <v>43737</v>
      </c>
      <c r="AH29" s="269" t="n">
        <v>43738</v>
      </c>
      <c r="AI29" s="269" t="n">
        <v>43708</v>
      </c>
    </row>
    <row customHeight="1" hidden="1" ht="19.5" r="30" s="248">
      <c r="A30" s="384" t="inlineStr">
        <is>
          <t>楼层占比</t>
        </is>
      </c>
      <c r="B30" s="385" t="inlineStr">
        <is>
          <t>BF</t>
        </is>
      </c>
      <c r="C30" s="362" t="n"/>
      <c r="D30" s="402">
        <f>D$5/D$26</f>
        <v/>
      </c>
      <c r="E30" s="402">
        <f>IF(E5=0," ",E$5/E$26)</f>
        <v/>
      </c>
      <c r="F30" s="402">
        <f>IF(F5=0," ",F$5/F$26)</f>
        <v/>
      </c>
      <c r="G30" s="402">
        <f>IF(G5=0," ",G$5/G$26)</f>
        <v/>
      </c>
      <c r="H30" s="402">
        <f>IF(H5=0," ",H$5/H$26)</f>
        <v/>
      </c>
      <c r="I30" s="402">
        <f>IF(I5=0," ",I$5/I$26)</f>
        <v/>
      </c>
      <c r="J30" s="402">
        <f>IF(J5=0," ",J$5/J$26)</f>
        <v/>
      </c>
      <c r="K30" s="402">
        <f>IF(K5=0," ",K$5/K$26)</f>
        <v/>
      </c>
      <c r="L30" s="402">
        <f>IF(L5=0," ",L$5/L$26)</f>
        <v/>
      </c>
      <c r="M30" s="402">
        <f>IF(M5=0," ",M$5/M$26)</f>
        <v/>
      </c>
      <c r="N30" s="402">
        <f>IF(N5=0," ",N$5/N$26)</f>
        <v/>
      </c>
      <c r="O30" s="402">
        <f>IF(O5=0," ",O$5/O$26)</f>
        <v/>
      </c>
      <c r="P30" s="402">
        <f>IF(P5=0," ",P$5/P$26)</f>
        <v/>
      </c>
      <c r="Q30" s="402">
        <f>IF(Q5=0," ",Q$5/Q$26)</f>
        <v/>
      </c>
      <c r="R30" s="402">
        <f>IF(R5=0," ",R$5/R$26)</f>
        <v/>
      </c>
      <c r="S30" s="402">
        <f>IF(S5=0," ",S$5/S$26)</f>
        <v/>
      </c>
      <c r="T30" s="402">
        <f>IF(T5=0," ",T$5/T$26)</f>
        <v/>
      </c>
      <c r="U30" s="402">
        <f>IF(U5=0," ",U$5/U$26)</f>
        <v/>
      </c>
      <c r="V30" s="402">
        <f>IF(V5=0," ",V$5/V$26)</f>
        <v/>
      </c>
      <c r="W30" s="402">
        <f>IF(W5=0," ",W$5/W$26)</f>
        <v/>
      </c>
      <c r="X30" s="402">
        <f>IF(X5=0," ",X$5/X$26)</f>
        <v/>
      </c>
      <c r="Y30" s="402">
        <f>IF(Y5=0," ",Y$5/Y$26)</f>
        <v/>
      </c>
      <c r="Z30" s="402">
        <f>IF(Z5=0," ",Z$5/Z$26)</f>
        <v/>
      </c>
      <c r="AA30" s="402">
        <f>IF(AA5=0," ",AA$5/AA$26)</f>
        <v/>
      </c>
      <c r="AB30" s="402">
        <f>IF(AB5=0," ",AB$5/AB$26)</f>
        <v/>
      </c>
      <c r="AC30" s="402">
        <f>IF(AC5=0," ",AC$5/AC$26)</f>
        <v/>
      </c>
      <c r="AD30" s="402">
        <f>IF(AD5=0," ",AD$5/AD$26)</f>
        <v/>
      </c>
      <c r="AE30" s="402">
        <f>IF(AE5=0," ",AE$5/AE$26)</f>
        <v/>
      </c>
      <c r="AF30" s="402">
        <f>IF(AF5=0," ",AF$5/AF$26)</f>
        <v/>
      </c>
      <c r="AG30" s="402">
        <f>IF(AG5=0," ",AG$5/AG$26)</f>
        <v/>
      </c>
      <c r="AH30" s="402">
        <f>IF(AH5=0," ",AH$5/AH$26)</f>
        <v/>
      </c>
      <c r="AI30" s="403" t="n"/>
    </row>
    <row customHeight="1" ht="19.5" r="31" s="248">
      <c r="A31" s="388" t="n"/>
      <c r="B31" s="385" t="inlineStr">
        <is>
          <t>1F</t>
        </is>
      </c>
      <c r="C31" s="362" t="n"/>
      <c r="D31" s="402">
        <f>D$8/D$26</f>
        <v/>
      </c>
      <c r="E31" s="402">
        <f>IF(E8=0," ",E$8/E$26)</f>
        <v/>
      </c>
      <c r="F31" s="402">
        <f>IF(F8=0," ",F$8/F$26)</f>
        <v/>
      </c>
      <c r="G31" s="402">
        <f>IF(G8=0," ",G$8/G$26)</f>
        <v/>
      </c>
      <c r="H31" s="402">
        <f>IF(H8=0," ",H$8/H$26)</f>
        <v/>
      </c>
      <c r="I31" s="402">
        <f>IF(I8=0," ",I$8/I$26)</f>
        <v/>
      </c>
      <c r="J31" s="402">
        <f>IF(J8=0," ",J$8/J$26)</f>
        <v/>
      </c>
      <c r="K31" s="402">
        <f>IF(K8=0," ",K$8/K$26)</f>
        <v/>
      </c>
      <c r="L31" s="402">
        <f>IF(L8=0," ",L$8/L$26)</f>
        <v/>
      </c>
      <c r="M31" s="402">
        <f>IF(M8=0," ",M$8/M$26)</f>
        <v/>
      </c>
      <c r="N31" s="402">
        <f>IF(N8=0," ",N$8/N$26)</f>
        <v/>
      </c>
      <c r="O31" s="402">
        <f>IF(O8=0," ",O$8/O$26)</f>
        <v/>
      </c>
      <c r="P31" s="402">
        <f>IF(P8=0," ",P$8/P$26)</f>
        <v/>
      </c>
      <c r="Q31" s="402">
        <f>IF(Q8=0," ",Q$8/Q$26)</f>
        <v/>
      </c>
      <c r="R31" s="402">
        <f>IF(R8=0," ",R$8/R$26)</f>
        <v/>
      </c>
      <c r="S31" s="402">
        <f>IF(S8=0," ",S$8/S$26)</f>
        <v/>
      </c>
      <c r="T31" s="402">
        <f>IF(T8=0," ",T$8/T$26)</f>
        <v/>
      </c>
      <c r="U31" s="402">
        <f>IF(U8=0," ",U$8/U$26)</f>
        <v/>
      </c>
      <c r="V31" s="402">
        <f>IF(V8=0," ",V$8/V$26)</f>
        <v/>
      </c>
      <c r="W31" s="402">
        <f>IF(W8=0," ",W$8/W$26)</f>
        <v/>
      </c>
      <c r="X31" s="402">
        <f>IF(X8=0," ",X$8/X$26)</f>
        <v/>
      </c>
      <c r="Y31" s="402">
        <f>IF(Y8=0," ",Y$8/Y$26)</f>
        <v/>
      </c>
      <c r="Z31" s="402">
        <f>IF(Z8=0," ",Z$8/Z$26)</f>
        <v/>
      </c>
      <c r="AA31" s="402">
        <f>IF(AA8=0," ",AA$8/AA$26)</f>
        <v/>
      </c>
      <c r="AB31" s="402">
        <f>IF(AB8=0," ",AB$8/AB$26)</f>
        <v/>
      </c>
      <c r="AC31" s="402">
        <f>IF(AC8=0," ",AC$8/AC$26)</f>
        <v/>
      </c>
      <c r="AD31" s="402">
        <f>IF(AD8=0," ",AD$8/AD$26)</f>
        <v/>
      </c>
      <c r="AE31" s="402">
        <f>IF(AE8=0," ",AE$8/AE$26)</f>
        <v/>
      </c>
      <c r="AF31" s="402">
        <f>IF(AF8=0," ",AF$8/AF$26)</f>
        <v/>
      </c>
      <c r="AG31" s="402">
        <f>IF(AG8=0," ",AG$8/AG$26)</f>
        <v/>
      </c>
      <c r="AH31" s="402">
        <f>IF(AH8=0," ",AH$8/AH$26)</f>
        <v/>
      </c>
      <c r="AI31" s="402">
        <f>IF(AI8=0," ",AI$8/AI$26)</f>
        <v/>
      </c>
    </row>
    <row customHeight="1" ht="19.5" r="32" s="248">
      <c r="A32" s="388" t="n"/>
      <c r="B32" s="385" t="inlineStr">
        <is>
          <t>2F</t>
        </is>
      </c>
      <c r="C32" s="362" t="n"/>
      <c r="D32" s="402">
        <f>D$11/D$26</f>
        <v/>
      </c>
      <c r="E32" s="402">
        <f>IF(E11=0," ",E$11/E$26)</f>
        <v/>
      </c>
      <c r="F32" s="402">
        <f>IF(F11=0," ",F$11/F$26)</f>
        <v/>
      </c>
      <c r="G32" s="402">
        <f>IF(G11=0," ",G$11/G$26)</f>
        <v/>
      </c>
      <c r="H32" s="402">
        <f>IF(H11=0," ",H$11/H$26)</f>
        <v/>
      </c>
      <c r="I32" s="402">
        <f>IF(I11=0," ",I$11/I$26)</f>
        <v/>
      </c>
      <c r="J32" s="402">
        <f>IF(J11=0," ",J$11/J$26)</f>
        <v/>
      </c>
      <c r="K32" s="402">
        <f>IF(K11=0," ",K$11/K$26)</f>
        <v/>
      </c>
      <c r="L32" s="402">
        <f>IF(L11=0," ",L$11/L$26)</f>
        <v/>
      </c>
      <c r="M32" s="402">
        <f>IF(M11=0," ",M$11/M$26)</f>
        <v/>
      </c>
      <c r="N32" s="402">
        <f>IF(N11=0," ",N$11/N$26)</f>
        <v/>
      </c>
      <c r="O32" s="402">
        <f>IF(O11=0," ",O$11/O$26)</f>
        <v/>
      </c>
      <c r="P32" s="402">
        <f>IF(P11=0," ",P$11/P$26)</f>
        <v/>
      </c>
      <c r="Q32" s="402">
        <f>IF(Q11=0," ",Q$11/Q$26)</f>
        <v/>
      </c>
      <c r="R32" s="402">
        <f>IF(R11=0," ",R$11/R$26)</f>
        <v/>
      </c>
      <c r="S32" s="402">
        <f>IF(S11=0," ",S$11/S$26)</f>
        <v/>
      </c>
      <c r="T32" s="402">
        <f>IF(T11=0," ",T$11/T$26)</f>
        <v/>
      </c>
      <c r="U32" s="402">
        <f>IF(U11=0," ",U$11/U$26)</f>
        <v/>
      </c>
      <c r="V32" s="402">
        <f>IF(V11=0," ",V$11/V$26)</f>
        <v/>
      </c>
      <c r="W32" s="402">
        <f>IF(W11=0," ",W$11/W$26)</f>
        <v/>
      </c>
      <c r="X32" s="402">
        <f>IF(X11=0," ",X$11/X$26)</f>
        <v/>
      </c>
      <c r="Y32" s="402">
        <f>IF(Y11=0," ",Y$11/Y$26)</f>
        <v/>
      </c>
      <c r="Z32" s="402">
        <f>IF(Z11=0," ",Z$11/Z$26)</f>
        <v/>
      </c>
      <c r="AA32" s="402">
        <f>IF(AA11=0," ",AA$11/AA$26)</f>
        <v/>
      </c>
      <c r="AB32" s="402">
        <f>IF(AB11=0," ",AB$11/AB$26)</f>
        <v/>
      </c>
      <c r="AC32" s="402">
        <f>IF(AC11=0," ",AC$11/AC$26)</f>
        <v/>
      </c>
      <c r="AD32" s="402">
        <f>IF(AD11=0," ",AD$11/AD$26)</f>
        <v/>
      </c>
      <c r="AE32" s="402">
        <f>IF(AE11=0," ",AE$11/AE$26)</f>
        <v/>
      </c>
      <c r="AF32" s="402">
        <f>IF(AF11=0," ",AF$11/AF$26)</f>
        <v/>
      </c>
      <c r="AG32" s="402">
        <f>IF(AG11=0," ",AG$11/AG$26)</f>
        <v/>
      </c>
      <c r="AH32" s="402">
        <f>IF(AH11=0," ",AH$11/AH$26)</f>
        <v/>
      </c>
      <c r="AI32" s="402">
        <f>IF(AI11=0," ",AI$11/AI$26)</f>
        <v/>
      </c>
    </row>
    <row customHeight="1" ht="19.5" r="33" s="248">
      <c r="A33" s="388" t="n"/>
      <c r="B33" s="385" t="inlineStr">
        <is>
          <t>3F</t>
        </is>
      </c>
      <c r="C33" s="362" t="n"/>
      <c r="D33" s="402">
        <f>D$14/D$26</f>
        <v/>
      </c>
      <c r="E33" s="402">
        <f>IF(E14=0," ",E$14/E$26)</f>
        <v/>
      </c>
      <c r="F33" s="402">
        <f>IF(F14=0," ",F$14/F$26)</f>
        <v/>
      </c>
      <c r="G33" s="402">
        <f>IF(G14=0," ",G$14/G$26)</f>
        <v/>
      </c>
      <c r="H33" s="402">
        <f>IF(H14=0," ",H$14/H$26)</f>
        <v/>
      </c>
      <c r="I33" s="402">
        <f>IF(I14=0," ",I$14/I$26)</f>
        <v/>
      </c>
      <c r="J33" s="402">
        <f>IF(J14=0," ",J$14/J$26)</f>
        <v/>
      </c>
      <c r="K33" s="402">
        <f>IF(K14=0," ",K$14/K$26)</f>
        <v/>
      </c>
      <c r="L33" s="402">
        <f>IF(L14=0," ",L$14/L$26)</f>
        <v/>
      </c>
      <c r="M33" s="402">
        <f>IF(M14=0," ",M$14/M$26)</f>
        <v/>
      </c>
      <c r="N33" s="402">
        <f>IF(N14=0," ",N$14/N$26)</f>
        <v/>
      </c>
      <c r="O33" s="402">
        <f>IF(O14=0," ",O$14/O$26)</f>
        <v/>
      </c>
      <c r="P33" s="402">
        <f>IF(P14=0," ",P$14/P$26)</f>
        <v/>
      </c>
      <c r="Q33" s="402">
        <f>IF(Q14=0," ",Q$14/Q$26)</f>
        <v/>
      </c>
      <c r="R33" s="402">
        <f>IF(R14=0," ",R$14/R$26)</f>
        <v/>
      </c>
      <c r="S33" s="402">
        <f>IF(S14=0," ",S$14/S$26)</f>
        <v/>
      </c>
      <c r="T33" s="402">
        <f>IF(T14=0," ",T$14/T$26)</f>
        <v/>
      </c>
      <c r="U33" s="402">
        <f>IF(U14=0," ",U$14/U$26)</f>
        <v/>
      </c>
      <c r="V33" s="402">
        <f>IF(V14=0," ",V$14/V$26)</f>
        <v/>
      </c>
      <c r="W33" s="402">
        <f>IF(W14=0," ",W$14/W$26)</f>
        <v/>
      </c>
      <c r="X33" s="402">
        <f>IF(X14=0," ",X$14/X$26)</f>
        <v/>
      </c>
      <c r="Y33" s="402">
        <f>IF(Y14=0," ",Y$14/Y$26)</f>
        <v/>
      </c>
      <c r="Z33" s="402">
        <f>IF(Z14=0," ",Z$14/Z$26)</f>
        <v/>
      </c>
      <c r="AA33" s="402">
        <f>IF(AA14=0," ",AA$14/AA$26)</f>
        <v/>
      </c>
      <c r="AB33" s="402">
        <f>IF(AB14=0," ",AB$14/AB$26)</f>
        <v/>
      </c>
      <c r="AC33" s="402">
        <f>IF(AC14=0," ",AC$14/AC$26)</f>
        <v/>
      </c>
      <c r="AD33" s="402">
        <f>IF(AD14=0," ",AD$14/AD$26)</f>
        <v/>
      </c>
      <c r="AE33" s="402">
        <f>IF(AE14=0," ",AE$14/AE$26)</f>
        <v/>
      </c>
      <c r="AF33" s="402">
        <f>IF(AF14=0," ",AF$14/AF$26)</f>
        <v/>
      </c>
      <c r="AG33" s="402">
        <f>IF(AG14=0," ",AG$14/AG$26)</f>
        <v/>
      </c>
      <c r="AH33" s="402">
        <f>IF(AH14=0," ",AH$14/AH$26)</f>
        <v/>
      </c>
      <c r="AI33" s="402">
        <f>IF(AI14=0," ",AI$14/AI$26)</f>
        <v/>
      </c>
      <c r="AL33" s="374" t="n"/>
    </row>
    <row customHeight="1" ht="19.5" r="34" s="248">
      <c r="A34" s="388" t="n"/>
      <c r="B34" s="385" t="inlineStr">
        <is>
          <t>4F</t>
        </is>
      </c>
      <c r="C34" s="362" t="n"/>
      <c r="D34" s="402">
        <f>D$17/D$26</f>
        <v/>
      </c>
      <c r="E34" s="402">
        <f>IF(E17=0," ",E$17/E$26)</f>
        <v/>
      </c>
      <c r="F34" s="402">
        <f>IF(F17=0," ",F$17/F$26)</f>
        <v/>
      </c>
      <c r="G34" s="402">
        <f>IF(G17=0," ",G$17/G$26)</f>
        <v/>
      </c>
      <c r="H34" s="402">
        <f>IF(H17=0," ",H$17/H$26)</f>
        <v/>
      </c>
      <c r="I34" s="402">
        <f>IF(I17=0," ",I$17/I$26)</f>
        <v/>
      </c>
      <c r="J34" s="402">
        <f>IF(J17=0," ",J$17/J$26)</f>
        <v/>
      </c>
      <c r="K34" s="402">
        <f>IF(K17=0," ",K$17/K$26)</f>
        <v/>
      </c>
      <c r="L34" s="402">
        <f>IF(L17=0," ",L$17/L$26)</f>
        <v/>
      </c>
      <c r="M34" s="402">
        <f>IF(M17=0," ",M$17/M$26)</f>
        <v/>
      </c>
      <c r="N34" s="402">
        <f>IF(N17=0," ",N$17/N$26)</f>
        <v/>
      </c>
      <c r="O34" s="402">
        <f>IF(O17=0," ",O$17/O$26)</f>
        <v/>
      </c>
      <c r="P34" s="402">
        <f>IF(P17=0," ",P$17/P$26)</f>
        <v/>
      </c>
      <c r="Q34" s="402">
        <f>IF(Q17=0," ",Q$17/Q$26)</f>
        <v/>
      </c>
      <c r="R34" s="402">
        <f>IF(R17=0," ",R$17/R$26)</f>
        <v/>
      </c>
      <c r="S34" s="402">
        <f>IF(S17=0," ",S$17/S$26)</f>
        <v/>
      </c>
      <c r="T34" s="402">
        <f>IF(T17=0," ",T$17/T$26)</f>
        <v/>
      </c>
      <c r="U34" s="402">
        <f>IF(U17=0," ",U$17/U$26)</f>
        <v/>
      </c>
      <c r="V34" s="402">
        <f>IF(V17=0," ",V$17/V$26)</f>
        <v/>
      </c>
      <c r="W34" s="402">
        <f>IF(W17=0," ",W$17/W$26)</f>
        <v/>
      </c>
      <c r="X34" s="402">
        <f>IF(X17=0," ",X$17/X$26)</f>
        <v/>
      </c>
      <c r="Y34" s="402">
        <f>IF(Y17=0," ",Y$17/Y$26)</f>
        <v/>
      </c>
      <c r="Z34" s="402">
        <f>IF(Z17=0," ",Z$17/Z$26)</f>
        <v/>
      </c>
      <c r="AA34" s="402">
        <f>IF(AA17=0," ",AA$17/AA$26)</f>
        <v/>
      </c>
      <c r="AB34" s="402">
        <f>IF(AB17=0," ",AB$17/AB$26)</f>
        <v/>
      </c>
      <c r="AC34" s="402">
        <f>IF(AC17=0," ",AC$17/AC$26)</f>
        <v/>
      </c>
      <c r="AD34" s="402">
        <f>IF(AD17=0," ",AD$17/AD$26)</f>
        <v/>
      </c>
      <c r="AE34" s="402">
        <f>IF(AE17=0," ",AE$17/AE$26)</f>
        <v/>
      </c>
      <c r="AF34" s="402">
        <f>IF(AF17=0," ",AF$17/AF$26)</f>
        <v/>
      </c>
      <c r="AG34" s="402">
        <f>IF(AG17=0," ",AG$17/AG$26)</f>
        <v/>
      </c>
      <c r="AH34" s="402">
        <f>IF(AH17=0," ",AH$17/AH$26)</f>
        <v/>
      </c>
      <c r="AI34" s="402">
        <f>IF(AI17=0," ",AI$17/AI$26)</f>
        <v/>
      </c>
    </row>
    <row customHeight="1" ht="24.75" r="35" s="248">
      <c r="A35" s="388" t="n"/>
      <c r="B35" s="385" t="inlineStr">
        <is>
          <t>5F</t>
        </is>
      </c>
      <c r="C35" s="362" t="n"/>
      <c r="D35" s="402">
        <f>D$20/D$26</f>
        <v/>
      </c>
      <c r="E35" s="402">
        <f>IF(E20=0,"-",E$20/E$26)</f>
        <v/>
      </c>
      <c r="F35" s="402">
        <f>IF(F20=0,"-",F$20/F$26)</f>
        <v/>
      </c>
      <c r="G35" s="402">
        <f>IF(G20=0,"-",G$20/G$26)</f>
        <v/>
      </c>
      <c r="H35" s="402">
        <f>IF(H20=0,"-",H$20/H$26)</f>
        <v/>
      </c>
      <c r="I35" s="402">
        <f>IF(I20=0,"-",I$20/I$26)</f>
        <v/>
      </c>
      <c r="J35" s="402">
        <f>IF(J20=0,"-",J$20/J$26)</f>
        <v/>
      </c>
      <c r="K35" s="402">
        <f>IF(K20=0,"-",K$20/K$26)</f>
        <v/>
      </c>
      <c r="L35" s="402">
        <f>IF(L20=0," ",L$20/L$26)</f>
        <v/>
      </c>
      <c r="M35" s="402">
        <f>IF(M20=0," ",M$20/M$26)</f>
        <v/>
      </c>
      <c r="N35" s="402">
        <f>IF(N20=0," ",N$20/N$26)</f>
        <v/>
      </c>
      <c r="O35" s="402">
        <f>IF(O20=0," ",O$20/O$26)</f>
        <v/>
      </c>
      <c r="P35" s="402">
        <f>IF(P20=0," ",P$20/P$26)</f>
        <v/>
      </c>
      <c r="Q35" s="402">
        <f>IF(Q20=0," ",Q$20/Q$26)</f>
        <v/>
      </c>
      <c r="R35" s="402">
        <f>IF(R20=0," ",R$20/R$26)</f>
        <v/>
      </c>
      <c r="S35" s="402">
        <f>IF(S20=0," ",S$20/S$26)</f>
        <v/>
      </c>
      <c r="T35" s="402">
        <f>IF(T20=0," ",T$20/T$26)</f>
        <v/>
      </c>
      <c r="U35" s="402">
        <f>IF(U20=0," ",U$20/U$26)</f>
        <v/>
      </c>
      <c r="V35" s="402">
        <f>IF(V20=0," ",V$20/V$26)</f>
        <v/>
      </c>
      <c r="W35" s="402">
        <f>IF(W20=0," ",W$20/W$26)</f>
        <v/>
      </c>
      <c r="X35" s="402">
        <f>IF(X20=0," ",X$20/X$26)</f>
        <v/>
      </c>
      <c r="Y35" s="402">
        <f>IF(Y20=0," ",Y$20/Y$26)</f>
        <v/>
      </c>
      <c r="Z35" s="402">
        <f>IF(Z20=0," ",Z$20/Z$26)</f>
        <v/>
      </c>
      <c r="AA35" s="402">
        <f>IF(AA20=0," ",AA$20/AA$26)</f>
        <v/>
      </c>
      <c r="AB35" s="402">
        <f>IF(AB20=0," ",AB$20/AB$26)</f>
        <v/>
      </c>
      <c r="AC35" s="402">
        <f>IF(AC20=0," ",AC$20/AC$26)</f>
        <v/>
      </c>
      <c r="AD35" s="402">
        <f>IF(AD20=0," ",AD$20/AD$26)</f>
        <v/>
      </c>
      <c r="AE35" s="402">
        <f>IF(AE20=0," ",AE$20/AE$26)</f>
        <v/>
      </c>
      <c r="AF35" s="402">
        <f>IF(AF20=0," ",AF$20/AF$26)</f>
        <v/>
      </c>
      <c r="AG35" s="402">
        <f>IF(AG20=0," ",AG$20/AG$26)</f>
        <v/>
      </c>
      <c r="AH35" s="402">
        <f>IF(AH20=0," ",AH$20/AH$26)</f>
        <v/>
      </c>
      <c r="AI35" s="402">
        <f>IF(AI20=0," ",AI$20/AI$26)</f>
        <v/>
      </c>
    </row>
    <row customHeight="1" ht="19.5" r="36" s="248">
      <c r="A36" s="388" t="n"/>
      <c r="B36" s="385" t="inlineStr">
        <is>
          <t>BF</t>
        </is>
      </c>
      <c r="C36" s="362" t="n"/>
      <c r="D36" s="402">
        <f>D$5/D$26</f>
        <v/>
      </c>
      <c r="E36" s="402">
        <f>IF(E5=0,"-",E$5/E$26)</f>
        <v/>
      </c>
      <c r="F36" s="402">
        <f>IF(F5=0,"-",F$5/F$26)</f>
        <v/>
      </c>
      <c r="G36" s="402">
        <f>IF(G5=0,"-",G$5/G$26)</f>
        <v/>
      </c>
      <c r="H36" s="402">
        <f>IF(H5=0,"-",H$5/H$26)</f>
        <v/>
      </c>
      <c r="I36" s="402">
        <f>IF(I5=0,"-",I$5/I$26)</f>
        <v/>
      </c>
      <c r="J36" s="402">
        <f>IF(J5=0,"-",J$5/J$26)</f>
        <v/>
      </c>
      <c r="K36" s="402">
        <f>IF(K5=0,"-",K$5/K$26)</f>
        <v/>
      </c>
      <c r="L36" s="402">
        <f>IF(L5=0,"-",L$5/L$26)</f>
        <v/>
      </c>
      <c r="M36" s="402">
        <f>IF(M5=0,"-",M$5/M$26)</f>
        <v/>
      </c>
      <c r="N36" s="402">
        <f>IF(N5=0,"-",N$5/N$26)</f>
        <v/>
      </c>
      <c r="O36" s="402">
        <f>IF(O5=0,"-",O$5/O$26)</f>
        <v/>
      </c>
      <c r="P36" s="402">
        <f>IF(P5=0,"-",P$5/P$26)</f>
        <v/>
      </c>
      <c r="Q36" s="402">
        <f>IF(Q5=0,"-",Q$5/Q$26)</f>
        <v/>
      </c>
      <c r="R36" s="402">
        <f>IF(R5=0,"-",R$5/R$26)</f>
        <v/>
      </c>
      <c r="S36" s="402">
        <f>IF(S5=0,"-",S$5/S$26)</f>
        <v/>
      </c>
      <c r="T36" s="402">
        <f>IF(T5=0,"-",T$5/T$26)</f>
        <v/>
      </c>
      <c r="U36" s="402">
        <f>IF(U5=0,"-",U$5/U$26)</f>
        <v/>
      </c>
      <c r="V36" s="402">
        <f>IF(V5=0,"-",V$5/V$26)</f>
        <v/>
      </c>
      <c r="W36" s="402">
        <f>IF(W5=0,"-",W$5/W$26)</f>
        <v/>
      </c>
      <c r="X36" s="402">
        <f>IF(X5=0,"-",X$5/X$26)</f>
        <v/>
      </c>
      <c r="Y36" s="402">
        <f>IF(Y5=0,"-",Y$5/Y$26)</f>
        <v/>
      </c>
      <c r="Z36" s="402">
        <f>IF(Z5=0,"-",Z$5/Z$26)</f>
        <v/>
      </c>
      <c r="AA36" s="402">
        <f>IF(AA5=0,"-",AA$5/AA$26)</f>
        <v/>
      </c>
      <c r="AB36" s="402">
        <f>IF(AB5=0,"-",AB$5/AB$26)</f>
        <v/>
      </c>
      <c r="AC36" s="402">
        <f>IF(AC5=0,"-",AC$5/AC$26)</f>
        <v/>
      </c>
      <c r="AD36" s="402">
        <f>IF(AD5=0,"-",AD$5/AD$26)</f>
        <v/>
      </c>
      <c r="AE36" s="402">
        <f>IF(AE5=0,"-",AE$5/AE$26)</f>
        <v/>
      </c>
      <c r="AF36" s="402">
        <f>IF(AF5=0,"-",AF$5/AF$26)</f>
        <v/>
      </c>
      <c r="AG36" s="402">
        <f>IF(AG5=0,"-",AG$5/AG$26)</f>
        <v/>
      </c>
      <c r="AH36" s="402">
        <f>IF(AH5=0,"-",AH$5/AH$26)</f>
        <v/>
      </c>
      <c r="AI36" s="402">
        <f>IF(AI5=0,"-",AI$5/AI$26)</f>
        <v/>
      </c>
    </row>
    <row customHeight="1" ht="19.5" r="37" s="248">
      <c r="A37" s="268" t="n"/>
      <c r="B37" s="385" t="inlineStr">
        <is>
          <t>多经</t>
        </is>
      </c>
      <c r="C37" s="362" t="n"/>
      <c r="D37" s="402">
        <f>D$25/D$26</f>
        <v/>
      </c>
      <c r="E37" s="402">
        <f>IF(E25=0,"-",E$25/E$26)</f>
        <v/>
      </c>
      <c r="F37" s="402">
        <f>IF(F25=0,"-",F$25/F$26)</f>
        <v/>
      </c>
      <c r="G37" s="402">
        <f>IF(G25=0,"-",G$25/G$26)</f>
        <v/>
      </c>
      <c r="H37" s="402">
        <f>IF(H25=0,"-",H$25/H$26)</f>
        <v/>
      </c>
      <c r="I37" s="402">
        <f>IF(I25=0,"-",I$25/I$26)</f>
        <v/>
      </c>
      <c r="J37" s="402">
        <f>IF(J25=0,"-",J$25/J$26)</f>
        <v/>
      </c>
      <c r="K37" s="402">
        <f>IF(K25=0,"-",K$25/K$26)</f>
        <v/>
      </c>
      <c r="L37" s="402">
        <f>IF(L25=0,"-",L$25/L$26)</f>
        <v/>
      </c>
      <c r="M37" s="402">
        <f>IF(M25=0,"-",M$25/M$26)</f>
        <v/>
      </c>
      <c r="N37" s="402">
        <f>IF(N25=0,"-",N$25/N$26)</f>
        <v/>
      </c>
      <c r="O37" s="402">
        <f>IF(O25=0,"-",O$25/O$26)</f>
        <v/>
      </c>
      <c r="P37" s="402">
        <f>IF(P25=0,"-",P$25/P$26)</f>
        <v/>
      </c>
      <c r="Q37" s="402">
        <f>IF(Q25=0,"-",Q$25/Q$26)</f>
        <v/>
      </c>
      <c r="R37" s="402">
        <f>IF(R25=0,"-",R$25/R$26)</f>
        <v/>
      </c>
      <c r="S37" s="402">
        <f>IF(S25=0,"-",S$25/S$26)</f>
        <v/>
      </c>
      <c r="T37" s="402">
        <f>IF(T25=0,"-",T$25/T$26)</f>
        <v/>
      </c>
      <c r="U37" s="402">
        <f>IF(U25=0,"-",U$25/U$26)</f>
        <v/>
      </c>
      <c r="V37" s="402">
        <f>IF(V25=0,"-",V$25/V$26)</f>
        <v/>
      </c>
      <c r="W37" s="402">
        <f>IF(W25=0,"-",W$25/W$26)</f>
        <v/>
      </c>
      <c r="X37" s="402">
        <f>IF(X25=0,"-",X$25/X$26)</f>
        <v/>
      </c>
      <c r="Y37" s="402">
        <f>IF(Y25=0,"-",Y$25/Y$26)</f>
        <v/>
      </c>
      <c r="Z37" s="402">
        <f>IF(Z25=0,"-",Z$25/Z$26)</f>
        <v/>
      </c>
      <c r="AA37" s="402">
        <f>IF(AA25=0,"-",AA$25/AA$26)</f>
        <v/>
      </c>
      <c r="AB37" s="402">
        <f>IF(AB25=0,"-",AB$25/AB$26)</f>
        <v/>
      </c>
      <c r="AC37" s="402">
        <f>IF(AC25=0,"-",AC$25/AC$26)</f>
        <v/>
      </c>
      <c r="AD37" s="402">
        <f>IF(AD25=0,"-",AD$25/AD$26)</f>
        <v/>
      </c>
      <c r="AE37" s="402">
        <f>IF(AE25=0,"-",AE$25/AE$26)</f>
        <v/>
      </c>
      <c r="AF37" s="402">
        <f>IF(AF25=0,"-",AF$25/AF$26)</f>
        <v/>
      </c>
      <c r="AG37" s="402">
        <f>IF(AG25=0,"-",AG$25/AG$26)</f>
        <v/>
      </c>
      <c r="AH37" s="402">
        <f>IF(AH25=0,"-",AH$25/AH$26)</f>
        <v/>
      </c>
      <c r="AI37" s="402">
        <f>IF(AI25=0,"-",AI$25/AI$26)</f>
        <v/>
      </c>
    </row>
    <row customHeight="1" ht="19.5" r="39" s="248">
      <c r="C39" s="381" t="inlineStr">
        <is>
          <t>月度指标</t>
        </is>
      </c>
      <c r="D39" s="404" t="n">
        <v>9813</v>
      </c>
      <c r="N39" s="405" t="n"/>
    </row>
    <row customHeight="1" ht="19.5" r="40" s="248">
      <c r="C40" s="381" t="inlineStr">
        <is>
          <t>月度达成</t>
        </is>
      </c>
      <c r="D40" s="47">
        <f>D26/D39</f>
        <v/>
      </c>
      <c r="J40" s="55" t="n"/>
      <c r="Q40" s="56" t="n"/>
    </row>
    <row r="41" s="248">
      <c r="C41" s="381" t="inlineStr">
        <is>
          <t>年度累计</t>
        </is>
      </c>
      <c r="D41" s="406">
        <f>D26+90996.31</f>
        <v/>
      </c>
      <c r="K41" s="55" t="n"/>
    </row>
    <row customHeight="1" ht="19.5" r="42" s="248">
      <c r="C42" s="407" t="inlineStr">
        <is>
          <t>年度指标</t>
        </is>
      </c>
      <c r="D42" s="404" t="n">
        <v>121167.04</v>
      </c>
      <c r="J42" s="55" t="n"/>
    </row>
    <row customHeight="1" ht="19.5" r="43" s="248">
      <c r="C43" s="381" t="inlineStr">
        <is>
          <t>年度达成</t>
        </is>
      </c>
      <c r="D43" s="50">
        <f>D41/D42</f>
        <v/>
      </c>
      <c r="J43" s="55" t="n"/>
    </row>
    <row customHeight="1" ht="19.5" r="44" s="248">
      <c r="D44" s="408" t="n"/>
    </row>
    <row customHeight="1" ht="19.5" r="45" s="248">
      <c r="D45" s="409" t="n"/>
    </row>
    <row customHeight="1" ht="19.5" r="46" s="248">
      <c r="D46" s="53" t="n"/>
    </row>
  </sheetData>
  <mergeCells count="25">
    <mergeCell ref="B30:C30"/>
    <mergeCell ref="B31:C31"/>
    <mergeCell ref="B32:C32"/>
    <mergeCell ref="B33:C33"/>
    <mergeCell ref="B34:C34"/>
    <mergeCell ref="B35:C35"/>
    <mergeCell ref="B36:C36"/>
    <mergeCell ref="B37:C37"/>
    <mergeCell ref="A1:A2"/>
    <mergeCell ref="A3:A26"/>
    <mergeCell ref="A28:A29"/>
    <mergeCell ref="A30:A37"/>
    <mergeCell ref="B1:B2"/>
    <mergeCell ref="B3:B5"/>
    <mergeCell ref="B6:B8"/>
    <mergeCell ref="B9:B11"/>
    <mergeCell ref="B12:B14"/>
    <mergeCell ref="B15:B17"/>
    <mergeCell ref="B18:B20"/>
    <mergeCell ref="B21:B22"/>
    <mergeCell ref="B23:B26"/>
    <mergeCell ref="C1:C2"/>
    <mergeCell ref="D1:D2"/>
    <mergeCell ref="D28:D29"/>
    <mergeCell ref="B28:C29"/>
  </mergeCells>
  <conditionalFormatting sqref="E2:AI2 E29:AI29">
    <cfRule dxfId="3" operator="equal" priority="1" type="cellIs">
      <formula>"周日"</formula>
    </cfRule>
    <cfRule dxfId="3" operator="equal" priority="2" type="cellIs">
      <formula>"周六"</formula>
    </cfRule>
  </conditionalFormatting>
  <pageMargins bottom="0.619444444444444" footer="0.509722222222222" header="0.509722222222222" left="0.75" right="0.75" top="0.6395833333333329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34"/>
  <sheetViews>
    <sheetView workbookViewId="0" zoomScale="90" zoomScaleNormal="90">
      <pane activePane="bottomRight" state="frozen" topLeftCell="K12" xSplit="4" ySplit="2"/>
      <selection activeCell="A1" sqref="A1"/>
      <selection activeCell="A1" pane="topRight" sqref="A1"/>
      <selection activeCell="A1" pane="bottomLeft" sqref="A1"/>
      <selection activeCell="P24" pane="bottomRight" sqref="P24"/>
    </sheetView>
  </sheetViews>
  <sheetFormatPr baseColWidth="8" customHeight="1" defaultColWidth="21.25" defaultRowHeight="21.95"/>
  <cols>
    <col customWidth="1" max="1" min="1" style="374" width="6.25"/>
    <col customWidth="1" max="2" min="2" style="374" width="10.125"/>
    <col customWidth="1" max="3" min="3" style="381" width="12.875"/>
    <col customWidth="1" max="4" min="4" style="410" width="15.5"/>
    <col customWidth="1" max="5" min="5" style="411" width="13.375"/>
    <col customWidth="1" max="6" min="6" style="411" width="13.125"/>
    <col customWidth="1" max="10" min="7" style="411" width="10.625"/>
    <col customWidth="1" max="32" min="11" style="411" width="12.625"/>
    <col customWidth="1" max="34" min="33" style="374" width="12.625"/>
    <col customWidth="1" max="35" min="35" style="374" width="13.375"/>
    <col customWidth="1" max="36" min="36" style="374" width="21.25"/>
    <col customWidth="1" max="16384" min="37" style="374" width="21.25"/>
  </cols>
  <sheetData>
    <row customHeight="1" ht="21.75" r="1" s="248">
      <c r="A1" s="382" t="inlineStr">
        <is>
          <t>纬
度</t>
        </is>
      </c>
      <c r="B1" s="382" t="inlineStr">
        <is>
          <t>业态</t>
        </is>
      </c>
      <c r="C1" s="382" t="inlineStr">
        <is>
          <t>经营
方式</t>
        </is>
      </c>
      <c r="D1" s="382" t="inlineStr">
        <is>
          <t>月度合计</t>
        </is>
      </c>
      <c r="E1" s="412" t="inlineStr">
        <is>
          <t>1日</t>
        </is>
      </c>
      <c r="F1" s="412" t="inlineStr">
        <is>
          <t>2日</t>
        </is>
      </c>
      <c r="G1" s="412" t="inlineStr">
        <is>
          <t>3日</t>
        </is>
      </c>
      <c r="H1" s="412" t="inlineStr">
        <is>
          <t>4日</t>
        </is>
      </c>
      <c r="I1" s="412" t="inlineStr">
        <is>
          <t>5日</t>
        </is>
      </c>
      <c r="J1" s="412" t="inlineStr">
        <is>
          <t>6日</t>
        </is>
      </c>
      <c r="K1" s="412" t="inlineStr">
        <is>
          <t>7日</t>
        </is>
      </c>
      <c r="L1" s="412" t="inlineStr">
        <is>
          <t>8日</t>
        </is>
      </c>
      <c r="M1" s="412" t="inlineStr">
        <is>
          <t>9日</t>
        </is>
      </c>
      <c r="N1" s="412" t="inlineStr">
        <is>
          <t>10日</t>
        </is>
      </c>
      <c r="O1" s="412" t="inlineStr">
        <is>
          <t>11日</t>
        </is>
      </c>
      <c r="P1" s="412" t="inlineStr">
        <is>
          <t>12日</t>
        </is>
      </c>
      <c r="Q1" s="412" t="inlineStr">
        <is>
          <t>13日</t>
        </is>
      </c>
      <c r="R1" s="412" t="inlineStr">
        <is>
          <t>14日</t>
        </is>
      </c>
      <c r="S1" s="412" t="inlineStr">
        <is>
          <t>15日</t>
        </is>
      </c>
      <c r="T1" s="412" t="inlineStr">
        <is>
          <t>16日</t>
        </is>
      </c>
      <c r="U1" s="412" t="inlineStr">
        <is>
          <t>17日</t>
        </is>
      </c>
      <c r="V1" s="412" t="inlineStr">
        <is>
          <t>18日</t>
        </is>
      </c>
      <c r="W1" s="412" t="inlineStr">
        <is>
          <t>19日</t>
        </is>
      </c>
      <c r="X1" s="412" t="inlineStr">
        <is>
          <t>20日</t>
        </is>
      </c>
      <c r="Y1" s="412" t="inlineStr">
        <is>
          <t>21日</t>
        </is>
      </c>
      <c r="Z1" s="412" t="inlineStr">
        <is>
          <t>22日</t>
        </is>
      </c>
      <c r="AA1" s="412" t="inlineStr">
        <is>
          <t>23日</t>
        </is>
      </c>
      <c r="AB1" s="412" t="inlineStr">
        <is>
          <t>24日</t>
        </is>
      </c>
      <c r="AC1" s="412" t="inlineStr">
        <is>
          <t>25日</t>
        </is>
      </c>
      <c r="AD1" s="412" t="inlineStr">
        <is>
          <t>26日</t>
        </is>
      </c>
      <c r="AE1" s="412" t="inlineStr">
        <is>
          <t>27日</t>
        </is>
      </c>
      <c r="AF1" s="412" t="inlineStr">
        <is>
          <t>28日</t>
        </is>
      </c>
      <c r="AG1" s="412" t="inlineStr">
        <is>
          <t>29日</t>
        </is>
      </c>
      <c r="AH1" s="412" t="inlineStr">
        <is>
          <t>30日</t>
        </is>
      </c>
      <c r="AI1" s="412" t="n"/>
    </row>
    <row customHeight="1" ht="21.75" r="2" s="248">
      <c r="A2" s="268" t="n"/>
      <c r="B2" s="268" t="n"/>
      <c r="C2" s="268" t="n"/>
      <c r="D2" s="268" t="n"/>
      <c r="E2" s="269" t="n">
        <v>43709</v>
      </c>
      <c r="F2" s="269" t="n">
        <v>43710</v>
      </c>
      <c r="G2" s="269" t="n">
        <v>43711</v>
      </c>
      <c r="H2" s="269" t="n">
        <v>43712</v>
      </c>
      <c r="I2" s="269" t="n">
        <v>43713</v>
      </c>
      <c r="J2" s="269" t="n">
        <v>43714</v>
      </c>
      <c r="K2" s="269" t="n">
        <v>43715</v>
      </c>
      <c r="L2" s="269" t="n">
        <v>43716</v>
      </c>
      <c r="M2" s="269" t="n">
        <v>43717</v>
      </c>
      <c r="N2" s="269" t="n">
        <v>43718</v>
      </c>
      <c r="O2" s="269" t="n">
        <v>43719</v>
      </c>
      <c r="P2" s="269" t="n">
        <v>43720</v>
      </c>
      <c r="Q2" s="269" t="n">
        <v>43721</v>
      </c>
      <c r="R2" s="269" t="n">
        <v>43722</v>
      </c>
      <c r="S2" s="269" t="n">
        <v>43723</v>
      </c>
      <c r="T2" s="269" t="n">
        <v>43724</v>
      </c>
      <c r="U2" s="269" t="n">
        <v>43725</v>
      </c>
      <c r="V2" s="269" t="n">
        <v>43726</v>
      </c>
      <c r="W2" s="269" t="n">
        <v>43727</v>
      </c>
      <c r="X2" s="269" t="n">
        <v>43728</v>
      </c>
      <c r="Y2" s="269" t="n">
        <v>43729</v>
      </c>
      <c r="Z2" s="269" t="n">
        <v>43730</v>
      </c>
      <c r="AA2" s="269" t="n">
        <v>43731</v>
      </c>
      <c r="AB2" s="269" t="n">
        <v>43732</v>
      </c>
      <c r="AC2" s="269" t="n">
        <v>43733</v>
      </c>
      <c r="AD2" s="269" t="n">
        <v>43734</v>
      </c>
      <c r="AE2" s="269" t="n">
        <v>43735</v>
      </c>
      <c r="AF2" s="269" t="n">
        <v>43736</v>
      </c>
      <c r="AG2" s="269" t="n">
        <v>43737</v>
      </c>
      <c r="AH2" s="269" t="n">
        <v>43738</v>
      </c>
      <c r="AI2" s="269" t="n"/>
    </row>
    <row customHeight="1" ht="21.75" r="3" s="248">
      <c r="A3" s="384" t="inlineStr">
        <is>
          <t>业态纬度</t>
        </is>
      </c>
      <c r="B3" s="413" t="inlineStr">
        <is>
          <t>主次力店及主题餐厅</t>
        </is>
      </c>
      <c r="C3" s="414" t="inlineStr">
        <is>
          <t>租赁</t>
        </is>
      </c>
      <c r="D3" s="415">
        <f>SUM(E3:AI3)</f>
        <v/>
      </c>
      <c r="E3" s="415">
        <f>SUMIFS(销售!I:I,销售!$C:$C,$B3,销售!$B:$B,$C3)/10000</f>
        <v/>
      </c>
      <c r="F3" s="415">
        <f>SUMIFS(销售!J:J,销售!$C:$C,$B3,销售!$B:$B,$C3)/10000</f>
        <v/>
      </c>
      <c r="G3" s="415">
        <f>SUMIFS(销售!K:K,销售!$C:$C,$B3,销售!$B:$B,$C3)/10000</f>
        <v/>
      </c>
      <c r="H3" s="415">
        <f>SUMIFS(销售!L:L,销售!$C:$C,$B3,销售!$B:$B,$C3)/10000</f>
        <v/>
      </c>
      <c r="I3" s="415">
        <f>SUMIFS(销售!M:M,销售!$C:$C,$B3,销售!$B:$B,$C3)/10000</f>
        <v/>
      </c>
      <c r="J3" s="415">
        <f>SUMIFS(销售!N:N,销售!$C:$C,$B3,销售!$B:$B,$C3)/10000</f>
        <v/>
      </c>
      <c r="K3" s="415">
        <f>SUMIFS(销售!O:O,销售!$C:$C,$B3,销售!$B:$B,$C3)/10000</f>
        <v/>
      </c>
      <c r="L3" s="415">
        <f>SUMIFS(销售!P:P,销售!$C:$C,$B3,销售!$B:$B,$C3)/10000</f>
        <v/>
      </c>
      <c r="M3" s="415">
        <f>SUMIFS(销售!Q:Q,销售!$C:$C,$B3,销售!$B:$B,$C3)/10000</f>
        <v/>
      </c>
      <c r="N3" s="415">
        <f>SUMIFS(销售!R:R,销售!$C:$C,$B3,销售!$B:$B,$C3)/10000</f>
        <v/>
      </c>
      <c r="O3" s="415">
        <f>SUMIFS(销售!S:S,销售!$C:$C,$B3,销售!$B:$B,$C3)/10000</f>
        <v/>
      </c>
      <c r="P3" s="415">
        <f>SUMIFS(销售!T:T,销售!$C:$C,$B3,销售!$B:$B,$C3)/10000</f>
        <v/>
      </c>
      <c r="Q3" s="415">
        <f>SUMIFS(销售!U:U,销售!$C:$C,$B3,销售!$B:$B,$C3)/10000</f>
        <v/>
      </c>
      <c r="R3" s="415">
        <f>SUMIFS(销售!V:V,销售!$C:$C,$B3,销售!$B:$B,$C3)/10000</f>
        <v/>
      </c>
      <c r="S3" s="415">
        <f>SUMIFS(销售!W:W,销售!$C:$C,$B3,销售!$B:$B,$C3)/10000</f>
        <v/>
      </c>
      <c r="T3" s="415">
        <f>SUMIFS(销售!X:X,销售!$C:$C,$B3,销售!$B:$B,$C3)/10000</f>
        <v/>
      </c>
      <c r="U3" s="415">
        <f>SUMIFS(销售!Y:Y,销售!$C:$C,$B3,销售!$B:$B,$C3)/10000</f>
        <v/>
      </c>
      <c r="V3" s="415">
        <f>SUMIFS(销售!Z:Z,销售!$C:$C,$B3,销售!$B:$B,$C3)/10000</f>
        <v/>
      </c>
      <c r="W3" s="415">
        <f>SUMIFS(销售!AA:AA,销售!$C:$C,$B3,销售!$B:$B,$C3)/10000</f>
        <v/>
      </c>
      <c r="X3" s="415">
        <f>SUMIFS(销售!AB:AB,销售!$C:$C,$B3,销售!$B:$B,$C3)/10000</f>
        <v/>
      </c>
      <c r="Y3" s="415">
        <f>SUMIFS(销售!AC:AC,销售!$C:$C,$B3,销售!$B:$B,$C3)/10000</f>
        <v/>
      </c>
      <c r="Z3" s="415">
        <f>SUMIFS(销售!AD:AD,销售!$C:$C,$B3,销售!$B:$B,$C3)/10000</f>
        <v/>
      </c>
      <c r="AA3" s="415">
        <f>SUMIFS(销售!AE:AE,销售!$C:$C,$B3,销售!$B:$B,$C3)/10000</f>
        <v/>
      </c>
      <c r="AB3" s="415">
        <f>SUMIFS(销售!AF:AF,销售!$C:$C,$B3,销售!$B:$B,$C3)/10000</f>
        <v/>
      </c>
      <c r="AC3" s="415">
        <f>SUMIFS(销售!AG:AG,销售!$C:$C,$B3,销售!$B:$B,$C3)/10000</f>
        <v/>
      </c>
      <c r="AD3" s="415">
        <f>SUMIFS(销售!AH:AH,销售!$C:$C,$B3,销售!$B:$B,$C3)/10000</f>
        <v/>
      </c>
      <c r="AE3" s="415">
        <f>SUMIFS(销售!AI:AI,销售!$C:$C,$B3,销售!$B:$B,$C3)/10000</f>
        <v/>
      </c>
      <c r="AF3" s="415">
        <f>SUMIFS(销售!AJ:AJ,销售!$C:$C,$B3,销售!$B:$B,$C3)/10000</f>
        <v/>
      </c>
      <c r="AG3" s="415">
        <f>SUMIFS(销售!AK:AK,销售!$C:$C,$B3,销售!$B:$B,$C3)/10000</f>
        <v/>
      </c>
      <c r="AH3" s="415">
        <f>SUMIFS(销售!AL:AL,销售!$C:$C,$B3,销售!$B:$B,$C3)/10000</f>
        <v/>
      </c>
      <c r="AI3" s="415">
        <f>SUMIFS(销售!AM:AM,销售!$C:$C,$B3,销售!$B:$B,$C3)/10000</f>
        <v/>
      </c>
    </row>
    <row customHeight="1" ht="21.75" r="4" s="248">
      <c r="A4" s="388" t="n"/>
      <c r="B4" s="388" t="n"/>
      <c r="C4" s="414" t="inlineStr">
        <is>
          <t>联营</t>
        </is>
      </c>
      <c r="D4" s="415">
        <f>SUM(E4:AI4)</f>
        <v/>
      </c>
      <c r="E4" s="415">
        <f>SUMIFS(销售!I:I,销售!$C:$C,$B3,销售!$B:$B,$C4)/10000</f>
        <v/>
      </c>
      <c r="F4" s="415">
        <f>SUMIFS(销售!J:J,销售!$C:$C,$B3,销售!$B:$B,$C4)/10000</f>
        <v/>
      </c>
      <c r="G4" s="415">
        <f>SUMIFS(销售!K:K,销售!$C:$C,$B3,销售!$B:$B,$C4)/10000</f>
        <v/>
      </c>
      <c r="H4" s="415">
        <f>SUMIFS(销售!L:L,销售!$C:$C,$B3,销售!$B:$B,$C4)/10000</f>
        <v/>
      </c>
      <c r="I4" s="415">
        <f>SUMIFS(销售!M:M,销售!$C:$C,$B3,销售!$B:$B,$C4)/10000</f>
        <v/>
      </c>
      <c r="J4" s="415">
        <f>SUMIFS(销售!N:N,销售!$C:$C,$B3,销售!$B:$B,$C4)/10000</f>
        <v/>
      </c>
      <c r="K4" s="415">
        <f>SUMIFS(销售!O:O,销售!$C:$C,$B3,销售!$B:$B,$C4)/10000</f>
        <v/>
      </c>
      <c r="L4" s="415">
        <f>SUMIFS(销售!P:P,销售!$C:$C,$B3,销售!$B:$B,$C4)/10000</f>
        <v/>
      </c>
      <c r="M4" s="415">
        <f>SUMIFS(销售!Q:Q,销售!$C:$C,$B3,销售!$B:$B,$C4)/10000</f>
        <v/>
      </c>
      <c r="N4" s="415">
        <f>SUMIFS(销售!R:R,销售!$C:$C,$B3,销售!$B:$B,$C4)/10000</f>
        <v/>
      </c>
      <c r="O4" s="415">
        <f>SUMIFS(销售!S:S,销售!$C:$C,$B3,销售!$B:$B,$C4)/10000</f>
        <v/>
      </c>
      <c r="P4" s="415">
        <f>SUMIFS(销售!T:T,销售!$C:$C,$B3,销售!$B:$B,$C4)/10000</f>
        <v/>
      </c>
      <c r="Q4" s="415">
        <f>SUMIFS(销售!U:U,销售!$C:$C,$B3,销售!$B:$B,$C4)/10000</f>
        <v/>
      </c>
      <c r="R4" s="415">
        <f>SUMIFS(销售!V:V,销售!$C:$C,$B3,销售!$B:$B,$C4)/10000</f>
        <v/>
      </c>
      <c r="S4" s="415">
        <f>SUMIFS(销售!W:W,销售!$C:$C,$B3,销售!$B:$B,$C4)/10000</f>
        <v/>
      </c>
      <c r="T4" s="415">
        <f>SUMIFS(销售!X:X,销售!$C:$C,$B3,销售!$B:$B,$C4)/10000</f>
        <v/>
      </c>
      <c r="U4" s="415">
        <f>SUMIFS(销售!Y:Y,销售!$C:$C,$B3,销售!$B:$B,$C4)/10000</f>
        <v/>
      </c>
      <c r="V4" s="415">
        <f>SUMIFS(销售!Z:Z,销售!$C:$C,$B3,销售!$B:$B,$C4)/10000</f>
        <v/>
      </c>
      <c r="W4" s="415">
        <f>SUMIFS(销售!AA:AA,销售!$C:$C,$B3,销售!$B:$B,$C4)/10000</f>
        <v/>
      </c>
      <c r="X4" s="415">
        <f>SUMIFS(销售!AB:AB,销售!$C:$C,$B3,销售!$B:$B,$C4)/10000</f>
        <v/>
      </c>
      <c r="Y4" s="415">
        <f>SUMIFS(销售!AC:AC,销售!$C:$C,$B3,销售!$B:$B,$C4)/10000</f>
        <v/>
      </c>
      <c r="Z4" s="415">
        <f>SUMIFS(销售!AD:AD,销售!$C:$C,$B3,销售!$B:$B,$C4)/10000</f>
        <v/>
      </c>
      <c r="AA4" s="415">
        <f>SUMIFS(销售!AE:AE,销售!$C:$C,$B3,销售!$B:$B,$C4)/10000</f>
        <v/>
      </c>
      <c r="AB4" s="415">
        <f>SUMIFS(销售!AF:AF,销售!$C:$C,$B3,销售!$B:$B,$C4)/10000</f>
        <v/>
      </c>
      <c r="AC4" s="415">
        <f>SUMIFS(销售!AG:AG,销售!$C:$C,$B3,销售!$B:$B,$C4)/10000</f>
        <v/>
      </c>
      <c r="AD4" s="415">
        <f>SUMIFS(销售!AH:AH,销售!$C:$C,$B3,销售!$B:$B,$C4)/10000</f>
        <v/>
      </c>
      <c r="AE4" s="415">
        <f>SUMIFS(销售!AI:AI,销售!$C:$C,$B3,销售!$B:$B,$C4)/10000</f>
        <v/>
      </c>
      <c r="AF4" s="415">
        <f>SUMIFS(销售!AJ:AJ,销售!$C:$C,$B3,销售!$B:$B,$C4)/10000</f>
        <v/>
      </c>
      <c r="AG4" s="415">
        <f>SUMIFS(销售!AK:AK,销售!$C:$C,$B3,销售!$B:$B,$C4)/10000</f>
        <v/>
      </c>
      <c r="AH4" s="415">
        <f>SUMIFS(销售!AL:AL,销售!$C:$C,$B3,销售!$B:$B,$C4)/10000</f>
        <v/>
      </c>
      <c r="AI4" s="415">
        <f>SUMIFS(销售!AM:AM,销售!$C:$C,$B3,销售!$B:$B,$C4)/10000</f>
        <v/>
      </c>
    </row>
    <row customFormat="1" customHeight="1" ht="21.75" r="5" s="391">
      <c r="A5" s="388" t="n"/>
      <c r="B5" s="268" t="n"/>
      <c r="C5" s="416" t="inlineStr">
        <is>
          <t>小计</t>
        </is>
      </c>
      <c r="D5" s="417">
        <f>SUM(D3:D4)</f>
        <v/>
      </c>
      <c r="E5" s="417">
        <f>SUM(E3:E4)</f>
        <v/>
      </c>
      <c r="F5" s="417">
        <f>SUM(F3:F4)</f>
        <v/>
      </c>
      <c r="G5" s="417">
        <f>SUM(G3:G4)</f>
        <v/>
      </c>
      <c r="H5" s="417">
        <f>SUM(H3:H4)</f>
        <v/>
      </c>
      <c r="I5" s="417">
        <f>SUM(I3:I4)</f>
        <v/>
      </c>
      <c r="J5" s="417">
        <f>SUM(J3:J4)</f>
        <v/>
      </c>
      <c r="K5" s="417">
        <f>SUM(K3:K4)</f>
        <v/>
      </c>
      <c r="L5" s="417">
        <f>SUM(L3:L4)</f>
        <v/>
      </c>
      <c r="M5" s="417">
        <f>SUM(M3:M4)</f>
        <v/>
      </c>
      <c r="N5" s="417">
        <f>SUM(N3:N4)</f>
        <v/>
      </c>
      <c r="O5" s="417">
        <f>SUM(O3:O4)</f>
        <v/>
      </c>
      <c r="P5" s="417">
        <f>SUM(P3:P4)</f>
        <v/>
      </c>
      <c r="Q5" s="417">
        <f>SUM(Q3:Q4)</f>
        <v/>
      </c>
      <c r="R5" s="417">
        <f>SUM(R3:R4)</f>
        <v/>
      </c>
      <c r="S5" s="417">
        <f>SUM(S3:S4)</f>
        <v/>
      </c>
      <c r="T5" s="417">
        <f>SUM(T3:T4)</f>
        <v/>
      </c>
      <c r="U5" s="417">
        <f>SUM(U3:U4)</f>
        <v/>
      </c>
      <c r="V5" s="417">
        <f>SUM(V3:V4)</f>
        <v/>
      </c>
      <c r="W5" s="417">
        <f>SUM(W3:W4)</f>
        <v/>
      </c>
      <c r="X5" s="417">
        <f>SUM(X3:X4)</f>
        <v/>
      </c>
      <c r="Y5" s="417">
        <f>SUM(Y3:Y4)</f>
        <v/>
      </c>
      <c r="Z5" s="417">
        <f>SUM(Z3:Z4)</f>
        <v/>
      </c>
      <c r="AA5" s="417">
        <f>SUM(AA3:AA4)</f>
        <v/>
      </c>
      <c r="AB5" s="417">
        <f>SUM(AB3:AB4)</f>
        <v/>
      </c>
      <c r="AC5" s="417">
        <f>SUM(AC3:AC4)</f>
        <v/>
      </c>
      <c r="AD5" s="417">
        <f>SUM(AD3:AD4)</f>
        <v/>
      </c>
      <c r="AE5" s="417">
        <f>SUM(AE3:AE4)</f>
        <v/>
      </c>
      <c r="AF5" s="417">
        <f>SUM(AF3:AF4)</f>
        <v/>
      </c>
      <c r="AG5" s="417">
        <f>SUM(AG3:AG4)</f>
        <v/>
      </c>
      <c r="AH5" s="417">
        <f>SUM(AH3:AH4)</f>
        <v/>
      </c>
      <c r="AI5" s="417">
        <f>SUM(AI3:AI4)</f>
        <v/>
      </c>
    </row>
    <row customHeight="1" ht="21.75" r="6" s="248">
      <c r="A6" s="388" t="n"/>
      <c r="B6" s="384" t="inlineStr">
        <is>
          <t>餐饮</t>
        </is>
      </c>
      <c r="C6" s="414" t="inlineStr">
        <is>
          <t>租赁</t>
        </is>
      </c>
      <c r="D6" s="415">
        <f>SUM(E6:AI6)</f>
        <v/>
      </c>
      <c r="E6" s="415">
        <f>SUMIFS(销售!I:I,销售!$C:$C,$B6,销售!$B:$B,$C6)/10000</f>
        <v/>
      </c>
      <c r="F6" s="415">
        <f>SUMIFS(销售!J:J,销售!$C:$C,$B6,销售!$B:$B,$C6)/10000</f>
        <v/>
      </c>
      <c r="G6" s="415">
        <f>SUMIFS(销售!K:K,销售!$C:$C,$B6,销售!$B:$B,$C6)/10000</f>
        <v/>
      </c>
      <c r="H6" s="415">
        <f>SUMIFS(销售!L:L,销售!$C:$C,$B6,销售!$B:$B,$C6)/10000</f>
        <v/>
      </c>
      <c r="I6" s="415">
        <f>SUMIFS(销售!M:M,销售!$C:$C,$B6,销售!$B:$B,$C6)/10000</f>
        <v/>
      </c>
      <c r="J6" s="415">
        <f>SUMIFS(销售!N:N,销售!$C:$C,$B6,销售!$B:$B,$C6)/10000</f>
        <v/>
      </c>
      <c r="K6" s="415">
        <f>SUMIFS(销售!O:O,销售!$C:$C,$B6,销售!$B:$B,$C6)/10000</f>
        <v/>
      </c>
      <c r="L6" s="415">
        <f>SUMIFS(销售!P:P,销售!$C:$C,$B6,销售!$B:$B,$C6)/10000</f>
        <v/>
      </c>
      <c r="M6" s="415">
        <f>SUMIFS(销售!Q:Q,销售!$C:$C,$B6,销售!$B:$B,$C6)/10000</f>
        <v/>
      </c>
      <c r="N6" s="415">
        <f>SUMIFS(销售!R:R,销售!$C:$C,$B6,销售!$B:$B,$C6)/10000</f>
        <v/>
      </c>
      <c r="O6" s="415">
        <f>SUMIFS(销售!S:S,销售!$C:$C,$B6,销售!$B:$B,$C6)/10000</f>
        <v/>
      </c>
      <c r="P6" s="415">
        <f>SUMIFS(销售!T:T,销售!$C:$C,$B6,销售!$B:$B,$C6)/10000</f>
        <v/>
      </c>
      <c r="Q6" s="415">
        <f>SUMIFS(销售!U:U,销售!$C:$C,$B6,销售!$B:$B,$C6)/10000</f>
        <v/>
      </c>
      <c r="R6" s="415">
        <f>SUMIFS(销售!V:V,销售!$C:$C,$B6,销售!$B:$B,$C6)/10000</f>
        <v/>
      </c>
      <c r="S6" s="415">
        <f>SUMIFS(销售!W:W,销售!$C:$C,$B6,销售!$B:$B,$C6)/10000</f>
        <v/>
      </c>
      <c r="T6" s="415">
        <f>SUMIFS(销售!X:X,销售!$C:$C,$B6,销售!$B:$B,$C6)/10000</f>
        <v/>
      </c>
      <c r="U6" s="415">
        <f>SUMIFS(销售!Y:Y,销售!$C:$C,$B6,销售!$B:$B,$C6)/10000</f>
        <v/>
      </c>
      <c r="V6" s="415">
        <f>SUMIFS(销售!Z:Z,销售!$C:$C,$B6,销售!$B:$B,$C6)/10000</f>
        <v/>
      </c>
      <c r="W6" s="415">
        <f>SUMIFS(销售!AA:AA,销售!$C:$C,$B6,销售!$B:$B,$C6)/10000</f>
        <v/>
      </c>
      <c r="X6" s="415">
        <f>SUMIFS(销售!AB:AB,销售!$C:$C,$B6,销售!$B:$B,$C6)/10000</f>
        <v/>
      </c>
      <c r="Y6" s="415">
        <f>SUMIFS(销售!AC:AC,销售!$C:$C,$B6,销售!$B:$B,$C6)/10000</f>
        <v/>
      </c>
      <c r="Z6" s="415">
        <f>SUMIFS(销售!AD:AD,销售!$C:$C,$B6,销售!$B:$B,$C6)/10000</f>
        <v/>
      </c>
      <c r="AA6" s="415">
        <f>SUMIFS(销售!AE:AE,销售!$C:$C,$B6,销售!$B:$B,$C6)/10000</f>
        <v/>
      </c>
      <c r="AB6" s="415">
        <f>SUMIFS(销售!AF:AF,销售!$C:$C,$B6,销售!$B:$B,$C6)/10000</f>
        <v/>
      </c>
      <c r="AC6" s="415">
        <f>SUMIFS(销售!AG:AG,销售!$C:$C,$B6,销售!$B:$B,$C6)/10000</f>
        <v/>
      </c>
      <c r="AD6" s="415">
        <f>SUMIFS(销售!AH:AH,销售!$C:$C,$B6,销售!$B:$B,$C6)/10000</f>
        <v/>
      </c>
      <c r="AE6" s="415">
        <f>SUMIFS(销售!AI:AI,销售!$C:$C,$B6,销售!$B:$B,$C6)/10000</f>
        <v/>
      </c>
      <c r="AF6" s="415">
        <f>SUMIFS(销售!AJ:AJ,销售!$C:$C,$B6,销售!$B:$B,$C6)/10000</f>
        <v/>
      </c>
      <c r="AG6" s="415">
        <f>SUMIFS(销售!AK:AK,销售!$C:$C,$B6,销售!$B:$B,$C6)/10000</f>
        <v/>
      </c>
      <c r="AH6" s="415">
        <f>SUMIFS(销售!AL:AL,销售!$C:$C,$B6,销售!$B:$B,$C6)/10000</f>
        <v/>
      </c>
      <c r="AI6" s="415">
        <f>SUMIFS(销售!AM:AM,销售!$C:$C,$B6,销售!$B:$B,$C6)/10000</f>
        <v/>
      </c>
    </row>
    <row customHeight="1" ht="21.75" r="7" s="248">
      <c r="A7" s="388" t="n"/>
      <c r="B7" s="388" t="n"/>
      <c r="C7" s="414" t="inlineStr">
        <is>
          <t>联营</t>
        </is>
      </c>
      <c r="D7" s="415">
        <f>SUM(E7:AI7)</f>
        <v/>
      </c>
      <c r="E7" s="415">
        <f>SUMIFS(销售!I:I,销售!$C:$C,$B6,销售!$B:$B,$C7)/10000</f>
        <v/>
      </c>
      <c r="F7" s="415">
        <f>SUMIFS(销售!J:J,销售!$C:$C,$B6,销售!$B:$B,$C7)/10000</f>
        <v/>
      </c>
      <c r="G7" s="415">
        <f>SUMIFS(销售!K:K,销售!$C:$C,$B6,销售!$B:$B,$C7)/10000</f>
        <v/>
      </c>
      <c r="H7" s="415">
        <f>SUMIFS(销售!L:L,销售!$C:$C,$B6,销售!$B:$B,$C7)/10000</f>
        <v/>
      </c>
      <c r="I7" s="415">
        <f>SUMIFS(销售!M:M,销售!$C:$C,$B6,销售!$B:$B,$C7)/10000</f>
        <v/>
      </c>
      <c r="J7" s="415">
        <f>SUMIFS(销售!N:N,销售!$C:$C,$B6,销售!$B:$B,$C7)/10000</f>
        <v/>
      </c>
      <c r="K7" s="415">
        <f>SUMIFS(销售!O:O,销售!$C:$C,$B6,销售!$B:$B,$C7)/10000</f>
        <v/>
      </c>
      <c r="L7" s="415">
        <f>SUMIFS(销售!P:P,销售!$C:$C,$B6,销售!$B:$B,$C7)/10000</f>
        <v/>
      </c>
      <c r="M7" s="415">
        <f>SUMIFS(销售!Q:Q,销售!$C:$C,$B6,销售!$B:$B,$C7)/10000</f>
        <v/>
      </c>
      <c r="N7" s="415">
        <f>SUMIFS(销售!R:R,销售!$C:$C,$B6,销售!$B:$B,$C7)/10000</f>
        <v/>
      </c>
      <c r="O7" s="415">
        <f>SUMIFS(销售!S:S,销售!$C:$C,$B6,销售!$B:$B,$C7)/10000</f>
        <v/>
      </c>
      <c r="P7" s="415">
        <f>SUMIFS(销售!T:T,销售!$C:$C,$B6,销售!$B:$B,$C7)/10000</f>
        <v/>
      </c>
      <c r="Q7" s="415">
        <f>SUMIFS(销售!U:U,销售!$C:$C,$B6,销售!$B:$B,$C7)/10000</f>
        <v/>
      </c>
      <c r="R7" s="415">
        <f>SUMIFS(销售!V:V,销售!$C:$C,$B6,销售!$B:$B,$C7)/10000</f>
        <v/>
      </c>
      <c r="S7" s="415">
        <f>SUMIFS(销售!W:W,销售!$C:$C,$B6,销售!$B:$B,$C7)/10000</f>
        <v/>
      </c>
      <c r="T7" s="415">
        <f>SUMIFS(销售!X:X,销售!$C:$C,$B6,销售!$B:$B,$C7)/10000</f>
        <v/>
      </c>
      <c r="U7" s="415">
        <f>SUMIFS(销售!Y:Y,销售!$C:$C,$B6,销售!$B:$B,$C7)/10000</f>
        <v/>
      </c>
      <c r="V7" s="415">
        <f>SUMIFS(销售!Z:Z,销售!$C:$C,$B6,销售!$B:$B,$C7)/10000</f>
        <v/>
      </c>
      <c r="W7" s="415">
        <f>SUMIFS(销售!AA:AA,销售!$C:$C,$B6,销售!$B:$B,$C7)/10000</f>
        <v/>
      </c>
      <c r="X7" s="415">
        <f>SUMIFS(销售!AB:AB,销售!$C:$C,$B6,销售!$B:$B,$C7)/10000</f>
        <v/>
      </c>
      <c r="Y7" s="415">
        <f>SUMIFS(销售!AC:AC,销售!$C:$C,$B6,销售!$B:$B,$C7)/10000</f>
        <v/>
      </c>
      <c r="Z7" s="415">
        <f>SUMIFS(销售!AD:AD,销售!$C:$C,$B6,销售!$B:$B,$C7)/10000</f>
        <v/>
      </c>
      <c r="AA7" s="415">
        <f>SUMIFS(销售!AE:AE,销售!$C:$C,$B6,销售!$B:$B,$C7)/10000</f>
        <v/>
      </c>
      <c r="AB7" s="415">
        <f>SUMIFS(销售!AF:AF,销售!$C:$C,$B6,销售!$B:$B,$C7)/10000</f>
        <v/>
      </c>
      <c r="AC7" s="415">
        <f>SUMIFS(销售!AG:AG,销售!$C:$C,$B6,销售!$B:$B,$C7)/10000</f>
        <v/>
      </c>
      <c r="AD7" s="415">
        <f>SUMIFS(销售!AH:AH,销售!$C:$C,$B6,销售!$B:$B,$C7)/10000</f>
        <v/>
      </c>
      <c r="AE7" s="415">
        <f>SUMIFS(销售!AI:AI,销售!$C:$C,$B6,销售!$B:$B,$C7)/10000</f>
        <v/>
      </c>
      <c r="AF7" s="415">
        <f>SUMIFS(销售!AJ:AJ,销售!$C:$C,$B6,销售!$B:$B,$C7)/10000</f>
        <v/>
      </c>
      <c r="AG7" s="415">
        <f>SUMIFS(销售!AK:AK,销售!$C:$C,$B6,销售!$B:$B,$C7)/10000</f>
        <v/>
      </c>
      <c r="AH7" s="415">
        <f>SUMIFS(销售!AL:AL,销售!$C:$C,$B6,销售!$B:$B,$C7)/10000</f>
        <v/>
      </c>
      <c r="AI7" s="415">
        <f>SUMIFS(销售!AM:AM,销售!$C:$C,$B6,销售!$B:$B,$C7)/10000</f>
        <v/>
      </c>
    </row>
    <row customFormat="1" customHeight="1" ht="21.75" r="8" s="391">
      <c r="A8" s="388" t="n"/>
      <c r="B8" s="268" t="n"/>
      <c r="C8" s="416" t="inlineStr">
        <is>
          <t>小计</t>
        </is>
      </c>
      <c r="D8" s="417">
        <f>SUM(D6:D7)</f>
        <v/>
      </c>
      <c r="E8" s="417">
        <f>SUM(E6:E7)</f>
        <v/>
      </c>
      <c r="F8" s="417">
        <f>SUM(F6:F7)</f>
        <v/>
      </c>
      <c r="G8" s="417">
        <f>SUM(G6:G7)</f>
        <v/>
      </c>
      <c r="H8" s="417">
        <f>SUM(H6:H7)</f>
        <v/>
      </c>
      <c r="I8" s="417">
        <f>SUM(I6:I7)</f>
        <v/>
      </c>
      <c r="J8" s="417">
        <f>SUM(J6:J7)</f>
        <v/>
      </c>
      <c r="K8" s="417">
        <f>SUM(K6:K7)</f>
        <v/>
      </c>
      <c r="L8" s="417">
        <f>SUM(L6:L7)</f>
        <v/>
      </c>
      <c r="M8" s="417">
        <f>SUM(M6:M7)</f>
        <v/>
      </c>
      <c r="N8" s="417">
        <f>SUM(N6:N7)</f>
        <v/>
      </c>
      <c r="O8" s="417">
        <f>SUM(O6:O7)</f>
        <v/>
      </c>
      <c r="P8" s="417">
        <f>SUM(P6:P7)</f>
        <v/>
      </c>
      <c r="Q8" s="417">
        <f>SUM(Q6:Q7)</f>
        <v/>
      </c>
      <c r="R8" s="417">
        <f>SUM(R6:R7)</f>
        <v/>
      </c>
      <c r="S8" s="417">
        <f>SUM(S6:S7)</f>
        <v/>
      </c>
      <c r="T8" s="417">
        <f>SUM(T6:T7)</f>
        <v/>
      </c>
      <c r="U8" s="417">
        <f>SUM(U6:U7)</f>
        <v/>
      </c>
      <c r="V8" s="417">
        <f>SUM(V6:V7)</f>
        <v/>
      </c>
      <c r="W8" s="417">
        <f>SUM(W6:W7)</f>
        <v/>
      </c>
      <c r="X8" s="417">
        <f>SUM(X6:X7)</f>
        <v/>
      </c>
      <c r="Y8" s="417">
        <f>SUM(Y6:Y7)</f>
        <v/>
      </c>
      <c r="Z8" s="417">
        <f>SUM(Z6:Z7)</f>
        <v/>
      </c>
      <c r="AA8" s="417">
        <f>SUM(AA6:AA7)</f>
        <v/>
      </c>
      <c r="AB8" s="417">
        <f>SUM(AB6:AB7)</f>
        <v/>
      </c>
      <c r="AC8" s="417">
        <f>SUM(AC6:AC7)</f>
        <v/>
      </c>
      <c r="AD8" s="417">
        <f>SUM(AD6:AD7)</f>
        <v/>
      </c>
      <c r="AE8" s="417">
        <f>SUM(AE6:AE7)</f>
        <v/>
      </c>
      <c r="AF8" s="417">
        <f>SUM(AF6:AF7)</f>
        <v/>
      </c>
      <c r="AG8" s="417">
        <f>SUM(AG6:AG7)</f>
        <v/>
      </c>
      <c r="AH8" s="417">
        <f>SUM(AH6:AH7)</f>
        <v/>
      </c>
      <c r="AI8" s="417">
        <f>SUM(AI6:AI7)</f>
        <v/>
      </c>
    </row>
    <row customHeight="1" ht="21.75" r="9" s="248">
      <c r="A9" s="388" t="n"/>
      <c r="B9" s="384" t="inlineStr">
        <is>
          <t>服装</t>
        </is>
      </c>
      <c r="C9" s="414" t="inlineStr">
        <is>
          <t>租赁</t>
        </is>
      </c>
      <c r="D9" s="415">
        <f>SUM(E9:AI9)</f>
        <v/>
      </c>
      <c r="E9" s="415">
        <f>SUMIFS(销售!I:I,销售!$C:$C,$B9,销售!$B:$B,$C9)/10000</f>
        <v/>
      </c>
      <c r="F9" s="415">
        <f>SUMIFS(销售!J:J,销售!$C:$C,$B9,销售!$B:$B,$C9)/10000</f>
        <v/>
      </c>
      <c r="G9" s="415">
        <f>SUMIFS(销售!K:K,销售!$C:$C,$B9,销售!$B:$B,$C9)/10000</f>
        <v/>
      </c>
      <c r="H9" s="415">
        <f>SUMIFS(销售!L:L,销售!$C:$C,$B9,销售!$B:$B,$C9)/10000</f>
        <v/>
      </c>
      <c r="I9" s="415">
        <f>SUMIFS(销售!M:M,销售!$C:$C,$B9,销售!$B:$B,$C9)/10000</f>
        <v/>
      </c>
      <c r="J9" s="415">
        <f>SUMIFS(销售!N:N,销售!$C:$C,$B9,销售!$B:$B,$C9)/10000</f>
        <v/>
      </c>
      <c r="K9" s="415">
        <f>SUMIFS(销售!O:O,销售!$C:$C,$B9,销售!$B:$B,$C9)/10000</f>
        <v/>
      </c>
      <c r="L9" s="415">
        <f>SUMIFS(销售!P:P,销售!$C:$C,$B9,销售!$B:$B,$C9)/10000</f>
        <v/>
      </c>
      <c r="M9" s="415">
        <f>SUMIFS(销售!Q:Q,销售!$C:$C,$B9,销售!$B:$B,$C9)/10000</f>
        <v/>
      </c>
      <c r="N9" s="415">
        <f>SUMIFS(销售!R:R,销售!$C:$C,$B9,销售!$B:$B,$C9)/10000</f>
        <v/>
      </c>
      <c r="O9" s="415">
        <f>SUMIFS(销售!S:S,销售!$C:$C,$B9,销售!$B:$B,$C9)/10000</f>
        <v/>
      </c>
      <c r="P9" s="415">
        <f>SUMIFS(销售!T:T,销售!$C:$C,$B9,销售!$B:$B,$C9)/10000</f>
        <v/>
      </c>
      <c r="Q9" s="415">
        <f>SUMIFS(销售!U:U,销售!$C:$C,$B9,销售!$B:$B,$C9)/10000</f>
        <v/>
      </c>
      <c r="R9" s="415">
        <f>SUMIFS(销售!V:V,销售!$C:$C,$B9,销售!$B:$B,$C9)/10000</f>
        <v/>
      </c>
      <c r="S9" s="415">
        <f>SUMIFS(销售!W:W,销售!$C:$C,$B9,销售!$B:$B,$C9)/10000</f>
        <v/>
      </c>
      <c r="T9" s="415">
        <f>SUMIFS(销售!X:X,销售!$C:$C,$B9,销售!$B:$B,$C9)/10000</f>
        <v/>
      </c>
      <c r="U9" s="415">
        <f>SUMIFS(销售!Y:Y,销售!$C:$C,$B9,销售!$B:$B,$C9)/10000</f>
        <v/>
      </c>
      <c r="V9" s="415">
        <f>SUMIFS(销售!Z:Z,销售!$C:$C,$B9,销售!$B:$B,$C9)/10000</f>
        <v/>
      </c>
      <c r="W9" s="415">
        <f>SUMIFS(销售!AA:AA,销售!$C:$C,$B9,销售!$B:$B,$C9)/10000</f>
        <v/>
      </c>
      <c r="X9" s="415">
        <f>SUMIFS(销售!AB:AB,销售!$C:$C,$B9,销售!$B:$B,$C9)/10000</f>
        <v/>
      </c>
      <c r="Y9" s="415">
        <f>SUMIFS(销售!AC:AC,销售!$C:$C,$B9,销售!$B:$B,$C9)/10000</f>
        <v/>
      </c>
      <c r="Z9" s="415">
        <f>SUMIFS(销售!AD:AD,销售!$C:$C,$B9,销售!$B:$B,$C9)/10000</f>
        <v/>
      </c>
      <c r="AA9" s="415">
        <f>SUMIFS(销售!AE:AE,销售!$C:$C,$B9,销售!$B:$B,$C9)/10000</f>
        <v/>
      </c>
      <c r="AB9" s="415">
        <f>SUMIFS(销售!AF:AF,销售!$C:$C,$B9,销售!$B:$B,$C9)/10000</f>
        <v/>
      </c>
      <c r="AC9" s="415">
        <f>SUMIFS(销售!AG:AG,销售!$C:$C,$B9,销售!$B:$B,$C9)/10000</f>
        <v/>
      </c>
      <c r="AD9" s="415">
        <f>SUMIFS(销售!AH:AH,销售!$C:$C,$B9,销售!$B:$B,$C9)/10000</f>
        <v/>
      </c>
      <c r="AE9" s="415">
        <f>SUMIFS(销售!AI:AI,销售!$C:$C,$B9,销售!$B:$B,$C9)/10000</f>
        <v/>
      </c>
      <c r="AF9" s="415">
        <f>SUMIFS(销售!AJ:AJ,销售!$C:$C,$B9,销售!$B:$B,$C9)/10000</f>
        <v/>
      </c>
      <c r="AG9" s="415">
        <f>SUMIFS(销售!AK:AK,销售!$C:$C,$B9,销售!$B:$B,$C9)/10000</f>
        <v/>
      </c>
      <c r="AH9" s="415">
        <f>SUMIFS(销售!AL:AL,销售!$C:$C,$B9,销售!$B:$B,$C9)/10000</f>
        <v/>
      </c>
      <c r="AI9" s="415">
        <f>SUMIFS(销售!AM:AM,销售!$C:$C,$B9,销售!$B:$B,$C9)/10000</f>
        <v/>
      </c>
    </row>
    <row customHeight="1" ht="21.75" r="10" s="248">
      <c r="A10" s="388" t="n"/>
      <c r="B10" s="388" t="n"/>
      <c r="C10" s="414" t="inlineStr">
        <is>
          <t>联营</t>
        </is>
      </c>
      <c r="D10" s="415">
        <f>SUM(E10:AI10)</f>
        <v/>
      </c>
      <c r="E10" s="415">
        <f>SUMIFS(销售!I:I,销售!$C:$C,$B9,销售!$B:$B,$C10)/10000</f>
        <v/>
      </c>
      <c r="F10" s="415">
        <f>SUMIFS(销售!J:J,销售!$C:$C,$B9,销售!$B:$B,$C10)/10000</f>
        <v/>
      </c>
      <c r="G10" s="415">
        <f>SUMIFS(销售!K:K,销售!$C:$C,$B9,销售!$B:$B,$C10)/10000</f>
        <v/>
      </c>
      <c r="H10" s="415">
        <f>SUMIFS(销售!L:L,销售!$C:$C,$B9,销售!$B:$B,$C10)/10000</f>
        <v/>
      </c>
      <c r="I10" s="415">
        <f>SUMIFS(销售!M:M,销售!$C:$C,$B9,销售!$B:$B,$C10)/10000</f>
        <v/>
      </c>
      <c r="J10" s="415">
        <f>SUMIFS(销售!N:N,销售!$C:$C,$B9,销售!$B:$B,$C10)/10000</f>
        <v/>
      </c>
      <c r="K10" s="415">
        <f>SUMIFS(销售!O:O,销售!$C:$C,$B9,销售!$B:$B,$C10)/10000</f>
        <v/>
      </c>
      <c r="L10" s="415">
        <f>SUMIFS(销售!P:P,销售!$C:$C,$B9,销售!$B:$B,$C10)/10000</f>
        <v/>
      </c>
      <c r="M10" s="415">
        <f>SUMIFS(销售!Q:Q,销售!$C:$C,$B9,销售!$B:$B,$C10)/10000</f>
        <v/>
      </c>
      <c r="N10" s="415">
        <f>SUMIFS(销售!R:R,销售!$C:$C,$B9,销售!$B:$B,$C10)/10000</f>
        <v/>
      </c>
      <c r="O10" s="415">
        <f>SUMIFS(销售!S:S,销售!$C:$C,$B9,销售!$B:$B,$C10)/10000</f>
        <v/>
      </c>
      <c r="P10" s="415">
        <f>SUMIFS(销售!T:T,销售!$C:$C,$B9,销售!$B:$B,$C10)/10000</f>
        <v/>
      </c>
      <c r="Q10" s="415">
        <f>SUMIFS(销售!U:U,销售!$C:$C,$B9,销售!$B:$B,$C10)/10000</f>
        <v/>
      </c>
      <c r="R10" s="415">
        <f>SUMIFS(销售!V:V,销售!$C:$C,$B9,销售!$B:$B,$C10)/10000</f>
        <v/>
      </c>
      <c r="S10" s="415">
        <f>SUMIFS(销售!W:W,销售!$C:$C,$B9,销售!$B:$B,$C10)/10000</f>
        <v/>
      </c>
      <c r="T10" s="415">
        <f>SUMIFS(销售!X:X,销售!$C:$C,$B9,销售!$B:$B,$C10)/10000</f>
        <v/>
      </c>
      <c r="U10" s="415">
        <f>SUMIFS(销售!Y:Y,销售!$C:$C,$B9,销售!$B:$B,$C10)/10000</f>
        <v/>
      </c>
      <c r="V10" s="415">
        <f>SUMIFS(销售!Z:Z,销售!$C:$C,$B9,销售!$B:$B,$C10)/10000</f>
        <v/>
      </c>
      <c r="W10" s="415">
        <f>SUMIFS(销售!AA:AA,销售!$C:$C,$B9,销售!$B:$B,$C10)/10000</f>
        <v/>
      </c>
      <c r="X10" s="415">
        <f>SUMIFS(销售!AB:AB,销售!$C:$C,$B9,销售!$B:$B,$C10)/10000</f>
        <v/>
      </c>
      <c r="Y10" s="415">
        <f>SUMIFS(销售!AC:AC,销售!$C:$C,$B9,销售!$B:$B,$C10)/10000</f>
        <v/>
      </c>
      <c r="Z10" s="415">
        <f>SUMIFS(销售!AD:AD,销售!$C:$C,$B9,销售!$B:$B,$C10)/10000</f>
        <v/>
      </c>
      <c r="AA10" s="415">
        <f>SUMIFS(销售!AE:AE,销售!$C:$C,$B9,销售!$B:$B,$C10)/10000</f>
        <v/>
      </c>
      <c r="AB10" s="415">
        <f>SUMIFS(销售!AF:AF,销售!$C:$C,$B9,销售!$B:$B,$C10)/10000</f>
        <v/>
      </c>
      <c r="AC10" s="415">
        <f>SUMIFS(销售!AG:AG,销售!$C:$C,$B9,销售!$B:$B,$C10)/10000</f>
        <v/>
      </c>
      <c r="AD10" s="415">
        <f>SUMIFS(销售!AH:AH,销售!$C:$C,$B9,销售!$B:$B,$C10)/10000</f>
        <v/>
      </c>
      <c r="AE10" s="415">
        <f>SUMIFS(销售!AI:AI,销售!$C:$C,$B9,销售!$B:$B,$C10)/10000</f>
        <v/>
      </c>
      <c r="AF10" s="415">
        <f>SUMIFS(销售!AJ:AJ,销售!$C:$C,$B9,销售!$B:$B,$C10)/10000</f>
        <v/>
      </c>
      <c r="AG10" s="415">
        <f>SUMIFS(销售!AK:AK,销售!$C:$C,$B9,销售!$B:$B,$C10)/10000</f>
        <v/>
      </c>
      <c r="AH10" s="415">
        <f>SUMIFS(销售!AL:AL,销售!$C:$C,$B9,销售!$B:$B,$C10)/10000</f>
        <v/>
      </c>
      <c r="AI10" s="415">
        <f>SUMIFS(销售!AM:AM,销售!$C:$C,$B9,销售!$B:$B,$C10)/10000</f>
        <v/>
      </c>
    </row>
    <row customFormat="1" customHeight="1" ht="21.75" r="11" s="391">
      <c r="A11" s="388" t="n"/>
      <c r="B11" s="268" t="n"/>
      <c r="C11" s="416" t="inlineStr">
        <is>
          <t>小计</t>
        </is>
      </c>
      <c r="D11" s="417">
        <f>SUM(D9:D10)</f>
        <v/>
      </c>
      <c r="E11" s="417">
        <f>SUM(E9:E10)</f>
        <v/>
      </c>
      <c r="F11" s="417">
        <f>SUM(F9:F10)</f>
        <v/>
      </c>
      <c r="G11" s="417">
        <f>SUM(G9:G10)</f>
        <v/>
      </c>
      <c r="H11" s="417">
        <f>SUM(H9:H10)</f>
        <v/>
      </c>
      <c r="I11" s="417">
        <f>SUM(I9:I10)</f>
        <v/>
      </c>
      <c r="J11" s="417">
        <f>SUM(J9:J10)</f>
        <v/>
      </c>
      <c r="K11" s="417">
        <f>SUM(K9:K10)</f>
        <v/>
      </c>
      <c r="L11" s="417">
        <f>SUM(L9:L10)</f>
        <v/>
      </c>
      <c r="M11" s="417">
        <f>SUM(M9:M10)</f>
        <v/>
      </c>
      <c r="N11" s="417">
        <f>SUM(N9:N10)</f>
        <v/>
      </c>
      <c r="O11" s="417">
        <f>SUM(O9:O10)</f>
        <v/>
      </c>
      <c r="P11" s="417">
        <f>SUM(P9:P10)</f>
        <v/>
      </c>
      <c r="Q11" s="417">
        <f>SUM(Q9:Q10)</f>
        <v/>
      </c>
      <c r="R11" s="417">
        <f>SUM(R9:R10)</f>
        <v/>
      </c>
      <c r="S11" s="417">
        <f>SUM(S9:S10)</f>
        <v/>
      </c>
      <c r="T11" s="417">
        <f>SUM(T9:T10)</f>
        <v/>
      </c>
      <c r="U11" s="417">
        <f>SUM(U9:U10)</f>
        <v/>
      </c>
      <c r="V11" s="417">
        <f>SUM(V9:V10)</f>
        <v/>
      </c>
      <c r="W11" s="417">
        <f>SUM(W9:W10)</f>
        <v/>
      </c>
      <c r="X11" s="417">
        <f>SUM(X9:X10)</f>
        <v/>
      </c>
      <c r="Y11" s="417">
        <f>SUM(Y9:Y10)</f>
        <v/>
      </c>
      <c r="Z11" s="417">
        <f>SUM(Z9:Z10)</f>
        <v/>
      </c>
      <c r="AA11" s="417">
        <f>SUM(AA9:AA10)</f>
        <v/>
      </c>
      <c r="AB11" s="417">
        <f>SUM(AB9:AB10)</f>
        <v/>
      </c>
      <c r="AC11" s="417">
        <f>SUM(AC9:AC10)</f>
        <v/>
      </c>
      <c r="AD11" s="417">
        <f>SUM(AD9:AD10)</f>
        <v/>
      </c>
      <c r="AE11" s="417">
        <f>SUM(AE9:AE10)</f>
        <v/>
      </c>
      <c r="AF11" s="417">
        <f>SUM(AF9:AF10)</f>
        <v/>
      </c>
      <c r="AG11" s="417">
        <f>SUM(AG9:AG10)</f>
        <v/>
      </c>
      <c r="AH11" s="417">
        <f>SUM(AH9:AH10)</f>
        <v/>
      </c>
      <c r="AI11" s="417">
        <f>SUM(AI9:AI10)</f>
        <v/>
      </c>
    </row>
    <row customHeight="1" ht="21.75" r="12" s="248">
      <c r="A12" s="388" t="n"/>
      <c r="B12" s="384" t="inlineStr">
        <is>
          <t>服饰配套</t>
        </is>
      </c>
      <c r="C12" s="414" t="inlineStr">
        <is>
          <t>租赁</t>
        </is>
      </c>
      <c r="D12" s="415">
        <f>SUM(E12:AI12)</f>
        <v/>
      </c>
      <c r="E12" s="415">
        <f>SUMIFS(销售!I:I,销售!$C:$C,$B12,销售!$B:$B,$C12)/10000</f>
        <v/>
      </c>
      <c r="F12" s="415">
        <f>SUMIFS(销售!J:J,销售!$C:$C,$B12,销售!$B:$B,$C12)/10000</f>
        <v/>
      </c>
      <c r="G12" s="415">
        <f>SUMIFS(销售!K:K,销售!$C:$C,$B12,销售!$B:$B,$C12)/10000</f>
        <v/>
      </c>
      <c r="H12" s="415">
        <f>SUMIFS(销售!L:L,销售!$C:$C,$B12,销售!$B:$B,$C12)/10000</f>
        <v/>
      </c>
      <c r="I12" s="415">
        <f>SUMIFS(销售!M:M,销售!$C:$C,$B12,销售!$B:$B,$C12)/10000</f>
        <v/>
      </c>
      <c r="J12" s="415">
        <f>SUMIFS(销售!N:N,销售!$C:$C,$B12,销售!$B:$B,$C12)/10000</f>
        <v/>
      </c>
      <c r="K12" s="415">
        <f>SUMIFS(销售!O:O,销售!$C:$C,$B12,销售!$B:$B,$C12)/10000</f>
        <v/>
      </c>
      <c r="L12" s="415">
        <f>SUMIFS(销售!P:P,销售!$C:$C,$B12,销售!$B:$B,$C12)/10000</f>
        <v/>
      </c>
      <c r="M12" s="415">
        <f>SUMIFS(销售!Q:Q,销售!$C:$C,$B12,销售!$B:$B,$C12)/10000</f>
        <v/>
      </c>
      <c r="N12" s="415">
        <f>SUMIFS(销售!R:R,销售!$C:$C,$B12,销售!$B:$B,$C12)/10000</f>
        <v/>
      </c>
      <c r="O12" s="415">
        <f>SUMIFS(销售!S:S,销售!$C:$C,$B12,销售!$B:$B,$C12)/10000</f>
        <v/>
      </c>
      <c r="P12" s="415">
        <f>SUMIFS(销售!T:T,销售!$C:$C,$B12,销售!$B:$B,$C12)/10000</f>
        <v/>
      </c>
      <c r="Q12" s="415">
        <f>SUMIFS(销售!U:U,销售!$C:$C,$B12,销售!$B:$B,$C12)/10000</f>
        <v/>
      </c>
      <c r="R12" s="415">
        <f>SUMIFS(销售!V:V,销售!$C:$C,$B12,销售!$B:$B,$C12)/10000</f>
        <v/>
      </c>
      <c r="S12" s="415">
        <f>SUMIFS(销售!W:W,销售!$C:$C,$B12,销售!$B:$B,$C12)/10000</f>
        <v/>
      </c>
      <c r="T12" s="415">
        <f>SUMIFS(销售!X:X,销售!$C:$C,$B12,销售!$B:$B,$C12)/10000</f>
        <v/>
      </c>
      <c r="U12" s="415">
        <f>SUMIFS(销售!Y:Y,销售!$C:$C,$B12,销售!$B:$B,$C12)/10000</f>
        <v/>
      </c>
      <c r="V12" s="415">
        <f>SUMIFS(销售!Z:Z,销售!$C:$C,$B12,销售!$B:$B,$C12)/10000</f>
        <v/>
      </c>
      <c r="W12" s="415">
        <f>SUMIFS(销售!AA:AA,销售!$C:$C,$B12,销售!$B:$B,$C12)/10000</f>
        <v/>
      </c>
      <c r="X12" s="415">
        <f>SUMIFS(销售!AB:AB,销售!$C:$C,$B12,销售!$B:$B,$C12)/10000</f>
        <v/>
      </c>
      <c r="Y12" s="415">
        <f>SUMIFS(销售!AC:AC,销售!$C:$C,$B12,销售!$B:$B,$C12)/10000</f>
        <v/>
      </c>
      <c r="Z12" s="415">
        <f>SUMIFS(销售!AD:AD,销售!$C:$C,$B12,销售!$B:$B,$C12)/10000</f>
        <v/>
      </c>
      <c r="AA12" s="415">
        <f>SUMIFS(销售!AE:AE,销售!$C:$C,$B12,销售!$B:$B,$C12)/10000</f>
        <v/>
      </c>
      <c r="AB12" s="415">
        <f>SUMIFS(销售!AF:AF,销售!$C:$C,$B12,销售!$B:$B,$C12)/10000</f>
        <v/>
      </c>
      <c r="AC12" s="415">
        <f>SUMIFS(销售!AG:AG,销售!$C:$C,$B12,销售!$B:$B,$C12)/10000</f>
        <v/>
      </c>
      <c r="AD12" s="415">
        <f>SUMIFS(销售!AH:AH,销售!$C:$C,$B12,销售!$B:$B,$C12)/10000</f>
        <v/>
      </c>
      <c r="AE12" s="415">
        <f>SUMIFS(销售!AI:AI,销售!$C:$C,$B12,销售!$B:$B,$C12)/10000</f>
        <v/>
      </c>
      <c r="AF12" s="415">
        <f>SUMIFS(销售!AJ:AJ,销售!$C:$C,$B12,销售!$B:$B,$C12)/10000</f>
        <v/>
      </c>
      <c r="AG12" s="415">
        <f>SUMIFS(销售!AK:AK,销售!$C:$C,$B12,销售!$B:$B,$C12)/10000</f>
        <v/>
      </c>
      <c r="AH12" s="415">
        <f>SUMIFS(销售!AL:AL,销售!$C:$C,$B12,销售!$B:$B,$C12)/10000</f>
        <v/>
      </c>
      <c r="AI12" s="415">
        <f>SUMIFS(销售!AM:AM,销售!$C:$C,$B12,销售!$B:$B,$C12)/10000</f>
        <v/>
      </c>
    </row>
    <row customHeight="1" ht="21.75" r="13" s="248">
      <c r="A13" s="388" t="n"/>
      <c r="B13" s="388" t="n"/>
      <c r="C13" s="414" t="inlineStr">
        <is>
          <t>联营</t>
        </is>
      </c>
      <c r="D13" s="415">
        <f>SUM(E13:AI13)</f>
        <v/>
      </c>
      <c r="E13" s="415">
        <f>SUMIFS(销售!I:I,销售!$C:$C,$B12,销售!$B:$B,$C13)/10000</f>
        <v/>
      </c>
      <c r="F13" s="415">
        <f>SUMIFS(销售!J:J,销售!$C:$C,$B12,销售!$B:$B,$C13)/10000</f>
        <v/>
      </c>
      <c r="G13" s="415">
        <f>SUMIFS(销售!K:K,销售!$C:$C,$B12,销售!$B:$B,$C13)/10000</f>
        <v/>
      </c>
      <c r="H13" s="415">
        <f>SUMIFS(销售!L:L,销售!$C:$C,$B12,销售!$B:$B,$C13)/10000</f>
        <v/>
      </c>
      <c r="I13" s="415">
        <f>SUMIFS(销售!M:M,销售!$C:$C,$B12,销售!$B:$B,$C13)/10000</f>
        <v/>
      </c>
      <c r="J13" s="415">
        <f>SUMIFS(销售!N:N,销售!$C:$C,$B12,销售!$B:$B,$C13)/10000</f>
        <v/>
      </c>
      <c r="K13" s="415">
        <f>SUMIFS(销售!O:O,销售!$C:$C,$B12,销售!$B:$B,$C13)/10000</f>
        <v/>
      </c>
      <c r="L13" s="415">
        <f>SUMIFS(销售!P:P,销售!$C:$C,$B12,销售!$B:$B,$C13)/10000</f>
        <v/>
      </c>
      <c r="M13" s="415">
        <f>SUMIFS(销售!Q:Q,销售!$C:$C,$B12,销售!$B:$B,$C13)/10000</f>
        <v/>
      </c>
      <c r="N13" s="415">
        <f>SUMIFS(销售!R:R,销售!$C:$C,$B12,销售!$B:$B,$C13)/10000</f>
        <v/>
      </c>
      <c r="O13" s="415">
        <f>SUMIFS(销售!S:S,销售!$C:$C,$B12,销售!$B:$B,$C13)/10000</f>
        <v/>
      </c>
      <c r="P13" s="415">
        <f>SUMIFS(销售!T:T,销售!$C:$C,$B12,销售!$B:$B,$C13)/10000</f>
        <v/>
      </c>
      <c r="Q13" s="415">
        <f>SUMIFS(销售!U:U,销售!$C:$C,$B12,销售!$B:$B,$C13)/10000</f>
        <v/>
      </c>
      <c r="R13" s="415">
        <f>SUMIFS(销售!V:V,销售!$C:$C,$B12,销售!$B:$B,$C13)/10000</f>
        <v/>
      </c>
      <c r="S13" s="415">
        <f>SUMIFS(销售!W:W,销售!$C:$C,$B12,销售!$B:$B,$C13)/10000</f>
        <v/>
      </c>
      <c r="T13" s="415">
        <f>SUMIFS(销售!X:X,销售!$C:$C,$B12,销售!$B:$B,$C13)/10000</f>
        <v/>
      </c>
      <c r="U13" s="415">
        <f>SUMIFS(销售!Y:Y,销售!$C:$C,$B12,销售!$B:$B,$C13)/10000</f>
        <v/>
      </c>
      <c r="V13" s="415">
        <f>SUMIFS(销售!Z:Z,销售!$C:$C,$B12,销售!$B:$B,$C13)/10000</f>
        <v/>
      </c>
      <c r="W13" s="415">
        <f>SUMIFS(销售!AA:AA,销售!$C:$C,$B12,销售!$B:$B,$C13)/10000</f>
        <v/>
      </c>
      <c r="X13" s="415">
        <f>SUMIFS(销售!AB:AB,销售!$C:$C,$B12,销售!$B:$B,$C13)/10000</f>
        <v/>
      </c>
      <c r="Y13" s="415">
        <f>SUMIFS(销售!AC:AC,销售!$C:$C,$B12,销售!$B:$B,$C13)/10000</f>
        <v/>
      </c>
      <c r="Z13" s="415">
        <f>SUMIFS(销售!AD:AD,销售!$C:$C,$B12,销售!$B:$B,$C13)/10000</f>
        <v/>
      </c>
      <c r="AA13" s="415">
        <f>SUMIFS(销售!AE:AE,销售!$C:$C,$B12,销售!$B:$B,$C13)/10000</f>
        <v/>
      </c>
      <c r="AB13" s="415">
        <f>SUMIFS(销售!AF:AF,销售!$C:$C,$B12,销售!$B:$B,$C13)/10000</f>
        <v/>
      </c>
      <c r="AC13" s="415">
        <f>SUMIFS(销售!AG:AG,销售!$C:$C,$B12,销售!$B:$B,$C13)/10000</f>
        <v/>
      </c>
      <c r="AD13" s="415">
        <f>SUMIFS(销售!AH:AH,销售!$C:$C,$B12,销售!$B:$B,$C13)/10000</f>
        <v/>
      </c>
      <c r="AE13" s="415">
        <f>SUMIFS(销售!AI:AI,销售!$C:$C,$B12,销售!$B:$B,$C13)/10000</f>
        <v/>
      </c>
      <c r="AF13" s="415">
        <f>SUMIFS(销售!AJ:AJ,销售!$C:$C,$B12,销售!$B:$B,$C13)/10000</f>
        <v/>
      </c>
      <c r="AG13" s="415">
        <f>SUMIFS(销售!AK:AK,销售!$C:$C,$B12,销售!$B:$B,$C13)/10000</f>
        <v/>
      </c>
      <c r="AH13" s="415">
        <f>SUMIFS(销售!AL:AL,销售!$C:$C,$B12,销售!$B:$B,$C13)/10000</f>
        <v/>
      </c>
      <c r="AI13" s="415">
        <f>SUMIFS(销售!AM:AM,销售!$C:$C,$B12,销售!$B:$B,$C13)/10000</f>
        <v/>
      </c>
    </row>
    <row customFormat="1" customHeight="1" ht="21.75" r="14" s="391">
      <c r="A14" s="388" t="n"/>
      <c r="B14" s="268" t="n"/>
      <c r="C14" s="416" t="inlineStr">
        <is>
          <t>小计</t>
        </is>
      </c>
      <c r="D14" s="417">
        <f>SUM(D12:D13)</f>
        <v/>
      </c>
      <c r="E14" s="417">
        <f>SUM(E12:E13)</f>
        <v/>
      </c>
      <c r="F14" s="417">
        <f>SUM(F12:F13)</f>
        <v/>
      </c>
      <c r="G14" s="417">
        <f>SUM(G12:G13)</f>
        <v/>
      </c>
      <c r="H14" s="417">
        <f>SUM(H12:H13)</f>
        <v/>
      </c>
      <c r="I14" s="417">
        <f>SUM(I12:I13)</f>
        <v/>
      </c>
      <c r="J14" s="417">
        <f>SUM(J12:J13)</f>
        <v/>
      </c>
      <c r="K14" s="417">
        <f>SUM(K12:K13)</f>
        <v/>
      </c>
      <c r="L14" s="417">
        <f>SUM(L12:L13)</f>
        <v/>
      </c>
      <c r="M14" s="417">
        <f>SUM(M12:M13)</f>
        <v/>
      </c>
      <c r="N14" s="417">
        <f>SUM(N12:N13)</f>
        <v/>
      </c>
      <c r="O14" s="417">
        <f>SUM(O12:O13)</f>
        <v/>
      </c>
      <c r="P14" s="417">
        <f>SUM(P12:P13)</f>
        <v/>
      </c>
      <c r="Q14" s="417">
        <f>SUM(Q12:Q13)</f>
        <v/>
      </c>
      <c r="R14" s="417">
        <f>SUM(R12:R13)</f>
        <v/>
      </c>
      <c r="S14" s="417">
        <f>SUM(S12:S13)</f>
        <v/>
      </c>
      <c r="T14" s="417">
        <f>SUM(T12:T13)</f>
        <v/>
      </c>
      <c r="U14" s="417">
        <f>SUM(U12:U13)</f>
        <v/>
      </c>
      <c r="V14" s="417">
        <f>SUM(V12:V13)</f>
        <v/>
      </c>
      <c r="W14" s="417">
        <f>SUM(W12:W13)</f>
        <v/>
      </c>
      <c r="X14" s="417">
        <f>SUM(X12:X13)</f>
        <v/>
      </c>
      <c r="Y14" s="417">
        <f>SUM(Y12:Y13)</f>
        <v/>
      </c>
      <c r="Z14" s="417">
        <f>SUM(Z12:Z13)</f>
        <v/>
      </c>
      <c r="AA14" s="417">
        <f>SUM(AA12:AA13)</f>
        <v/>
      </c>
      <c r="AB14" s="417">
        <f>SUM(AB12:AB13)</f>
        <v/>
      </c>
      <c r="AC14" s="417">
        <f>SUM(AC12:AC13)</f>
        <v/>
      </c>
      <c r="AD14" s="417">
        <f>SUM(AD12:AD13)</f>
        <v/>
      </c>
      <c r="AE14" s="417">
        <f>SUM(AE12:AE13)</f>
        <v/>
      </c>
      <c r="AF14" s="417">
        <f>SUM(AF12:AF13)</f>
        <v/>
      </c>
      <c r="AG14" s="417">
        <f>SUM(AG12:AG13)</f>
        <v/>
      </c>
      <c r="AH14" s="417">
        <f>SUM(AH12:AH13)</f>
        <v/>
      </c>
      <c r="AI14" s="417">
        <f>SUM(AI12:AI13)</f>
        <v/>
      </c>
    </row>
    <row customHeight="1" ht="21.75" r="15" s="248">
      <c r="A15" s="388" t="n"/>
      <c r="B15" s="384" t="inlineStr">
        <is>
          <t>生活配套</t>
        </is>
      </c>
      <c r="C15" s="414" t="inlineStr">
        <is>
          <t>租赁</t>
        </is>
      </c>
      <c r="D15" s="415">
        <f>SUM(E15:AI15)</f>
        <v/>
      </c>
      <c r="E15" s="415">
        <f>SUMIFS(销售!I:I,销售!$C:$C,$B15,销售!$B:$B,$C15)/10000</f>
        <v/>
      </c>
      <c r="F15" s="415">
        <f>SUMIFS(销售!J:J,销售!$C:$C,$B15,销售!$B:$B,$C15)/10000</f>
        <v/>
      </c>
      <c r="G15" s="415">
        <f>SUMIFS(销售!K:K,销售!$C:$C,$B15,销售!$B:$B,$C15)/10000</f>
        <v/>
      </c>
      <c r="H15" s="415">
        <f>SUMIFS(销售!L:L,销售!$C:$C,$B15,销售!$B:$B,$C15)/10000</f>
        <v/>
      </c>
      <c r="I15" s="415">
        <f>SUMIFS(销售!M:M,销售!$C:$C,$B15,销售!$B:$B,$C15)/10000</f>
        <v/>
      </c>
      <c r="J15" s="415">
        <f>SUMIFS(销售!N:N,销售!$C:$C,$B15,销售!$B:$B,$C15)/10000</f>
        <v/>
      </c>
      <c r="K15" s="415">
        <f>SUMIFS(销售!O:O,销售!$C:$C,$B15,销售!$B:$B,$C15)/10000</f>
        <v/>
      </c>
      <c r="L15" s="415">
        <f>SUMIFS(销售!P:P,销售!$C:$C,$B15,销售!$B:$B,$C15)/10000</f>
        <v/>
      </c>
      <c r="M15" s="415">
        <f>SUMIFS(销售!Q:Q,销售!$C:$C,$B15,销售!$B:$B,$C15)/10000</f>
        <v/>
      </c>
      <c r="N15" s="415">
        <f>SUMIFS(销售!R:R,销售!$C:$C,$B15,销售!$B:$B,$C15)/10000</f>
        <v/>
      </c>
      <c r="O15" s="415">
        <f>SUMIFS(销售!S:S,销售!$C:$C,$B15,销售!$B:$B,$C15)/10000</f>
        <v/>
      </c>
      <c r="P15" s="415">
        <f>SUMIFS(销售!T:T,销售!$C:$C,$B15,销售!$B:$B,$C15)/10000</f>
        <v/>
      </c>
      <c r="Q15" s="415">
        <f>SUMIFS(销售!U:U,销售!$C:$C,$B15,销售!$B:$B,$C15)/10000</f>
        <v/>
      </c>
      <c r="R15" s="415">
        <f>SUMIFS(销售!V:V,销售!$C:$C,$B15,销售!$B:$B,$C15)/10000</f>
        <v/>
      </c>
      <c r="S15" s="415">
        <f>SUMIFS(销售!W:W,销售!$C:$C,$B15,销售!$B:$B,$C15)/10000</f>
        <v/>
      </c>
      <c r="T15" s="415">
        <f>SUMIFS(销售!X:X,销售!$C:$C,$B15,销售!$B:$B,$C15)/10000</f>
        <v/>
      </c>
      <c r="U15" s="415">
        <f>SUMIFS(销售!Y:Y,销售!$C:$C,$B15,销售!$B:$B,$C15)/10000</f>
        <v/>
      </c>
      <c r="V15" s="415">
        <f>SUMIFS(销售!Z:Z,销售!$C:$C,$B15,销售!$B:$B,$C15)/10000</f>
        <v/>
      </c>
      <c r="W15" s="415">
        <f>SUMIFS(销售!AA:AA,销售!$C:$C,$B15,销售!$B:$B,$C15)/10000</f>
        <v/>
      </c>
      <c r="X15" s="415">
        <f>SUMIFS(销售!AB:AB,销售!$C:$C,$B15,销售!$B:$B,$C15)/10000</f>
        <v/>
      </c>
      <c r="Y15" s="415">
        <f>SUMIFS(销售!AC:AC,销售!$C:$C,$B15,销售!$B:$B,$C15)/10000</f>
        <v/>
      </c>
      <c r="Z15" s="415">
        <f>SUMIFS(销售!AD:AD,销售!$C:$C,$B15,销售!$B:$B,$C15)/10000</f>
        <v/>
      </c>
      <c r="AA15" s="415">
        <f>SUMIFS(销售!AE:AE,销售!$C:$C,$B15,销售!$B:$B,$C15)/10000</f>
        <v/>
      </c>
      <c r="AB15" s="415">
        <f>SUMIFS(销售!AF:AF,销售!$C:$C,$B15,销售!$B:$B,$C15)/10000</f>
        <v/>
      </c>
      <c r="AC15" s="415">
        <f>SUMIFS(销售!AG:AG,销售!$C:$C,$B15,销售!$B:$B,$C15)/10000</f>
        <v/>
      </c>
      <c r="AD15" s="415">
        <f>SUMIFS(销售!AH:AH,销售!$C:$C,$B15,销售!$B:$B,$C15)/10000</f>
        <v/>
      </c>
      <c r="AE15" s="415">
        <f>SUMIFS(销售!AI:AI,销售!$C:$C,$B15,销售!$B:$B,$C15)/10000</f>
        <v/>
      </c>
      <c r="AF15" s="415">
        <f>SUMIFS(销售!AJ:AJ,销售!$C:$C,$B15,销售!$B:$B,$C15)/10000</f>
        <v/>
      </c>
      <c r="AG15" s="415">
        <f>SUMIFS(销售!AK:AK,销售!$C:$C,$B15,销售!$B:$B,$C15)/10000</f>
        <v/>
      </c>
      <c r="AH15" s="415">
        <f>SUMIFS(销售!AL:AL,销售!$C:$C,$B15,销售!$B:$B,$C15)/10000</f>
        <v/>
      </c>
      <c r="AI15" s="415">
        <f>SUMIFS(销售!AM:AM,销售!$C:$C,$B15,销售!$B:$B,$C15)/10000</f>
        <v/>
      </c>
    </row>
    <row customHeight="1" ht="21.75" r="16" s="248">
      <c r="A16" s="388" t="n"/>
      <c r="B16" s="388" t="n"/>
      <c r="C16" s="414" t="inlineStr">
        <is>
          <t>联营</t>
        </is>
      </c>
      <c r="D16" s="415">
        <f>SUM(E16:AI16)</f>
        <v/>
      </c>
      <c r="E16" s="415">
        <f>SUMIFS(销售!I:I,销售!$C:$C,$B15,销售!$B:$B,$C16)/10000</f>
        <v/>
      </c>
      <c r="F16" s="415">
        <f>SUMIFS(销售!J:J,销售!$C:$C,$B15,销售!$B:$B,$C16)/10000</f>
        <v/>
      </c>
      <c r="G16" s="415">
        <f>SUMIFS(销售!K:K,销售!$C:$C,$B15,销售!$B:$B,$C16)/10000</f>
        <v/>
      </c>
      <c r="H16" s="415">
        <f>SUMIFS(销售!L:L,销售!$C:$C,$B15,销售!$B:$B,$C16)/10000</f>
        <v/>
      </c>
      <c r="I16" s="415">
        <f>SUMIFS(销售!M:M,销售!$C:$C,$B15,销售!$B:$B,$C16)/10000</f>
        <v/>
      </c>
      <c r="J16" s="415">
        <f>SUMIFS(销售!N:N,销售!$C:$C,$B15,销售!$B:$B,$C16)/10000</f>
        <v/>
      </c>
      <c r="K16" s="415">
        <f>SUMIFS(销售!O:O,销售!$C:$C,$B15,销售!$B:$B,$C16)/10000</f>
        <v/>
      </c>
      <c r="L16" s="415">
        <f>SUMIFS(销售!P:P,销售!$C:$C,$B15,销售!$B:$B,$C16)/10000</f>
        <v/>
      </c>
      <c r="M16" s="415">
        <f>SUMIFS(销售!Q:Q,销售!$C:$C,$B15,销售!$B:$B,$C16)/10000</f>
        <v/>
      </c>
      <c r="N16" s="415">
        <f>SUMIFS(销售!R:R,销售!$C:$C,$B15,销售!$B:$B,$C16)/10000</f>
        <v/>
      </c>
      <c r="O16" s="415">
        <f>SUMIFS(销售!S:S,销售!$C:$C,$B15,销售!$B:$B,$C16)/10000</f>
        <v/>
      </c>
      <c r="P16" s="415">
        <f>SUMIFS(销售!T:T,销售!$C:$C,$B15,销售!$B:$B,$C16)/10000</f>
        <v/>
      </c>
      <c r="Q16" s="415">
        <f>SUMIFS(销售!U:U,销售!$C:$C,$B15,销售!$B:$B,$C16)/10000</f>
        <v/>
      </c>
      <c r="R16" s="415">
        <f>SUMIFS(销售!V:V,销售!$C:$C,$B15,销售!$B:$B,$C16)/10000</f>
        <v/>
      </c>
      <c r="S16" s="415">
        <f>SUMIFS(销售!W:W,销售!$C:$C,$B15,销售!$B:$B,$C16)/10000</f>
        <v/>
      </c>
      <c r="T16" s="415">
        <f>SUMIFS(销售!X:X,销售!$C:$C,$B15,销售!$B:$B,$C16)/10000</f>
        <v/>
      </c>
      <c r="U16" s="415">
        <f>SUMIFS(销售!Y:Y,销售!$C:$C,$B15,销售!$B:$B,$C16)/10000</f>
        <v/>
      </c>
      <c r="V16" s="415">
        <f>SUMIFS(销售!Z:Z,销售!$C:$C,$B15,销售!$B:$B,$C16)/10000</f>
        <v/>
      </c>
      <c r="W16" s="415">
        <f>SUMIFS(销售!AA:AA,销售!$C:$C,$B15,销售!$B:$B,$C16)/10000</f>
        <v/>
      </c>
      <c r="X16" s="415">
        <f>SUMIFS(销售!AB:AB,销售!$C:$C,$B15,销售!$B:$B,$C16)/10000</f>
        <v/>
      </c>
      <c r="Y16" s="415">
        <f>SUMIFS(销售!AC:AC,销售!$C:$C,$B15,销售!$B:$B,$C16)/10000</f>
        <v/>
      </c>
      <c r="Z16" s="415">
        <f>SUMIFS(销售!AD:AD,销售!$C:$C,$B15,销售!$B:$B,$C16)/10000</f>
        <v/>
      </c>
      <c r="AA16" s="415">
        <f>SUMIFS(销售!AE:AE,销售!$C:$C,$B15,销售!$B:$B,$C16)/10000</f>
        <v/>
      </c>
      <c r="AB16" s="415">
        <f>SUMIFS(销售!AF:AF,销售!$C:$C,$B15,销售!$B:$B,$C16)/10000</f>
        <v/>
      </c>
      <c r="AC16" s="415">
        <f>SUMIFS(销售!AG:AG,销售!$C:$C,$B15,销售!$B:$B,$C16)/10000</f>
        <v/>
      </c>
      <c r="AD16" s="415">
        <f>SUMIFS(销售!AH:AH,销售!$C:$C,$B15,销售!$B:$B,$C16)/10000</f>
        <v/>
      </c>
      <c r="AE16" s="415">
        <f>SUMIFS(销售!AI:AI,销售!$C:$C,$B15,销售!$B:$B,$C16)/10000</f>
        <v/>
      </c>
      <c r="AF16" s="415">
        <f>SUMIFS(销售!AJ:AJ,销售!$C:$C,$B15,销售!$B:$B,$C16)/10000</f>
        <v/>
      </c>
      <c r="AG16" s="415">
        <f>SUMIFS(销售!AK:AK,销售!$C:$C,$B15,销售!$B:$B,$C16)/10000</f>
        <v/>
      </c>
      <c r="AH16" s="415">
        <f>SUMIFS(销售!AL:AL,销售!$C:$C,$B15,销售!$B:$B,$C16)/10000</f>
        <v/>
      </c>
      <c r="AI16" s="415">
        <f>SUMIFS(销售!AM:AM,销售!$C:$C,$B15,销售!$B:$B,$C16)/10000</f>
        <v/>
      </c>
    </row>
    <row customFormat="1" customHeight="1" ht="21.75" r="17" s="391">
      <c r="A17" s="388" t="n"/>
      <c r="B17" s="268" t="n"/>
      <c r="C17" s="416" t="inlineStr">
        <is>
          <t>小计</t>
        </is>
      </c>
      <c r="D17" s="417">
        <f>SUM(D15:D16)</f>
        <v/>
      </c>
      <c r="E17" s="417">
        <f>SUM(E15:E16)</f>
        <v/>
      </c>
      <c r="F17" s="417">
        <f>SUM(F15:F16)</f>
        <v/>
      </c>
      <c r="G17" s="417">
        <f>SUM(G15:G16)</f>
        <v/>
      </c>
      <c r="H17" s="417">
        <f>SUM(H15:H16)</f>
        <v/>
      </c>
      <c r="I17" s="417">
        <f>SUM(I15:I16)</f>
        <v/>
      </c>
      <c r="J17" s="417">
        <f>SUM(J15:J16)</f>
        <v/>
      </c>
      <c r="K17" s="417">
        <f>SUM(K15:K16)</f>
        <v/>
      </c>
      <c r="L17" s="417">
        <f>SUM(L15:L16)</f>
        <v/>
      </c>
      <c r="M17" s="417">
        <f>SUM(M15:M16)</f>
        <v/>
      </c>
      <c r="N17" s="417">
        <f>SUM(N15:N16)</f>
        <v/>
      </c>
      <c r="O17" s="417">
        <f>SUM(O15:O16)</f>
        <v/>
      </c>
      <c r="P17" s="417">
        <f>SUM(P15:P16)</f>
        <v/>
      </c>
      <c r="Q17" s="417">
        <f>SUM(Q15:Q16)</f>
        <v/>
      </c>
      <c r="R17" s="417">
        <f>SUM(R15:R16)</f>
        <v/>
      </c>
      <c r="S17" s="417">
        <f>SUM(S15:S16)</f>
        <v/>
      </c>
      <c r="T17" s="417">
        <f>SUM(T15:T16)</f>
        <v/>
      </c>
      <c r="U17" s="417">
        <f>SUM(U15:U16)</f>
        <v/>
      </c>
      <c r="V17" s="417">
        <f>SUM(V15:V16)</f>
        <v/>
      </c>
      <c r="W17" s="417">
        <f>SUM(W15:W16)</f>
        <v/>
      </c>
      <c r="X17" s="417">
        <f>SUM(X15:X16)</f>
        <v/>
      </c>
      <c r="Y17" s="417">
        <f>SUM(Y15:Y16)</f>
        <v/>
      </c>
      <c r="Z17" s="417">
        <f>SUM(Z15:Z16)</f>
        <v/>
      </c>
      <c r="AA17" s="417">
        <f>SUM(AA15:AA16)</f>
        <v/>
      </c>
      <c r="AB17" s="417">
        <f>SUM(AB15:AB16)</f>
        <v/>
      </c>
      <c r="AC17" s="417">
        <f>SUM(AC15:AC16)</f>
        <v/>
      </c>
      <c r="AD17" s="417">
        <f>SUM(AD15:AD16)</f>
        <v/>
      </c>
      <c r="AE17" s="417">
        <f>SUM(AE15:AE16)</f>
        <v/>
      </c>
      <c r="AF17" s="417">
        <f>SUM(AF15:AF16)</f>
        <v/>
      </c>
      <c r="AG17" s="417">
        <f>SUM(AG15:AG16)</f>
        <v/>
      </c>
      <c r="AH17" s="417">
        <f>SUM(AH15:AH16)</f>
        <v/>
      </c>
      <c r="AI17" s="417">
        <f>SUM(AI15:AI16)</f>
        <v/>
      </c>
    </row>
    <row customHeight="1" ht="21.75" r="18" s="248">
      <c r="A18" s="388" t="n"/>
      <c r="B18" s="384" t="inlineStr">
        <is>
          <t>儿童业态</t>
        </is>
      </c>
      <c r="C18" s="414" t="inlineStr">
        <is>
          <t>租赁</t>
        </is>
      </c>
      <c r="D18" s="415">
        <f>SUM(E18:AI18)</f>
        <v/>
      </c>
      <c r="E18" s="415">
        <f>SUMIFS(销售!I:I,销售!$C:$C,$B18,销售!$B:$B,$C18)/10000</f>
        <v/>
      </c>
      <c r="F18" s="415">
        <f>SUMIFS(销售!J:J,销售!$C:$C,$B18,销售!$B:$B,$C18)/10000</f>
        <v/>
      </c>
      <c r="G18" s="415">
        <f>SUMIFS(销售!K:K,销售!$C:$C,$B18,销售!$B:$B,$C18)/10000</f>
        <v/>
      </c>
      <c r="H18" s="415">
        <f>SUMIFS(销售!L:L,销售!$C:$C,$B18,销售!$B:$B,$C18)/10000</f>
        <v/>
      </c>
      <c r="I18" s="415">
        <f>SUMIFS(销售!M:M,销售!$C:$C,$B18,销售!$B:$B,$C18)/10000</f>
        <v/>
      </c>
      <c r="J18" s="415">
        <f>SUMIFS(销售!N:N,销售!$C:$C,$B18,销售!$B:$B,$C18)/10000</f>
        <v/>
      </c>
      <c r="K18" s="415">
        <f>SUMIFS(销售!O:O,销售!$C:$C,$B18,销售!$B:$B,$C18)/10000</f>
        <v/>
      </c>
      <c r="L18" s="415">
        <f>SUMIFS(销售!P:P,销售!$C:$C,$B18,销售!$B:$B,$C18)/10000</f>
        <v/>
      </c>
      <c r="M18" s="415">
        <f>SUMIFS(销售!Q:Q,销售!$C:$C,$B18,销售!$B:$B,$C18)/10000</f>
        <v/>
      </c>
      <c r="N18" s="415">
        <f>SUMIFS(销售!R:R,销售!$C:$C,$B18,销售!$B:$B,$C18)/10000</f>
        <v/>
      </c>
      <c r="O18" s="415">
        <f>SUMIFS(销售!S:S,销售!$C:$C,$B18,销售!$B:$B,$C18)/10000</f>
        <v/>
      </c>
      <c r="P18" s="415">
        <f>SUMIFS(销售!T:T,销售!$C:$C,$B18,销售!$B:$B,$C18)/10000</f>
        <v/>
      </c>
      <c r="Q18" s="415">
        <f>SUMIFS(销售!U:U,销售!$C:$C,$B18,销售!$B:$B,$C18)/10000</f>
        <v/>
      </c>
      <c r="R18" s="415">
        <f>SUMIFS(销售!V:V,销售!$C:$C,$B18,销售!$B:$B,$C18)/10000</f>
        <v/>
      </c>
      <c r="S18" s="415">
        <f>SUMIFS(销售!W:W,销售!$C:$C,$B18,销售!$B:$B,$C18)/10000</f>
        <v/>
      </c>
      <c r="T18" s="415">
        <f>SUMIFS(销售!X:X,销售!$C:$C,$B18,销售!$B:$B,$C18)/10000</f>
        <v/>
      </c>
      <c r="U18" s="415">
        <f>SUMIFS(销售!Y:Y,销售!$C:$C,$B18,销售!$B:$B,$C18)/10000</f>
        <v/>
      </c>
      <c r="V18" s="415">
        <f>SUMIFS(销售!Z:Z,销售!$C:$C,$B18,销售!$B:$B,$C18)/10000</f>
        <v/>
      </c>
      <c r="W18" s="415">
        <f>SUMIFS(销售!AA:AA,销售!$C:$C,$B18,销售!$B:$B,$C18)/10000</f>
        <v/>
      </c>
      <c r="X18" s="415">
        <f>SUMIFS(销售!AB:AB,销售!$C:$C,$B18,销售!$B:$B,$C18)/10000</f>
        <v/>
      </c>
      <c r="Y18" s="415">
        <f>SUMIFS(销售!AC:AC,销售!$C:$C,$B18,销售!$B:$B,$C18)/10000</f>
        <v/>
      </c>
      <c r="Z18" s="415">
        <f>SUMIFS(销售!AD:AD,销售!$C:$C,$B18,销售!$B:$B,$C18)/10000</f>
        <v/>
      </c>
      <c r="AA18" s="415">
        <f>SUMIFS(销售!AE:AE,销售!$C:$C,$B18,销售!$B:$B,$C18)/10000</f>
        <v/>
      </c>
      <c r="AB18" s="415">
        <f>SUMIFS(销售!AF:AF,销售!$C:$C,$B18,销售!$B:$B,$C18)/10000</f>
        <v/>
      </c>
      <c r="AC18" s="415">
        <f>SUMIFS(销售!AG:AG,销售!$C:$C,$B18,销售!$B:$B,$C18)/10000</f>
        <v/>
      </c>
      <c r="AD18" s="415">
        <f>SUMIFS(销售!AH:AH,销售!$C:$C,$B18,销售!$B:$B,$C18)/10000</f>
        <v/>
      </c>
      <c r="AE18" s="415">
        <f>SUMIFS(销售!AI:AI,销售!$C:$C,$B18,销售!$B:$B,$C18)/10000</f>
        <v/>
      </c>
      <c r="AF18" s="415">
        <f>SUMIFS(销售!AJ:AJ,销售!$C:$C,$B18,销售!$B:$B,$C18)/10000</f>
        <v/>
      </c>
      <c r="AG18" s="415">
        <f>SUMIFS(销售!AK:AK,销售!$C:$C,$B18,销售!$B:$B,$C18)/10000</f>
        <v/>
      </c>
      <c r="AH18" s="415">
        <f>SUMIFS(销售!AL:AL,销售!$C:$C,$B18,销售!$B:$B,$C18)/10000</f>
        <v/>
      </c>
      <c r="AI18" s="415">
        <f>SUMIFS(销售!AM:AM,销售!$C:$C,$B18,销售!$B:$B,$C18)/10000</f>
        <v/>
      </c>
    </row>
    <row customHeight="1" ht="21.75" r="19" s="248">
      <c r="A19" s="388" t="n"/>
      <c r="B19" s="388" t="n"/>
      <c r="C19" s="414" t="inlineStr">
        <is>
          <t>联营</t>
        </is>
      </c>
      <c r="D19" s="415">
        <f>SUM(E19:AI19)</f>
        <v/>
      </c>
      <c r="E19" s="415">
        <f>SUMIFS(销售!I:I,销售!$C:$C,$B18,销售!$B:$B,$C19)/10000</f>
        <v/>
      </c>
      <c r="F19" s="415">
        <f>SUMIFS(销售!J:J,销售!$C:$C,$B18,销售!$B:$B,$C19)/10000</f>
        <v/>
      </c>
      <c r="G19" s="415">
        <f>SUMIFS(销售!K:K,销售!$C:$C,$B18,销售!$B:$B,$C19)/10000</f>
        <v/>
      </c>
      <c r="H19" s="415">
        <f>SUMIFS(销售!L:L,销售!$C:$C,$B18,销售!$B:$B,$C19)/10000</f>
        <v/>
      </c>
      <c r="I19" s="415">
        <f>SUMIFS(销售!M:M,销售!$C:$C,$B18,销售!$B:$B,$C19)/10000</f>
        <v/>
      </c>
      <c r="J19" s="415">
        <f>SUMIFS(销售!N:N,销售!$C:$C,$B18,销售!$B:$B,$C19)/10000</f>
        <v/>
      </c>
      <c r="K19" s="415">
        <f>SUMIFS(销售!O:O,销售!$C:$C,$B18,销售!$B:$B,$C19)/10000</f>
        <v/>
      </c>
      <c r="L19" s="415">
        <f>SUMIFS(销售!P:P,销售!$C:$C,$B18,销售!$B:$B,$C19)/10000</f>
        <v/>
      </c>
      <c r="M19" s="415">
        <f>SUMIFS(销售!Q:Q,销售!$C:$C,$B18,销售!$B:$B,$C19)/10000</f>
        <v/>
      </c>
      <c r="N19" s="415">
        <f>SUMIFS(销售!R:R,销售!$C:$C,$B18,销售!$B:$B,$C19)/10000</f>
        <v/>
      </c>
      <c r="O19" s="415">
        <f>SUMIFS(销售!S:S,销售!$C:$C,$B18,销售!$B:$B,$C19)/10000</f>
        <v/>
      </c>
      <c r="P19" s="415">
        <f>SUMIFS(销售!T:T,销售!$C:$C,$B18,销售!$B:$B,$C19)/10000</f>
        <v/>
      </c>
      <c r="Q19" s="415">
        <f>SUMIFS(销售!U:U,销售!$C:$C,$B18,销售!$B:$B,$C19)/10000</f>
        <v/>
      </c>
      <c r="R19" s="415">
        <f>SUMIFS(销售!V:V,销售!$C:$C,$B18,销售!$B:$B,$C19)/10000</f>
        <v/>
      </c>
      <c r="S19" s="415">
        <f>SUMIFS(销售!W:W,销售!$C:$C,$B18,销售!$B:$B,$C19)/10000</f>
        <v/>
      </c>
      <c r="T19" s="415">
        <f>SUMIFS(销售!X:X,销售!$C:$C,$B18,销售!$B:$B,$C19)/10000</f>
        <v/>
      </c>
      <c r="U19" s="415">
        <f>SUMIFS(销售!Y:Y,销售!$C:$C,$B18,销售!$B:$B,$C19)/10000</f>
        <v/>
      </c>
      <c r="V19" s="415">
        <f>SUMIFS(销售!Z:Z,销售!$C:$C,$B18,销售!$B:$B,$C19)/10000</f>
        <v/>
      </c>
      <c r="W19" s="415">
        <f>SUMIFS(销售!AA:AA,销售!$C:$C,$B18,销售!$B:$B,$C19)/10000</f>
        <v/>
      </c>
      <c r="X19" s="415">
        <f>SUMIFS(销售!AB:AB,销售!$C:$C,$B18,销售!$B:$B,$C19)/10000</f>
        <v/>
      </c>
      <c r="Y19" s="415">
        <f>SUMIFS(销售!AC:AC,销售!$C:$C,$B18,销售!$B:$B,$C19)/10000</f>
        <v/>
      </c>
      <c r="Z19" s="415">
        <f>SUMIFS(销售!AD:AD,销售!$C:$C,$B18,销售!$B:$B,$C19)/10000</f>
        <v/>
      </c>
      <c r="AA19" s="415">
        <f>SUMIFS(销售!AE:AE,销售!$C:$C,$B18,销售!$B:$B,$C19)/10000</f>
        <v/>
      </c>
      <c r="AB19" s="415">
        <f>SUMIFS(销售!AF:AF,销售!$C:$C,$B18,销售!$B:$B,$C19)/10000</f>
        <v/>
      </c>
      <c r="AC19" s="415">
        <f>SUMIFS(销售!AG:AG,销售!$C:$C,$B18,销售!$B:$B,$C19)/10000</f>
        <v/>
      </c>
      <c r="AD19" s="415">
        <f>SUMIFS(销售!AH:AH,销售!$C:$C,$B18,销售!$B:$B,$C19)/10000</f>
        <v/>
      </c>
      <c r="AE19" s="415">
        <f>SUMIFS(销售!AI:AI,销售!$C:$C,$B18,销售!$B:$B,$C19)/10000</f>
        <v/>
      </c>
      <c r="AF19" s="415">
        <f>SUMIFS(销售!AJ:AJ,销售!$C:$C,$B18,销售!$B:$B,$C19)/10000</f>
        <v/>
      </c>
      <c r="AG19" s="415">
        <f>SUMIFS(销售!AK:AK,销售!$C:$C,$B18,销售!$B:$B,$C19)/10000</f>
        <v/>
      </c>
      <c r="AH19" s="415">
        <f>SUMIFS(销售!AL:AL,销售!$C:$C,$B18,销售!$B:$B,$C19)/10000</f>
        <v/>
      </c>
      <c r="AI19" s="415">
        <f>SUMIFS(销售!AM:AM,销售!$C:$C,$B18,销售!$B:$B,$C19)/10000</f>
        <v/>
      </c>
    </row>
    <row customFormat="1" customHeight="1" ht="21.75" r="20" s="391">
      <c r="A20" s="388" t="n"/>
      <c r="B20" s="268" t="n"/>
      <c r="C20" s="416" t="inlineStr">
        <is>
          <t>小计</t>
        </is>
      </c>
      <c r="D20" s="417">
        <f>SUM(D18:D19)</f>
        <v/>
      </c>
      <c r="E20" s="417">
        <f>SUM(E18:E19)</f>
        <v/>
      </c>
      <c r="F20" s="417">
        <f>SUM(F18:F19)</f>
        <v/>
      </c>
      <c r="G20" s="417">
        <f>SUM(G18:G19)</f>
        <v/>
      </c>
      <c r="H20" s="417">
        <f>SUM(H18:H19)</f>
        <v/>
      </c>
      <c r="I20" s="417">
        <f>SUM(I18:I19)</f>
        <v/>
      </c>
      <c r="J20" s="417">
        <f>SUM(J18:J19)</f>
        <v/>
      </c>
      <c r="K20" s="417">
        <f>SUM(K18:K19)</f>
        <v/>
      </c>
      <c r="L20" s="417">
        <f>SUM(L18:L19)</f>
        <v/>
      </c>
      <c r="M20" s="417">
        <f>SUM(M18:M19)</f>
        <v/>
      </c>
      <c r="N20" s="417">
        <f>SUM(N18:N19)</f>
        <v/>
      </c>
      <c r="O20" s="417">
        <f>SUM(O18:O19)</f>
        <v/>
      </c>
      <c r="P20" s="417">
        <f>SUM(P18:P19)</f>
        <v/>
      </c>
      <c r="Q20" s="417">
        <f>SUM(Q18:Q19)</f>
        <v/>
      </c>
      <c r="R20" s="417">
        <f>SUM(R18:R19)</f>
        <v/>
      </c>
      <c r="S20" s="417">
        <f>SUM(S18:S19)</f>
        <v/>
      </c>
      <c r="T20" s="417">
        <f>SUM(T18:T19)</f>
        <v/>
      </c>
      <c r="U20" s="417">
        <f>SUM(U18:U19)</f>
        <v/>
      </c>
      <c r="V20" s="417">
        <f>SUM(V18:V19)</f>
        <v/>
      </c>
      <c r="W20" s="417">
        <f>SUM(W18:W19)</f>
        <v/>
      </c>
      <c r="X20" s="417">
        <f>SUM(X18:X19)</f>
        <v/>
      </c>
      <c r="Y20" s="417">
        <f>SUM(Y18:Y19)</f>
        <v/>
      </c>
      <c r="Z20" s="417">
        <f>SUM(Z18:Z19)</f>
        <v/>
      </c>
      <c r="AA20" s="417">
        <f>SUM(AA18:AA19)</f>
        <v/>
      </c>
      <c r="AB20" s="417">
        <f>SUM(AB18:AB19)</f>
        <v/>
      </c>
      <c r="AC20" s="417">
        <f>SUM(AC18:AC19)</f>
        <v/>
      </c>
      <c r="AD20" s="417">
        <f>SUM(AD18:AD19)</f>
        <v/>
      </c>
      <c r="AE20" s="417">
        <f>SUM(AE18:AE19)</f>
        <v/>
      </c>
      <c r="AF20" s="417">
        <f>SUM(AF18:AF19)</f>
        <v/>
      </c>
      <c r="AG20" s="417">
        <f>SUM(AG18:AG19)</f>
        <v/>
      </c>
      <c r="AH20" s="417">
        <f>SUM(AH18:AH19)</f>
        <v/>
      </c>
      <c r="AI20" s="417">
        <f>SUM(AI18:AI19)</f>
        <v/>
      </c>
    </row>
    <row customHeight="1" ht="21.75" r="21" s="248">
      <c r="A21" s="388" t="n"/>
      <c r="B21" s="385" t="inlineStr">
        <is>
          <t>合计</t>
        </is>
      </c>
      <c r="C21" s="414" t="inlineStr">
        <is>
          <t>租赁</t>
        </is>
      </c>
      <c r="D21" s="415">
        <f>SUM(E21:AI21)</f>
        <v/>
      </c>
      <c r="E21" s="415">
        <f>SUM(E3,E6,E9,E12,E15,E18)</f>
        <v/>
      </c>
      <c r="F21" s="415">
        <f>SUM(F3,F6,F9,F12,F15,F18)</f>
        <v/>
      </c>
      <c r="G21" s="415">
        <f>SUM(G3,G6,G9,G12,G15,G18)</f>
        <v/>
      </c>
      <c r="H21" s="415">
        <f>SUM(H3,H6,H9,H12,H15,H18)</f>
        <v/>
      </c>
      <c r="I21" s="415">
        <f>SUM(I3,I6,I9,I12,I15,I18)</f>
        <v/>
      </c>
      <c r="J21" s="415">
        <f>SUM(J3,J6,J9,J12,J15,J18)</f>
        <v/>
      </c>
      <c r="K21" s="415">
        <f>SUM(K3,K6,K9,K12,K15,K18)</f>
        <v/>
      </c>
      <c r="L21" s="415">
        <f>SUM(L3,L6,L9,L12,L15,L18)</f>
        <v/>
      </c>
      <c r="M21" s="415">
        <f>SUM(M3,M6,M9,M12,M15,M18)</f>
        <v/>
      </c>
      <c r="N21" s="415">
        <f>SUM(N3,N6,N9,N12,N15,N18)</f>
        <v/>
      </c>
      <c r="O21" s="415">
        <f>SUM(O3,O6,O9,O12,O15,O18)</f>
        <v/>
      </c>
      <c r="P21" s="415">
        <f>SUM(P3,P6,P9,P12,P15,P18)</f>
        <v/>
      </c>
      <c r="Q21" s="415">
        <f>SUM(Q3,Q6,Q9,Q12,Q15,Q18)</f>
        <v/>
      </c>
      <c r="R21" s="415">
        <f>SUM(R3,R6,R9,R12,R15,R18)</f>
        <v/>
      </c>
      <c r="S21" s="415">
        <f>SUM(S3,S6,S9,S12,S15,S18)</f>
        <v/>
      </c>
      <c r="T21" s="415">
        <f>SUM(T3,T6,T9,T12,T15,T18)</f>
        <v/>
      </c>
      <c r="U21" s="415">
        <f>SUM(U3,U6,U9,U12,U15,U18)</f>
        <v/>
      </c>
      <c r="V21" s="415">
        <f>SUM(V3,V6,V9,V12,V15,V18)</f>
        <v/>
      </c>
      <c r="W21" s="415">
        <f>SUM(W3,W6,W9,W12,W15,W18)</f>
        <v/>
      </c>
      <c r="X21" s="415">
        <f>SUM(X3,X6,X9,X12,X15,X18)</f>
        <v/>
      </c>
      <c r="Y21" s="415">
        <f>SUM(Y3,Y6,Y9,Y12,Y15,Y18)</f>
        <v/>
      </c>
      <c r="Z21" s="415">
        <f>SUM(Z3,Z6,Z9,Z12,Z15,Z18)</f>
        <v/>
      </c>
      <c r="AA21" s="415">
        <f>SUM(AA3,AA6,AA9,AA12,AA15,AA18)</f>
        <v/>
      </c>
      <c r="AB21" s="415">
        <f>SUM(AB3,AB6,AB9,AB12,AB15,AB18)</f>
        <v/>
      </c>
      <c r="AC21" s="415">
        <f>SUM(AC3,AC6,AC9,AC12,AC15,AC18)</f>
        <v/>
      </c>
      <c r="AD21" s="415">
        <f>SUM(AD3,AD6,AD9,AD12,AD15,AD18)</f>
        <v/>
      </c>
      <c r="AE21" s="415">
        <f>SUM(AE3,AE6,AE9,AE12,AE15,AE18)</f>
        <v/>
      </c>
      <c r="AF21" s="415">
        <f>SUM(AF3,AF6,AF9,AF12,AF15,AF18)</f>
        <v/>
      </c>
      <c r="AG21" s="415">
        <f>SUM(AG3,AG6,AG9,AG12,AG15,AG18)</f>
        <v/>
      </c>
      <c r="AH21" s="415">
        <f>SUM(AH3,AH6,AH9,AH12,AH15,AH18)</f>
        <v/>
      </c>
      <c r="AI21" s="415">
        <f>SUM(AI3,AI6,AI9,AI12,AI15,AI18)</f>
        <v/>
      </c>
    </row>
    <row customHeight="1" ht="21.75" r="22" s="248">
      <c r="A22" s="388" t="n"/>
      <c r="B22" s="388" t="n"/>
      <c r="C22" s="414" t="inlineStr">
        <is>
          <t>联营</t>
        </is>
      </c>
      <c r="D22" s="415">
        <f>SUM(E22:AI22)</f>
        <v/>
      </c>
      <c r="E22" s="415">
        <f>SUM(E4,E7,E10,E13,E16,E19)</f>
        <v/>
      </c>
      <c r="F22" s="415">
        <f>SUM(F4,F7,F10,F13,F16,F19)</f>
        <v/>
      </c>
      <c r="G22" s="415">
        <f>SUM(G4,G7,G10,G13,G16,G19)</f>
        <v/>
      </c>
      <c r="H22" s="415">
        <f>SUM(H4,H7,H10,H13,H16,H19)</f>
        <v/>
      </c>
      <c r="I22" s="415">
        <f>SUM(I4,I7,I10,I13,I16,I19)</f>
        <v/>
      </c>
      <c r="J22" s="415">
        <f>SUM(J4,J7,J10,J13,J16,J19)</f>
        <v/>
      </c>
      <c r="K22" s="415">
        <f>SUM(K4,K7,K10,K13,K16,K19)</f>
        <v/>
      </c>
      <c r="L22" s="415">
        <f>SUM(L4,L7,L10,L13,L16,L19)</f>
        <v/>
      </c>
      <c r="M22" s="415">
        <f>SUM(M4,M7,M10,M13,M16,M19)</f>
        <v/>
      </c>
      <c r="N22" s="415">
        <f>SUM(N4,N7,N10,N13,N16,N19)</f>
        <v/>
      </c>
      <c r="O22" s="415">
        <f>SUM(O4,O7,O10,O13,O16,O19)</f>
        <v/>
      </c>
      <c r="P22" s="415">
        <f>SUM(P4,P7,P10,P13,P16,P19)</f>
        <v/>
      </c>
      <c r="Q22" s="415">
        <f>SUM(Q4,Q7,Q10,Q13,Q16,Q19)</f>
        <v/>
      </c>
      <c r="R22" s="415">
        <f>SUM(R4,R7,R10,R13,R16,R19)</f>
        <v/>
      </c>
      <c r="S22" s="415">
        <f>SUM(S4,S7,S10,S13,S16,S19)</f>
        <v/>
      </c>
      <c r="T22" s="415">
        <f>SUM(T4,T7,T10,T13,T16,T19)</f>
        <v/>
      </c>
      <c r="U22" s="415">
        <f>SUM(U4,U7,U10,U13,U16,U19)</f>
        <v/>
      </c>
      <c r="V22" s="415">
        <f>SUM(V4,V7,V10,V13,V16,V19)</f>
        <v/>
      </c>
      <c r="W22" s="415">
        <f>SUM(W4,W7,W10,W13,W16,W19)</f>
        <v/>
      </c>
      <c r="X22" s="415">
        <f>SUM(X4,X7,X10,X13,X16,X19)</f>
        <v/>
      </c>
      <c r="Y22" s="415">
        <f>SUM(Y4,Y7,Y10,Y13,Y16,Y19)</f>
        <v/>
      </c>
      <c r="Z22" s="415">
        <f>SUM(Z4,Z7,Z10,Z13,Z16,Z19)</f>
        <v/>
      </c>
      <c r="AA22" s="415">
        <f>SUM(AA4,AA7,AA10,AA13,AA16,AA19)</f>
        <v/>
      </c>
      <c r="AB22" s="415">
        <f>SUM(AB4,AB7,AB10,AB13,AB16,AB19)</f>
        <v/>
      </c>
      <c r="AC22" s="415">
        <f>SUM(AC4,AC7,AC10,AC13,AC16,AC19)</f>
        <v/>
      </c>
      <c r="AD22" s="415">
        <f>SUM(AD4,AD7,AD10,AD13,AD16,AD19)</f>
        <v/>
      </c>
      <c r="AE22" s="415">
        <f>SUM(AE4,AE7,AE10,AE13,AE16,AE19)</f>
        <v/>
      </c>
      <c r="AF22" s="415">
        <f>SUM(AF4,AF7,AF10,AF13,AF16,AF19)</f>
        <v/>
      </c>
      <c r="AG22" s="415">
        <f>SUM(AG4,AG7,AG10,AG13,AG16,AG19)</f>
        <v/>
      </c>
      <c r="AH22" s="415">
        <f>SUM(AH4,AH7,AH10,AH13,AH16,AH19)</f>
        <v/>
      </c>
      <c r="AI22" s="415">
        <f>SUM(AI4,AI7,AI10,AI13,AI16,AI19)</f>
        <v/>
      </c>
    </row>
    <row customHeight="1" ht="21.75" r="23" s="248">
      <c r="A23" s="388" t="n"/>
      <c r="B23" s="388" t="n"/>
      <c r="C23" s="414" t="inlineStr">
        <is>
          <t>多经</t>
        </is>
      </c>
      <c r="D23" s="415">
        <f>SUM(E23:AI23)</f>
        <v/>
      </c>
      <c r="E23" s="415">
        <f>'销售统计（楼层纬度）'!E25</f>
        <v/>
      </c>
      <c r="F23" s="415">
        <f>'销售统计（楼层纬度）'!F25</f>
        <v/>
      </c>
      <c r="G23" s="415">
        <f>'销售统计（楼层纬度）'!G25</f>
        <v/>
      </c>
      <c r="H23" s="415">
        <f>'销售统计（楼层纬度）'!H25</f>
        <v/>
      </c>
      <c r="I23" s="415">
        <f>'销售统计（楼层纬度）'!I25</f>
        <v/>
      </c>
      <c r="J23" s="415">
        <f>'销售统计（楼层纬度）'!J25</f>
        <v/>
      </c>
      <c r="K23" s="415">
        <f>'销售统计（楼层纬度）'!K25</f>
        <v/>
      </c>
      <c r="L23" s="415">
        <f>'销售统计（楼层纬度）'!L25</f>
        <v/>
      </c>
      <c r="M23" s="415">
        <f>'销售统计（楼层纬度）'!M25</f>
        <v/>
      </c>
      <c r="N23" s="415">
        <f>'销售统计（楼层纬度）'!N25</f>
        <v/>
      </c>
      <c r="O23" s="415">
        <f>'销售统计（楼层纬度）'!O25</f>
        <v/>
      </c>
      <c r="P23" s="415">
        <f>'销售统计（楼层纬度）'!P25</f>
        <v/>
      </c>
      <c r="Q23" s="415">
        <f>'销售统计（楼层纬度）'!Q25</f>
        <v/>
      </c>
      <c r="R23" s="415">
        <f>'销售统计（楼层纬度）'!R25</f>
        <v/>
      </c>
      <c r="S23" s="415">
        <f>'销售统计（楼层纬度）'!S25</f>
        <v/>
      </c>
      <c r="T23" s="415">
        <f>'销售统计（楼层纬度）'!T25</f>
        <v/>
      </c>
      <c r="U23" s="415">
        <f>'销售统计（楼层纬度）'!U25</f>
        <v/>
      </c>
      <c r="V23" s="415">
        <f>'销售统计（楼层纬度）'!V25</f>
        <v/>
      </c>
      <c r="W23" s="415">
        <f>'销售统计（楼层纬度）'!W25</f>
        <v/>
      </c>
      <c r="X23" s="415">
        <f>'销售统计（楼层纬度）'!X25</f>
        <v/>
      </c>
      <c r="Y23" s="415">
        <f>'销售统计（楼层纬度）'!Y25</f>
        <v/>
      </c>
      <c r="Z23" s="415">
        <f>'销售统计（楼层纬度）'!Z25</f>
        <v/>
      </c>
      <c r="AA23" s="415">
        <f>'销售统计（楼层纬度）'!AA25</f>
        <v/>
      </c>
      <c r="AB23" s="415">
        <f>'销售统计（楼层纬度）'!AB25</f>
        <v/>
      </c>
      <c r="AC23" s="415">
        <f>'销售统计（楼层纬度）'!AC25</f>
        <v/>
      </c>
      <c r="AD23" s="415">
        <f>'销售统计（楼层纬度）'!AD25</f>
        <v/>
      </c>
      <c r="AE23" s="415">
        <f>'销售统计（楼层纬度）'!AE25</f>
        <v/>
      </c>
      <c r="AF23" s="415">
        <f>'销售统计（楼层纬度）'!AF25</f>
        <v/>
      </c>
      <c r="AG23" s="415">
        <f>'销售统计（楼层纬度）'!AG25</f>
        <v/>
      </c>
      <c r="AH23" s="415">
        <f>'销售统计（楼层纬度）'!AH25</f>
        <v/>
      </c>
      <c r="AI23" s="415">
        <f>'销售统计（楼层纬度）'!AI25</f>
        <v/>
      </c>
    </row>
    <row customFormat="1" customHeight="1" ht="21.75" r="24" s="391">
      <c r="A24" s="268" t="n"/>
      <c r="B24" s="268" t="n"/>
      <c r="C24" s="418" t="inlineStr">
        <is>
          <t>总计</t>
        </is>
      </c>
      <c r="D24" s="419">
        <f>SUM(D21:D23)</f>
        <v/>
      </c>
      <c r="E24" s="419">
        <f>SUM(E21:E23)</f>
        <v/>
      </c>
      <c r="F24" s="419">
        <f>SUM(F21:F23)</f>
        <v/>
      </c>
      <c r="G24" s="419">
        <f>SUM(G21:G23)</f>
        <v/>
      </c>
      <c r="H24" s="419">
        <f>SUM(H21:H23)</f>
        <v/>
      </c>
      <c r="I24" s="419">
        <f>SUM(I21:I23)</f>
        <v/>
      </c>
      <c r="J24" s="419">
        <f>SUM(J21:J23)</f>
        <v/>
      </c>
      <c r="K24" s="419">
        <f>SUM(K21:K23)</f>
        <v/>
      </c>
      <c r="L24" s="419">
        <f>SUM(L21:L23)</f>
        <v/>
      </c>
      <c r="M24" s="419">
        <f>SUM(M21:M23)</f>
        <v/>
      </c>
      <c r="N24" s="419">
        <f>SUM(N21:N23)</f>
        <v/>
      </c>
      <c r="O24" s="419">
        <f>SUM(O21:O23)</f>
        <v/>
      </c>
      <c r="P24" s="419">
        <f>SUM(P21:P23)</f>
        <v/>
      </c>
      <c r="Q24" s="419">
        <f>SUM(Q21:Q23)</f>
        <v/>
      </c>
      <c r="R24" s="419">
        <f>SUM(R21:R23)</f>
        <v/>
      </c>
      <c r="S24" s="419">
        <f>SUM(S21:S23)</f>
        <v/>
      </c>
      <c r="T24" s="419">
        <f>SUM(T21:T23)</f>
        <v/>
      </c>
      <c r="U24" s="419">
        <f>SUM(U21:U23)</f>
        <v/>
      </c>
      <c r="V24" s="419">
        <f>SUM(V21:V23)</f>
        <v/>
      </c>
      <c r="W24" s="419">
        <f>SUM(W21:W23)</f>
        <v/>
      </c>
      <c r="X24" s="419">
        <f>SUM(X21:X23)</f>
        <v/>
      </c>
      <c r="Y24" s="419">
        <f>SUM(Y21:Y23)</f>
        <v/>
      </c>
      <c r="Z24" s="419">
        <f>SUM(Z21:Z23)</f>
        <v/>
      </c>
      <c r="AA24" s="419">
        <f>SUM(AA21:AA23)</f>
        <v/>
      </c>
      <c r="AB24" s="419">
        <f>SUM(AB21:AB23)</f>
        <v/>
      </c>
      <c r="AC24" s="419">
        <f>SUM(AC21:AC23)</f>
        <v/>
      </c>
      <c r="AD24" s="419">
        <f>SUM(AD21:AD23)</f>
        <v/>
      </c>
      <c r="AE24" s="419">
        <f>SUM(AE21:AE23)</f>
        <v/>
      </c>
      <c r="AF24" s="419">
        <f>SUM(AF21:AF23)</f>
        <v/>
      </c>
      <c r="AG24" s="419">
        <f>SUM(AG21:AG23)</f>
        <v/>
      </c>
      <c r="AH24" s="419">
        <f>SUM(AH21:AH23)</f>
        <v/>
      </c>
      <c r="AI24" s="419">
        <f>SUM(AI21:AI23)</f>
        <v/>
      </c>
    </row>
    <row customFormat="1" customHeight="1" ht="21.75" r="25" s="374">
      <c r="A25" s="420" t="n"/>
      <c r="B25" s="421" t="n"/>
      <c r="C25" s="422" t="n"/>
      <c r="D25" s="423" t="n"/>
      <c r="E25" s="423" t="n"/>
      <c r="F25" s="423" t="n"/>
      <c r="G25" s="423" t="n"/>
      <c r="H25" s="423" t="n"/>
      <c r="I25" s="423" t="n"/>
      <c r="J25" s="423" t="n"/>
      <c r="K25" s="423" t="n"/>
      <c r="L25" s="423" t="n"/>
      <c r="M25" s="423" t="n"/>
      <c r="N25" s="423" t="n"/>
      <c r="O25" s="423" t="n"/>
      <c r="P25" s="423" t="n"/>
      <c r="Q25" s="423" t="n"/>
      <c r="R25" s="423" t="n"/>
      <c r="S25" s="423" t="n"/>
      <c r="T25" s="423" t="n"/>
      <c r="U25" s="424" t="n"/>
      <c r="V25" s="424" t="n"/>
      <c r="W25" s="424" t="n"/>
      <c r="X25" s="424" t="n"/>
      <c r="Y25" s="424" t="n"/>
      <c r="Z25" s="425" t="n"/>
      <c r="AA25" s="424" t="n"/>
      <c r="AB25" s="424" t="n"/>
      <c r="AC25" s="424" t="n"/>
      <c r="AD25" s="424" t="n"/>
      <c r="AE25" s="424" t="n"/>
      <c r="AF25" s="424" t="n"/>
      <c r="AG25" s="424" t="n"/>
      <c r="AH25" s="424" t="n"/>
    </row>
    <row customHeight="1" ht="21.75" r="26" s="248">
      <c r="A26" s="382" t="inlineStr">
        <is>
          <t>纬度</t>
        </is>
      </c>
      <c r="B26" s="382" t="inlineStr">
        <is>
          <t>业态</t>
        </is>
      </c>
      <c r="C26" s="400" t="n"/>
      <c r="D26" s="382" t="inlineStr">
        <is>
          <t>累计占比</t>
        </is>
      </c>
      <c r="E26" s="412" t="inlineStr">
        <is>
          <t>1日</t>
        </is>
      </c>
      <c r="F26" s="412" t="inlineStr">
        <is>
          <t>2日</t>
        </is>
      </c>
      <c r="G26" s="412" t="inlineStr">
        <is>
          <t>3日</t>
        </is>
      </c>
      <c r="H26" s="412" t="inlineStr">
        <is>
          <t>4日</t>
        </is>
      </c>
      <c r="I26" s="412" t="inlineStr">
        <is>
          <t>5日</t>
        </is>
      </c>
      <c r="J26" s="412" t="inlineStr">
        <is>
          <t>6日</t>
        </is>
      </c>
      <c r="K26" s="412" t="inlineStr">
        <is>
          <t>7日</t>
        </is>
      </c>
      <c r="L26" s="412" t="inlineStr">
        <is>
          <t>8日</t>
        </is>
      </c>
      <c r="M26" s="412" t="inlineStr">
        <is>
          <t>9日</t>
        </is>
      </c>
      <c r="N26" s="412" t="inlineStr">
        <is>
          <t>10日</t>
        </is>
      </c>
      <c r="O26" s="412" t="inlineStr">
        <is>
          <t>11日</t>
        </is>
      </c>
      <c r="P26" s="412" t="inlineStr">
        <is>
          <t>12日</t>
        </is>
      </c>
      <c r="Q26" s="412" t="inlineStr">
        <is>
          <t>13日</t>
        </is>
      </c>
      <c r="R26" s="412" t="inlineStr">
        <is>
          <t>14日</t>
        </is>
      </c>
      <c r="S26" s="412" t="inlineStr">
        <is>
          <t>15日</t>
        </is>
      </c>
      <c r="T26" s="412" t="inlineStr">
        <is>
          <t>16日</t>
        </is>
      </c>
      <c r="U26" s="412" t="inlineStr">
        <is>
          <t>17日</t>
        </is>
      </c>
      <c r="V26" s="412" t="inlineStr">
        <is>
          <t>18日</t>
        </is>
      </c>
      <c r="W26" s="412" t="inlineStr">
        <is>
          <t>19日</t>
        </is>
      </c>
      <c r="X26" s="412" t="inlineStr">
        <is>
          <t>20日</t>
        </is>
      </c>
      <c r="Y26" s="412" t="inlineStr">
        <is>
          <t>21日</t>
        </is>
      </c>
      <c r="Z26" s="412" t="inlineStr">
        <is>
          <t>22日</t>
        </is>
      </c>
      <c r="AA26" s="412" t="inlineStr">
        <is>
          <t>23日</t>
        </is>
      </c>
      <c r="AB26" s="412" t="inlineStr">
        <is>
          <t>24日</t>
        </is>
      </c>
      <c r="AC26" s="412" t="inlineStr">
        <is>
          <t>25日</t>
        </is>
      </c>
      <c r="AD26" s="412" t="inlineStr">
        <is>
          <t>26日</t>
        </is>
      </c>
      <c r="AE26" s="412" t="inlineStr">
        <is>
          <t>27日</t>
        </is>
      </c>
      <c r="AF26" s="412" t="inlineStr">
        <is>
          <t>28日</t>
        </is>
      </c>
      <c r="AG26" s="412" t="inlineStr">
        <is>
          <t>29日</t>
        </is>
      </c>
      <c r="AH26" s="412" t="inlineStr">
        <is>
          <t>30日</t>
        </is>
      </c>
      <c r="AI26" s="412" t="n"/>
    </row>
    <row customHeight="1" ht="21.75" r="27" s="248">
      <c r="A27" s="268" t="n"/>
      <c r="B27" s="401" t="n"/>
      <c r="C27" s="352" t="n"/>
      <c r="D27" s="268" t="n"/>
      <c r="E27" s="269" t="n">
        <v>43709</v>
      </c>
      <c r="F27" s="269" t="n">
        <v>43710</v>
      </c>
      <c r="G27" s="269" t="n">
        <v>43711</v>
      </c>
      <c r="H27" s="269" t="n">
        <v>43712</v>
      </c>
      <c r="I27" s="269" t="n">
        <v>43713</v>
      </c>
      <c r="J27" s="269" t="n">
        <v>43714</v>
      </c>
      <c r="K27" s="269" t="n">
        <v>43715</v>
      </c>
      <c r="L27" s="269" t="n">
        <v>43716</v>
      </c>
      <c r="M27" s="269" t="n">
        <v>43717</v>
      </c>
      <c r="N27" s="269" t="n">
        <v>43718</v>
      </c>
      <c r="O27" s="269" t="n">
        <v>43719</v>
      </c>
      <c r="P27" s="269" t="n">
        <v>43720</v>
      </c>
      <c r="Q27" s="269" t="n">
        <v>43721</v>
      </c>
      <c r="R27" s="269" t="n">
        <v>43722</v>
      </c>
      <c r="S27" s="269" t="n">
        <v>43723</v>
      </c>
      <c r="T27" s="269" t="n">
        <v>43724</v>
      </c>
      <c r="U27" s="269" t="n">
        <v>43725</v>
      </c>
      <c r="V27" s="269" t="n">
        <v>43726</v>
      </c>
      <c r="W27" s="269" t="n">
        <v>43727</v>
      </c>
      <c r="X27" s="269" t="n">
        <v>43728</v>
      </c>
      <c r="Y27" s="269" t="n">
        <v>43729</v>
      </c>
      <c r="Z27" s="269" t="n">
        <v>43730</v>
      </c>
      <c r="AA27" s="269" t="n">
        <v>43731</v>
      </c>
      <c r="AB27" s="269" t="n">
        <v>43732</v>
      </c>
      <c r="AC27" s="269" t="n">
        <v>43733</v>
      </c>
      <c r="AD27" s="269" t="n">
        <v>43734</v>
      </c>
      <c r="AE27" s="269" t="n">
        <v>43735</v>
      </c>
      <c r="AF27" s="269" t="n">
        <v>43736</v>
      </c>
      <c r="AG27" s="269" t="n">
        <v>43737</v>
      </c>
      <c r="AH27" s="269" t="n">
        <v>43738</v>
      </c>
      <c r="AI27" s="269" t="n"/>
    </row>
    <row customHeight="1" ht="21.75" r="28" s="248">
      <c r="A28" s="384" t="inlineStr">
        <is>
          <t>业态占比</t>
        </is>
      </c>
      <c r="B28" s="385" t="inlineStr">
        <is>
          <t>主次力店及主题餐厅</t>
        </is>
      </c>
      <c r="C28" s="362" t="n"/>
      <c r="D28" s="402">
        <f>D$5/D$24</f>
        <v/>
      </c>
      <c r="E28" s="402">
        <f>E$5/E$24</f>
        <v/>
      </c>
      <c r="F28" s="402">
        <f>F$5/F$24</f>
        <v/>
      </c>
      <c r="G28" s="402">
        <f>G$5/G$24</f>
        <v/>
      </c>
      <c r="H28" s="402">
        <f>H$5/H$24</f>
        <v/>
      </c>
      <c r="I28" s="402">
        <f>I$5/I$24</f>
        <v/>
      </c>
      <c r="J28" s="402">
        <f>J$5/J$24</f>
        <v/>
      </c>
      <c r="K28" s="402">
        <f>K$5/K$24</f>
        <v/>
      </c>
      <c r="L28" s="402">
        <f>L$5/L$24</f>
        <v/>
      </c>
      <c r="M28" s="402">
        <f>M$5/M$24</f>
        <v/>
      </c>
      <c r="N28" s="402">
        <f>N$5/N$24</f>
        <v/>
      </c>
      <c r="O28" s="402">
        <f>O$5/O$24</f>
        <v/>
      </c>
      <c r="P28" s="402">
        <f>P$5/P$24</f>
        <v/>
      </c>
      <c r="Q28" s="402">
        <f>Q$5/Q$24</f>
        <v/>
      </c>
      <c r="R28" s="402">
        <f>R$5/R$24</f>
        <v/>
      </c>
      <c r="S28" s="402">
        <f>S$5/S$24</f>
        <v/>
      </c>
      <c r="T28" s="402">
        <f>T$5/T$24</f>
        <v/>
      </c>
      <c r="U28" s="402">
        <f>U$5/U$24</f>
        <v/>
      </c>
      <c r="V28" s="402">
        <f>V$5/V$24</f>
        <v/>
      </c>
      <c r="W28" s="402">
        <f>W$5/W$24</f>
        <v/>
      </c>
      <c r="X28" s="402">
        <f>X$5/X$24</f>
        <v/>
      </c>
      <c r="Y28" s="402">
        <f>Y$5/Y$24</f>
        <v/>
      </c>
      <c r="Z28" s="402">
        <f>Z$5/Z$24</f>
        <v/>
      </c>
      <c r="AA28" s="402">
        <f>AA$5/AA$24</f>
        <v/>
      </c>
      <c r="AB28" s="402">
        <f>AB$5/AB$24</f>
        <v/>
      </c>
      <c r="AC28" s="402">
        <f>AC$5/AC$24</f>
        <v/>
      </c>
      <c r="AD28" s="402">
        <f>AD$5/AD$24</f>
        <v/>
      </c>
      <c r="AE28" s="402">
        <f>AE$5/AE$24</f>
        <v/>
      </c>
      <c r="AF28" s="402">
        <f>AF$5/AF$24</f>
        <v/>
      </c>
      <c r="AG28" s="426">
        <f>AG$5/AG$24</f>
        <v/>
      </c>
      <c r="AH28" s="402">
        <f>AH$5/AH$24</f>
        <v/>
      </c>
      <c r="AI28" s="402">
        <f>AI$5/AI$24</f>
        <v/>
      </c>
    </row>
    <row customHeight="1" ht="21.75" r="29" s="248">
      <c r="A29" s="388" t="n"/>
      <c r="B29" s="385" t="inlineStr">
        <is>
          <t>餐饮</t>
        </is>
      </c>
      <c r="C29" s="362" t="n"/>
      <c r="D29" s="402">
        <f>D$8/D$24</f>
        <v/>
      </c>
      <c r="E29" s="402">
        <f>E$8/E$24</f>
        <v/>
      </c>
      <c r="F29" s="402">
        <f>F$8/F$24</f>
        <v/>
      </c>
      <c r="G29" s="402">
        <f>G$8/G$24</f>
        <v/>
      </c>
      <c r="H29" s="402">
        <f>H$8/H$24</f>
        <v/>
      </c>
      <c r="I29" s="402">
        <f>I$8/I$24</f>
        <v/>
      </c>
      <c r="J29" s="402">
        <f>J$8/J$24</f>
        <v/>
      </c>
      <c r="K29" s="402">
        <f>K$8/K$24</f>
        <v/>
      </c>
      <c r="L29" s="402">
        <f>L$8/L$24</f>
        <v/>
      </c>
      <c r="M29" s="402">
        <f>M$8/M$24</f>
        <v/>
      </c>
      <c r="N29" s="402">
        <f>N$8/N$24</f>
        <v/>
      </c>
      <c r="O29" s="402">
        <f>O$8/O$24</f>
        <v/>
      </c>
      <c r="P29" s="402">
        <f>P$8/P$24</f>
        <v/>
      </c>
      <c r="Q29" s="402">
        <f>Q$8/Q$24</f>
        <v/>
      </c>
      <c r="R29" s="402">
        <f>R$8/R$24</f>
        <v/>
      </c>
      <c r="S29" s="402">
        <f>S$8/S$24</f>
        <v/>
      </c>
      <c r="T29" s="402">
        <f>T$8/T$24</f>
        <v/>
      </c>
      <c r="U29" s="402">
        <f>U$8/U$24</f>
        <v/>
      </c>
      <c r="V29" s="402">
        <f>V$8/V$24</f>
        <v/>
      </c>
      <c r="W29" s="402">
        <f>W$8/W$24</f>
        <v/>
      </c>
      <c r="X29" s="402">
        <f>X$8/X$24</f>
        <v/>
      </c>
      <c r="Y29" s="402">
        <f>Y$8/Y$24</f>
        <v/>
      </c>
      <c r="Z29" s="402">
        <f>Z$8/Z$24</f>
        <v/>
      </c>
      <c r="AA29" s="402">
        <f>AA$8/AA$24</f>
        <v/>
      </c>
      <c r="AB29" s="402">
        <f>AB$8/AB$24</f>
        <v/>
      </c>
      <c r="AC29" s="402">
        <f>AC$8/AC$24</f>
        <v/>
      </c>
      <c r="AD29" s="402">
        <f>AD$8/AD$24</f>
        <v/>
      </c>
      <c r="AE29" s="402">
        <f>AE$8/AE$24</f>
        <v/>
      </c>
      <c r="AF29" s="402">
        <f>AF$8/AF$24</f>
        <v/>
      </c>
      <c r="AG29" s="426">
        <f>AG$8/AG$24</f>
        <v/>
      </c>
      <c r="AH29" s="402">
        <f>AH$8/AH$24</f>
        <v/>
      </c>
      <c r="AI29" s="402">
        <f>AI$8/AI$24</f>
        <v/>
      </c>
    </row>
    <row customHeight="1" ht="21.75" r="30" s="248">
      <c r="A30" s="388" t="n"/>
      <c r="B30" s="385" t="inlineStr">
        <is>
          <t>服装</t>
        </is>
      </c>
      <c r="C30" s="362" t="n"/>
      <c r="D30" s="402">
        <f>D$11/D$24</f>
        <v/>
      </c>
      <c r="E30" s="402">
        <f>E$11/E$24</f>
        <v/>
      </c>
      <c r="F30" s="402">
        <f>F$11/F$24</f>
        <v/>
      </c>
      <c r="G30" s="402">
        <f>G$11/G$24</f>
        <v/>
      </c>
      <c r="H30" s="402">
        <f>H$11/H$24</f>
        <v/>
      </c>
      <c r="I30" s="402">
        <f>I$11/I$24</f>
        <v/>
      </c>
      <c r="J30" s="402">
        <f>J$11/J$24</f>
        <v/>
      </c>
      <c r="K30" s="402">
        <f>K$11/K$24</f>
        <v/>
      </c>
      <c r="L30" s="402">
        <f>L$11/L$24</f>
        <v/>
      </c>
      <c r="M30" s="402">
        <f>M$11/M$24</f>
        <v/>
      </c>
      <c r="N30" s="402">
        <f>N$11/N$24</f>
        <v/>
      </c>
      <c r="O30" s="402">
        <f>O$11/O$24</f>
        <v/>
      </c>
      <c r="P30" s="402">
        <f>P$11/P$24</f>
        <v/>
      </c>
      <c r="Q30" s="402">
        <f>Q$11/Q$24</f>
        <v/>
      </c>
      <c r="R30" s="402">
        <f>R$11/R$24</f>
        <v/>
      </c>
      <c r="S30" s="402">
        <f>S$11/S$24</f>
        <v/>
      </c>
      <c r="T30" s="402">
        <f>T$11/T$24</f>
        <v/>
      </c>
      <c r="U30" s="402">
        <f>U$11/U$24</f>
        <v/>
      </c>
      <c r="V30" s="402">
        <f>V$11/V$24</f>
        <v/>
      </c>
      <c r="W30" s="402">
        <f>W$11/W$24</f>
        <v/>
      </c>
      <c r="X30" s="402">
        <f>X$11/X$24</f>
        <v/>
      </c>
      <c r="Y30" s="402">
        <f>Y$11/Y$24</f>
        <v/>
      </c>
      <c r="Z30" s="402">
        <f>Z$11/Z$24</f>
        <v/>
      </c>
      <c r="AA30" s="402">
        <f>AA$11/AA$24</f>
        <v/>
      </c>
      <c r="AB30" s="402">
        <f>AB$11/AB$24</f>
        <v/>
      </c>
      <c r="AC30" s="402">
        <f>AC$11/AC$24</f>
        <v/>
      </c>
      <c r="AD30" s="402">
        <f>AD$11/AD$24</f>
        <v/>
      </c>
      <c r="AE30" s="402">
        <f>AE$11/AE$24</f>
        <v/>
      </c>
      <c r="AF30" s="402">
        <f>AF$11/AF$24</f>
        <v/>
      </c>
      <c r="AG30" s="426">
        <f>AG$11/AG$24</f>
        <v/>
      </c>
      <c r="AH30" s="402">
        <f>AH$11/AH$24</f>
        <v/>
      </c>
      <c r="AI30" s="402">
        <f>AI$11/AI$24</f>
        <v/>
      </c>
    </row>
    <row customHeight="1" ht="21.75" r="31" s="248">
      <c r="A31" s="388" t="n"/>
      <c r="B31" s="385" t="inlineStr">
        <is>
          <t>服饰配套</t>
        </is>
      </c>
      <c r="C31" s="362" t="n"/>
      <c r="D31" s="402">
        <f>D$14/D$24</f>
        <v/>
      </c>
      <c r="E31" s="402">
        <f>E$14/E$24</f>
        <v/>
      </c>
      <c r="F31" s="402">
        <f>F$14/F$24</f>
        <v/>
      </c>
      <c r="G31" s="402">
        <f>G$14/G$24</f>
        <v/>
      </c>
      <c r="H31" s="402">
        <f>H$14/H$24</f>
        <v/>
      </c>
      <c r="I31" s="402">
        <f>I$14/I$24</f>
        <v/>
      </c>
      <c r="J31" s="402">
        <f>J$14/J$24</f>
        <v/>
      </c>
      <c r="K31" s="402">
        <f>K$14/K$24</f>
        <v/>
      </c>
      <c r="L31" s="402">
        <f>L$14/L$24</f>
        <v/>
      </c>
      <c r="M31" s="402">
        <f>M$14/M$24</f>
        <v/>
      </c>
      <c r="N31" s="402">
        <f>N$14/N$24</f>
        <v/>
      </c>
      <c r="O31" s="402">
        <f>O$14/O$24</f>
        <v/>
      </c>
      <c r="P31" s="402">
        <f>P$14/P$24</f>
        <v/>
      </c>
      <c r="Q31" s="402">
        <f>Q$14/Q$24</f>
        <v/>
      </c>
      <c r="R31" s="402">
        <f>R$14/R$24</f>
        <v/>
      </c>
      <c r="S31" s="402">
        <f>S$14/S$24</f>
        <v/>
      </c>
      <c r="T31" s="402">
        <f>T$14/T$24</f>
        <v/>
      </c>
      <c r="U31" s="402">
        <f>U$14/U$24</f>
        <v/>
      </c>
      <c r="V31" s="402">
        <f>V$14/V$24</f>
        <v/>
      </c>
      <c r="W31" s="402">
        <f>W$14/W$24</f>
        <v/>
      </c>
      <c r="X31" s="402">
        <f>X$14/X$24</f>
        <v/>
      </c>
      <c r="Y31" s="402">
        <f>Y$14/Y$24</f>
        <v/>
      </c>
      <c r="Z31" s="402">
        <f>Z$14/Z$24</f>
        <v/>
      </c>
      <c r="AA31" s="402">
        <f>AA$14/AA$24</f>
        <v/>
      </c>
      <c r="AB31" s="402">
        <f>AB$14/AB$24</f>
        <v/>
      </c>
      <c r="AC31" s="402">
        <f>AC$14/AC$24</f>
        <v/>
      </c>
      <c r="AD31" s="402">
        <f>AD$14/AD$24</f>
        <v/>
      </c>
      <c r="AE31" s="402">
        <f>AE$14/AE$24</f>
        <v/>
      </c>
      <c r="AF31" s="402">
        <f>AF$14/AF$24</f>
        <v/>
      </c>
      <c r="AG31" s="426">
        <f>AG$14/AG$24</f>
        <v/>
      </c>
      <c r="AH31" s="402">
        <f>AH$14/AH$24</f>
        <v/>
      </c>
      <c r="AI31" s="402">
        <f>AI$14/AI$24</f>
        <v/>
      </c>
    </row>
    <row customHeight="1" ht="21.75" r="32" s="248">
      <c r="A32" s="388" t="n"/>
      <c r="B32" s="385" t="inlineStr">
        <is>
          <t>生活配套</t>
        </is>
      </c>
      <c r="C32" s="362" t="n"/>
      <c r="D32" s="402">
        <f>D$17/D$24</f>
        <v/>
      </c>
      <c r="E32" s="402">
        <f>E$17/E$24</f>
        <v/>
      </c>
      <c r="F32" s="402">
        <f>F$17/F$24</f>
        <v/>
      </c>
      <c r="G32" s="402">
        <f>G$17/G$24</f>
        <v/>
      </c>
      <c r="H32" s="402">
        <f>H$17/H$24</f>
        <v/>
      </c>
      <c r="I32" s="402">
        <f>I$17/I$24</f>
        <v/>
      </c>
      <c r="J32" s="402">
        <f>J$17/J$24</f>
        <v/>
      </c>
      <c r="K32" s="402">
        <f>K$17/K$24</f>
        <v/>
      </c>
      <c r="L32" s="402">
        <f>L$17/L$24</f>
        <v/>
      </c>
      <c r="M32" s="402">
        <f>M$17/M$24</f>
        <v/>
      </c>
      <c r="N32" s="402">
        <f>N$17/N$24</f>
        <v/>
      </c>
      <c r="O32" s="402">
        <f>O$17/O$24</f>
        <v/>
      </c>
      <c r="P32" s="402">
        <f>P$17/P$24</f>
        <v/>
      </c>
      <c r="Q32" s="402">
        <f>Q$17/Q$24</f>
        <v/>
      </c>
      <c r="R32" s="402">
        <f>R$17/R$24</f>
        <v/>
      </c>
      <c r="S32" s="402">
        <f>S$17/S$24</f>
        <v/>
      </c>
      <c r="T32" s="402">
        <f>T$17/T$24</f>
        <v/>
      </c>
      <c r="U32" s="402">
        <f>U$17/U$24</f>
        <v/>
      </c>
      <c r="V32" s="402">
        <f>V$17/V$24</f>
        <v/>
      </c>
      <c r="W32" s="402">
        <f>W$17/W$24</f>
        <v/>
      </c>
      <c r="X32" s="402">
        <f>X$17/X$24</f>
        <v/>
      </c>
      <c r="Y32" s="402">
        <f>Y$17/Y$24</f>
        <v/>
      </c>
      <c r="Z32" s="402">
        <f>Z$17/Z$24</f>
        <v/>
      </c>
      <c r="AA32" s="402">
        <f>AA$17/AA$24</f>
        <v/>
      </c>
      <c r="AB32" s="402">
        <f>AB$17/AB$24</f>
        <v/>
      </c>
      <c r="AC32" s="402">
        <f>AC$17/AC$24</f>
        <v/>
      </c>
      <c r="AD32" s="402">
        <f>AD$17/AD$24</f>
        <v/>
      </c>
      <c r="AE32" s="402">
        <f>AE$17/AE$24</f>
        <v/>
      </c>
      <c r="AF32" s="402">
        <f>AF$17/AF$24</f>
        <v/>
      </c>
      <c r="AG32" s="426">
        <f>AG$17/AG$24</f>
        <v/>
      </c>
      <c r="AH32" s="402">
        <f>AH$17/AH$24</f>
        <v/>
      </c>
      <c r="AI32" s="402">
        <f>AI$17/AI$24</f>
        <v/>
      </c>
    </row>
    <row customHeight="1" ht="21.75" r="33" s="248">
      <c r="A33" s="388" t="n"/>
      <c r="B33" s="385" t="inlineStr">
        <is>
          <t>儿童业态</t>
        </is>
      </c>
      <c r="C33" s="362" t="n"/>
      <c r="D33" s="402">
        <f>D$20/D$24</f>
        <v/>
      </c>
      <c r="E33" s="402">
        <f>E$20/E$24</f>
        <v/>
      </c>
      <c r="F33" s="402">
        <f>F$20/F$24</f>
        <v/>
      </c>
      <c r="G33" s="402">
        <f>G$20/G$24</f>
        <v/>
      </c>
      <c r="H33" s="402">
        <f>H$20/H$24</f>
        <v/>
      </c>
      <c r="I33" s="402">
        <f>I$20/I$24</f>
        <v/>
      </c>
      <c r="J33" s="402">
        <f>J$20/J$24</f>
        <v/>
      </c>
      <c r="K33" s="402">
        <f>K$20/K$24</f>
        <v/>
      </c>
      <c r="L33" s="402">
        <f>L$20/L$24</f>
        <v/>
      </c>
      <c r="M33" s="402">
        <f>M$20/M$24</f>
        <v/>
      </c>
      <c r="N33" s="402">
        <f>N$20/N$24</f>
        <v/>
      </c>
      <c r="O33" s="402">
        <f>O$20/O$24</f>
        <v/>
      </c>
      <c r="P33" s="402">
        <f>P$20/P$24</f>
        <v/>
      </c>
      <c r="Q33" s="402">
        <f>Q$20/Q$24</f>
        <v/>
      </c>
      <c r="R33" s="402">
        <f>R$20/R$24</f>
        <v/>
      </c>
      <c r="S33" s="402">
        <f>S$20/S$24</f>
        <v/>
      </c>
      <c r="T33" s="402">
        <f>T$20/T$24</f>
        <v/>
      </c>
      <c r="U33" s="402">
        <f>U$20/U$24</f>
        <v/>
      </c>
      <c r="V33" s="402">
        <f>V$20/V$24</f>
        <v/>
      </c>
      <c r="W33" s="402">
        <f>W$20/W$24</f>
        <v/>
      </c>
      <c r="X33" s="402">
        <f>X$20/X$24</f>
        <v/>
      </c>
      <c r="Y33" s="402">
        <f>Y$20/Y$24</f>
        <v/>
      </c>
      <c r="Z33" s="402">
        <f>Z$20/Z$24</f>
        <v/>
      </c>
      <c r="AA33" s="402">
        <f>AA$20/AA$24</f>
        <v/>
      </c>
      <c r="AB33" s="402">
        <f>AB$20/AB$24</f>
        <v/>
      </c>
      <c r="AC33" s="402">
        <f>AC$20/AC$24</f>
        <v/>
      </c>
      <c r="AD33" s="402">
        <f>AD$20/AD$24</f>
        <v/>
      </c>
      <c r="AE33" s="402">
        <f>AE$20/AE$24</f>
        <v/>
      </c>
      <c r="AF33" s="402">
        <f>AF$20/AF$24</f>
        <v/>
      </c>
      <c r="AG33" s="426">
        <f>AG$20/AG$24</f>
        <v/>
      </c>
      <c r="AH33" s="402">
        <f>AH$20/AH$24</f>
        <v/>
      </c>
      <c r="AI33" s="402">
        <f>AI$20/AI$24</f>
        <v/>
      </c>
    </row>
    <row customHeight="1" ht="21.75" r="34" s="248">
      <c r="A34" s="268" t="n"/>
      <c r="B34" s="385" t="inlineStr">
        <is>
          <t>多经</t>
        </is>
      </c>
      <c r="C34" s="362" t="n"/>
      <c r="D34" s="402">
        <f>D$23/D$24</f>
        <v/>
      </c>
      <c r="E34" s="402">
        <f>E$23/E$24</f>
        <v/>
      </c>
      <c r="F34" s="402">
        <f>F$23/F$24</f>
        <v/>
      </c>
      <c r="G34" s="402">
        <f>G$23/G$24</f>
        <v/>
      </c>
      <c r="H34" s="402">
        <f>H$23/H$24</f>
        <v/>
      </c>
      <c r="I34" s="402">
        <f>I$23/I$24</f>
        <v/>
      </c>
      <c r="J34" s="402">
        <f>J$23/J$24</f>
        <v/>
      </c>
      <c r="K34" s="402">
        <f>K$23/K$24</f>
        <v/>
      </c>
      <c r="L34" s="402">
        <f>L$23/L$24</f>
        <v/>
      </c>
      <c r="M34" s="402">
        <f>M$23/M$24</f>
        <v/>
      </c>
      <c r="N34" s="402">
        <f>N$23/N$24</f>
        <v/>
      </c>
      <c r="O34" s="402">
        <f>O$23/O$24</f>
        <v/>
      </c>
      <c r="P34" s="402">
        <f>P$23/P$24</f>
        <v/>
      </c>
      <c r="Q34" s="402">
        <f>Q$23/Q$24</f>
        <v/>
      </c>
      <c r="R34" s="402">
        <f>R$23/R$24</f>
        <v/>
      </c>
      <c r="S34" s="402">
        <f>S$23/S$24</f>
        <v/>
      </c>
      <c r="T34" s="402">
        <f>T$23/T$24</f>
        <v/>
      </c>
      <c r="U34" s="402">
        <f>U$23/U$24</f>
        <v/>
      </c>
      <c r="V34" s="402">
        <f>V$23/V$24</f>
        <v/>
      </c>
      <c r="W34" s="402">
        <f>W$23/W$24</f>
        <v/>
      </c>
      <c r="X34" s="402">
        <f>X$23/X$24</f>
        <v/>
      </c>
      <c r="Y34" s="402">
        <f>Y$23/Y$24</f>
        <v/>
      </c>
      <c r="Z34" s="402">
        <f>Z$23/Z$24</f>
        <v/>
      </c>
      <c r="AA34" s="402">
        <f>AA$23/AA$24</f>
        <v/>
      </c>
      <c r="AB34" s="402">
        <f>AB$23/AB$24</f>
        <v/>
      </c>
      <c r="AC34" s="402">
        <f>AC$23/AC$24</f>
        <v/>
      </c>
      <c r="AD34" s="402">
        <f>AD$23/AD$24</f>
        <v/>
      </c>
      <c r="AE34" s="402">
        <f>AE$23/AE$24</f>
        <v/>
      </c>
      <c r="AF34" s="402">
        <f>AF$23/AF$24</f>
        <v/>
      </c>
      <c r="AG34" s="426">
        <f>AG$20/AG$24</f>
        <v/>
      </c>
      <c r="AH34" s="402">
        <f>AH$20/AH$24</f>
        <v/>
      </c>
      <c r="AI34" s="402">
        <f>AI$20/AI$24</f>
        <v/>
      </c>
    </row>
  </sheetData>
  <mergeCells count="23">
    <mergeCell ref="B28:C28"/>
    <mergeCell ref="B29:C29"/>
    <mergeCell ref="B30:C30"/>
    <mergeCell ref="B31:C31"/>
    <mergeCell ref="B32:C32"/>
    <mergeCell ref="B33:C33"/>
    <mergeCell ref="B34:C34"/>
    <mergeCell ref="A1:A2"/>
    <mergeCell ref="A3:A24"/>
    <mergeCell ref="A26:A27"/>
    <mergeCell ref="A28:A34"/>
    <mergeCell ref="B1:B2"/>
    <mergeCell ref="B3:B5"/>
    <mergeCell ref="B6:B8"/>
    <mergeCell ref="B9:B11"/>
    <mergeCell ref="B12:B14"/>
    <mergeCell ref="B15:B17"/>
    <mergeCell ref="B18:B20"/>
    <mergeCell ref="B21:B24"/>
    <mergeCell ref="C1:C2"/>
    <mergeCell ref="D1:D2"/>
    <mergeCell ref="D26:D27"/>
    <mergeCell ref="B26:C27"/>
  </mergeCells>
  <conditionalFormatting sqref="E2:AH2">
    <cfRule dxfId="3" operator="equal" priority="1" type="cellIs">
      <formula>"周日"</formula>
    </cfRule>
    <cfRule dxfId="3" operator="equal" priority="2" type="cellIs">
      <formula>"周六"</formula>
    </cfRule>
  </conditionalFormatting>
  <conditionalFormatting sqref="AI2">
    <cfRule dxfId="3" operator="equal" priority="5" type="cellIs">
      <formula>"周日"</formula>
    </cfRule>
    <cfRule dxfId="3" operator="equal" priority="6" type="cellIs">
      <formula>"周六"</formula>
    </cfRule>
  </conditionalFormatting>
  <conditionalFormatting sqref="E27:AI27">
    <cfRule dxfId="3" operator="equal" priority="3" type="cellIs">
      <formula>"周日"</formula>
    </cfRule>
    <cfRule dxfId="3" operator="equal" priority="4" type="cellIs">
      <formula>"周六"</formula>
    </cfRule>
  </conditionalFormatting>
  <pageMargins bottom="0.619444444444444" footer="0.509722222222222" header="0.509722222222222" left="0.75" right="0.75" top="0.6395833333333329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syc</dc:creator>
  <dcterms:created xmlns:dcterms="http://purl.org/dc/terms/" xmlns:xsi="http://www.w3.org/2001/XMLSchema-instance" xsi:type="dcterms:W3CDTF">2019-06-08T01:48:00Z</dcterms:created>
  <dcterms:modified xmlns:dcterms="http://purl.org/dc/terms/" xmlns:xsi="http://www.w3.org/2001/XMLSchema-instance" xsi:type="dcterms:W3CDTF">2019-09-14T02:14:17Z</dcterms:modified>
  <cp:lastModifiedBy>BLUE</cp:lastModifiedBy>
  <cp:revision>3</cp:revision>
</cp:coreProperties>
</file>