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terature_emissions" sheetId="1" state="visible" r:id="rId2"/>
    <sheet name="repair_costs" sheetId="2" state="visible" r:id="rId3"/>
    <sheet name="economic_parameters" sheetId="3" state="visible" r:id="rId4"/>
    <sheet name="red_typical" sheetId="4" state="visible" r:id="rId5"/>
  </sheets>
  <definedNames>
    <definedName function="false" hidden="false" name="btblfn10" vbProcedure="false">Literature_emissions!$E$74</definedName>
    <definedName function="false" hidden="false" name="btblfn12" vbProcedure="false">'papers (measured emissions)'!#ref!</definedName>
    <definedName function="false" hidden="false" name="btblfn7" vbProcedure="false">Literature_emissions!$G$29</definedName>
    <definedName function="false" hidden="false" name="btblfn8" vbProcedure="false">Literature_emissions!$G$40</definedName>
    <definedName function="false" hidden="false" name="btblfn9" vbProcedure="false">Literature_emissions!$E$50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<sst xmlns="http://schemas.openxmlformats.org/spreadsheetml/2006/main" count="686" uniqueCount="215">
  <si>
    <t xml:space="preserve">Paper (link)</t>
  </si>
  <si>
    <t xml:space="preserve">Authors</t>
  </si>
  <si>
    <t xml:space="preserve">Year</t>
  </si>
  <si>
    <t xml:space="preserve">Plant part</t>
  </si>
  <si>
    <t xml:space="preserve">Measurement type</t>
  </si>
  <si>
    <t xml:space="preserve">Value</t>
  </si>
  <si>
    <t xml:space="preserve">unit</t>
  </si>
  <si>
    <t xml:space="preserve">Standard deviation</t>
  </si>
  <si>
    <t xml:space="preserve">min</t>
  </si>
  <si>
    <t xml:space="preserve">max</t>
  </si>
  <si>
    <t xml:space="preserve">plant size</t>
  </si>
  <si>
    <t xml:space="preserve">country</t>
  </si>
  <si>
    <t xml:space="preserve">age of the plant [y]</t>
  </si>
  <si>
    <t xml:space="preserve">Number of plants</t>
  </si>
  <si>
    <t xml:space="preserve">Comments</t>
  </si>
  <si>
    <t xml:space="preserve">Plant type</t>
  </si>
  <si>
    <t xml:space="preserve">Digestate storage</t>
  </si>
  <si>
    <t xml:space="preserve">https://www.sciencedirect.com/science/article/pii/S0959652617315597</t>
  </si>
  <si>
    <t xml:space="preserve">Jens Lansche, Joachim Müller</t>
  </si>
  <si>
    <t xml:space="preserve">digester + feed + piping</t>
  </si>
  <si>
    <t xml:space="preserve">Assumption</t>
  </si>
  <si>
    <t xml:space="preserve">CH4/CH4_prod</t>
  </si>
  <si>
    <t xml:space="preserve">Methane leakage from the biogas plant (i.e. feeding, digestion, transport) considered with 10% of CH4 produced.</t>
  </si>
  <si>
    <t xml:space="preserve">https://www.animbiosci.org/journal/view.php?doi=10.5713/ajas.14.0683</t>
  </si>
  <si>
    <t xml:space="preserve">Vu, Jenssen, Sommer, Bruun</t>
  </si>
  <si>
    <t xml:space="preserve">based on literature (also estimations)</t>
  </si>
  <si>
    <t xml:space="preserve">https://www.dbfz.de/fileadmin/user_upload/Referenzen/DBFZ_Reports/DBFZ_Report_33.pdf</t>
  </si>
  <si>
    <t xml:space="preserve">Tina Clauß, Torsten Reinelt, Jan Liebetrau</t>
  </si>
  <si>
    <t xml:space="preserve">digester</t>
  </si>
  <si>
    <t xml:space="preserve">DIAL</t>
  </si>
  <si>
    <t xml:space="preserve">DE</t>
  </si>
  <si>
    <t xml:space="preserve">large plant with thermal post combustion</t>
  </si>
  <si>
    <t xml:space="preserve">agricultural</t>
  </si>
  <si>
    <t xml:space="preserve">on-site</t>
  </si>
  <si>
    <t xml:space="preserve">CHP</t>
  </si>
  <si>
    <t xml:space="preserve">IDMM</t>
  </si>
  <si>
    <t xml:space="preserve">small plant, mainly CHP emissions</t>
  </si>
  <si>
    <t xml:space="preserve">http://task37.ieabioenergy.com/files/member-upload/Sax_report_Switzerland_2013.pdf</t>
  </si>
  <si>
    <t xml:space="preserve">Markus Sax, Matthias Schick</t>
  </si>
  <si>
    <t xml:space="preserve">Start/Stop phases</t>
  </si>
  <si>
    <t xml:space="preserve">of total CH4 emissions</t>
  </si>
  <si>
    <t xml:space="preserve">CH</t>
  </si>
  <si>
    <t xml:space="preserve">from other studies</t>
  </si>
  <si>
    <t xml:space="preserve">additional to leakages</t>
  </si>
  <si>
    <t xml:space="preserve">feedstock mixing and feed</t>
  </si>
  <si>
    <t xml:space="preserve">mg/kWh</t>
  </si>
  <si>
    <t xml:space="preserve">if mixed with manure</t>
  </si>
  <si>
    <t xml:space="preserve">if mixed with recirculate</t>
  </si>
  <si>
    <t xml:space="preserve">spark ignition</t>
  </si>
  <si>
    <t xml:space="preserve">pilot injection</t>
  </si>
  <si>
    <t xml:space="preserve">https://www.ineris.fr/sites/ineris.fr/files/contribution/Documents/Rapport-Ineris-20-167265-2515796_MethanEmis-version-finale-v1.pdf</t>
  </si>
  <si>
    <t xml:space="preserve">Karine Adam, Brice Berthelot, Ineris</t>
  </si>
  <si>
    <t xml:space="preserve">140m3/h biogas</t>
  </si>
  <si>
    <t xml:space="preserve">FR</t>
  </si>
  <si>
    <t xml:space="preserve">real leakages, reduced by 95% through repairs (mostly piping)</t>
  </si>
  <si>
    <t xml:space="preserve">150m3/h biogas</t>
  </si>
  <si>
    <t xml:space="preserve">real leakages, reduced by 80% through repairs (membrane and upgrading leaks)</t>
  </si>
  <si>
    <t xml:space="preserve">200m3/h biogas</t>
  </si>
  <si>
    <t xml:space="preserve">real leakages, site upgraded in 2017</t>
  </si>
  <si>
    <t xml:space="preserve">site upgraded in 2017</t>
  </si>
  <si>
    <t xml:space="preserve">https://www.sciencedirect.com/science/article/pii/S0956053X19304842</t>
  </si>
  <si>
    <t xml:space="preserve">Charlotte Scheutz, Anders M. Fredenslund</t>
  </si>
  <si>
    <t xml:space="preserve">whole plant</t>
  </si>
  <si>
    <t xml:space="preserve">tracer gas</t>
  </si>
  <si>
    <t xml:space="preserve">1469 kg/h CH4</t>
  </si>
  <si>
    <t xml:space="preserve">DK</t>
  </si>
  <si>
    <t xml:space="preserve">&lt;6</t>
  </si>
  <si>
    <t xml:space="preserve">closed</t>
  </si>
  <si>
    <t xml:space="preserve"> 0.23</t>
  </si>
  <si>
    <t xml:space="preserve">1083 kg/h CH4</t>
  </si>
  <si>
    <t xml:space="preserve"> 0.19</t>
  </si>
  <si>
    <t xml:space="preserve">888 kg/h CH4</t>
  </si>
  <si>
    <t xml:space="preserve">&gt;25</t>
  </si>
  <si>
    <t xml:space="preserve">CHP offsite</t>
  </si>
  <si>
    <t xml:space="preserve"> 0.06</t>
  </si>
  <si>
    <t xml:space="preserve">858 kg/h CH4</t>
  </si>
  <si>
    <t xml:space="preserve">498 kg/h CH4</t>
  </si>
  <si>
    <t xml:space="preserve"> 0.12</t>
  </si>
  <si>
    <t xml:space="preserve">411 kg/h CH4</t>
  </si>
  <si>
    <t xml:space="preserve">404 kg/h CH4</t>
  </si>
  <si>
    <t xml:space="preserve"> 0.10</t>
  </si>
  <si>
    <t xml:space="preserve">400 kg/h CH4</t>
  </si>
  <si>
    <t xml:space="preserve"> 0.26</t>
  </si>
  <si>
    <t xml:space="preserve">333 kg/h CH4</t>
  </si>
  <si>
    <t xml:space="preserve"> 0.35</t>
  </si>
  <si>
    <t xml:space="preserve">234 kg/h CH4</t>
  </si>
  <si>
    <t xml:space="preserve"> 0.50</t>
  </si>
  <si>
    <t xml:space="preserve">74 kg/h CH4</t>
  </si>
  <si>
    <t xml:space="preserve">127 kg/h CH4</t>
  </si>
  <si>
    <t xml:space="preserve">open</t>
  </si>
  <si>
    <t xml:space="preserve"> 0.40</t>
  </si>
  <si>
    <t xml:space="preserve">815 kg/h CH4</t>
  </si>
  <si>
    <t xml:space="preserve"> 0.15</t>
  </si>
  <si>
    <t xml:space="preserve">440 kg/h CH4</t>
  </si>
  <si>
    <t xml:space="preserve">wastewater</t>
  </si>
  <si>
    <t xml:space="preserve"> 0.33</t>
  </si>
  <si>
    <t xml:space="preserve">162 kg/h CH4</t>
  </si>
  <si>
    <t xml:space="preserve"> 0.39</t>
  </si>
  <si>
    <t xml:space="preserve">100 kg/h CH4</t>
  </si>
  <si>
    <t xml:space="preserve"> 1.29</t>
  </si>
  <si>
    <t xml:space="preserve">96 kg/h CH4</t>
  </si>
  <si>
    <t xml:space="preserve"> 0.60</t>
  </si>
  <si>
    <t xml:space="preserve">88 kg/h CH4</t>
  </si>
  <si>
    <t xml:space="preserve"> 0.16</t>
  </si>
  <si>
    <t xml:space="preserve">85 kg/h CH4</t>
  </si>
  <si>
    <t xml:space="preserve"> 0.38</t>
  </si>
  <si>
    <t xml:space="preserve">262 kg/h CH4</t>
  </si>
  <si>
    <t xml:space="preserve">525 kg/h CH4</t>
  </si>
  <si>
    <t xml:space="preserve"> 0.78</t>
  </si>
  <si>
    <t xml:space="preserve">83 kg/h CH4</t>
  </si>
  <si>
    <t xml:space="preserve"> 0.72</t>
  </si>
  <si>
    <t xml:space="preserve">58 kg/h CH4</t>
  </si>
  <si>
    <t xml:space="preserve">https://www.sciencedirect.com/science/article/pii/S0167880905004159</t>
  </si>
  <si>
    <t xml:space="preserve">Joachim Clemens, Manfred Trimborn, Peter Weiland, Barbara Amon</t>
  </si>
  <si>
    <t xml:space="preserve">manure storage</t>
  </si>
  <si>
    <t xml:space="preserve">dynamic chamber</t>
  </si>
  <si>
    <t xml:space="preserve">g CH4/m3 substrate</t>
  </si>
  <si>
    <t xml:space="preserve">pilot plant</t>
  </si>
  <si>
    <t xml:space="preserve">winter, std dev based on straw or wood cover</t>
  </si>
  <si>
    <t xml:space="preserve">calculated based on above value, with Matthieu Dumont</t>
  </si>
  <si>
    <t xml:space="preserve">summer, std dev based on straw or wood cover</t>
  </si>
  <si>
    <t xml:space="preserve">digestate storage</t>
  </si>
  <si>
    <t xml:space="preserve">https://www.sciencedirect.com/science/article/pii/B9780857094988500117</t>
  </si>
  <si>
    <t xml:space="preserve">Mathieu Dumont N.L., Luchien Luning, Ismail Yildiz, Klaas Koop</t>
  </si>
  <si>
    <t xml:space="preserve">based on Amon et al.</t>
  </si>
  <si>
    <t xml:space="preserve">calculated based on above value, open untreated storage for 80 hot days</t>
  </si>
  <si>
    <t xml:space="preserve">separated manure storage</t>
  </si>
  <si>
    <t xml:space="preserve">after 100 days retention time</t>
  </si>
  <si>
    <t xml:space="preserve">worst case (Liebetrau, Burgstaler)</t>
  </si>
  <si>
    <t xml:space="preserve">https://www.fnr.de/index.php?id=11150&amp;fkz=22015412</t>
  </si>
  <si>
    <t xml:space="preserve">Schories</t>
  </si>
  <si>
    <t xml:space="preserve">not-gastight hydrolysis &amp; mixing tank</t>
  </si>
  <si>
    <t xml:space="preserve">gas collector</t>
  </si>
  <si>
    <t xml:space="preserve">from Viktoria Wechselberger</t>
  </si>
  <si>
    <t xml:space="preserve">https://www.sciencedirect.com/science/article/pii/S0960852418311842</t>
  </si>
  <si>
    <t xml:space="preserve">Fredenslund et al</t>
  </si>
  <si>
    <t xml:space="preserve">substrate receiving</t>
  </si>
  <si>
    <t xml:space="preserve">receiving hall &amp; mixing tank</t>
  </si>
  <si>
    <t xml:space="preserve">agricultural and wastewater</t>
  </si>
  <si>
    <t xml:space="preserve">Viktoria Wechselberger</t>
  </si>
  <si>
    <t xml:space="preserve">receiving hall &amp; storage tank</t>
  </si>
  <si>
    <t xml:space="preserve">not-gastight mixing tank</t>
  </si>
  <si>
    <t xml:space="preserve">not-gastight storage tank</t>
  </si>
  <si>
    <t xml:space="preserve">receiving hall</t>
  </si>
  <si>
    <t xml:space="preserve">screw conveyor</t>
  </si>
  <si>
    <t xml:space="preserve">membrane diffusion</t>
  </si>
  <si>
    <t xml:space="preserve">leakage</t>
  </si>
  <si>
    <t xml:space="preserve">gas engine</t>
  </si>
  <si>
    <t xml:space="preserve">exhaust treatment</t>
  </si>
  <si>
    <t xml:space="preserve">biomethane upgrading</t>
  </si>
  <si>
    <t xml:space="preserve">PSA</t>
  </si>
  <si>
    <t xml:space="preserve">water scrubbing</t>
  </si>
  <si>
    <t xml:space="preserve">membrane</t>
  </si>
  <si>
    <t xml:space="preserve">chemical scrubbing</t>
  </si>
  <si>
    <t xml:space="preserve">Faulty component</t>
  </si>
  <si>
    <t xml:space="preserve">only_one_repair_possible</t>
  </si>
  <si>
    <t xml:space="preserve">Unit</t>
  </si>
  <si>
    <t xml:space="preserve">comments</t>
  </si>
  <si>
    <t xml:space="preserve">Membrane</t>
  </si>
  <si>
    <t xml:space="preserve">Biogas processing</t>
  </si>
  <si>
    <t xml:space="preserve">Euro</t>
  </si>
  <si>
    <t xml:space="preserve">all costs based on questionnaire sent to experts. Costs in  Euro per repair. Some parts can only repaired once in a LDAR campaign.</t>
  </si>
  <si>
    <t xml:space="preserve">Dome</t>
  </si>
  <si>
    <t xml:space="preserve">Auxiliaries</t>
  </si>
  <si>
    <t xml:space="preserve">Pressure relief valve</t>
  </si>
  <si>
    <t xml:space="preserve">Other valve</t>
  </si>
  <si>
    <t xml:space="preserve">Compressor seals</t>
  </si>
  <si>
    <t xml:space="preserve">Flanges etc.</t>
  </si>
  <si>
    <t xml:space="preserve">Connections</t>
  </si>
  <si>
    <t xml:space="preserve">Biogas upgrading</t>
  </si>
  <si>
    <t xml:space="preserve">any other</t>
  </si>
  <si>
    <t xml:space="preserve">storage tank</t>
  </si>
  <si>
    <t xml:space="preserve">Parameter</t>
  </si>
  <si>
    <t xml:space="preserve">scale</t>
  </si>
  <si>
    <t xml:space="preserve">a</t>
  </si>
  <si>
    <t xml:space="preserve">b</t>
  </si>
  <si>
    <t xml:space="preserve">max_outlier</t>
  </si>
  <si>
    <t xml:space="preserve">distribution_type</t>
  </si>
  <si>
    <t xml:space="preserve">Comment</t>
  </si>
  <si>
    <t xml:space="preserve">biogas plant size</t>
  </si>
  <si>
    <t xml:space="preserve">beta</t>
  </si>
  <si>
    <t xml:space="preserve">MWh_biogas/year</t>
  </si>
  <si>
    <t xml:space="preserve">plant size mean  of 9 GWh in EBA report https://www.europeanbiogas.eu/eba-statistical-report-2023/</t>
  </si>
  <si>
    <t xml:space="preserve">biomethane plant size</t>
  </si>
  <si>
    <t xml:space="preserve">plant size mean  of 33 GWh in EBA report https://www.europeanbiogas.eu/eba-statistical-report-2023/</t>
  </si>
  <si>
    <t xml:space="preserve">biogas price</t>
  </si>
  <si>
    <t xml:space="preserve">uniform</t>
  </si>
  <si>
    <t xml:space="preserve">ct/kWh_el</t>
  </si>
  <si>
    <t xml:space="preserve">price in ct/kWh_el, corresponds to previous German feed-in tariff (now replaced by tenders)</t>
  </si>
  <si>
    <t xml:space="preserve">biomethane price</t>
  </si>
  <si>
    <t xml:space="preserve">ct/kWh_CH4</t>
  </si>
  <si>
    <t xml:space="preserve">price in ct/kWh_CH4, corresponds to German grid injection prices from https://energiewendedörfer.de/idea/biomethanaufbereitung-und-einspeisung-in-das-erdgasnetz/. Outlier is Italy.</t>
  </si>
  <si>
    <t xml:space="preserve">detection costs</t>
  </si>
  <si>
    <t xml:space="preserve">Euro/check</t>
  </si>
  <si>
    <t xml:space="preserve">based on questionnaire sent to experts</t>
  </si>
  <si>
    <t xml:space="preserve">Feedstock</t>
  </si>
  <si>
    <t xml:space="preserve">Use</t>
  </si>
  <si>
    <t xml:space="preserve">Case</t>
  </si>
  <si>
    <t xml:space="preserve">Digestate management</t>
  </si>
  <si>
    <t xml:space="preserve">Cultivation</t>
  </si>
  <si>
    <t xml:space="preserve">Processing</t>
  </si>
  <si>
    <t xml:space="preserve">Transport &amp; distribution</t>
  </si>
  <si>
    <t xml:space="preserve">Further processing</t>
  </si>
  <si>
    <t xml:space="preserve">Units</t>
  </si>
  <si>
    <t xml:space="preserve">Manure Credits</t>
  </si>
  <si>
    <t xml:space="preserve">gCO 2eq. / MJ biogas</t>
  </si>
  <si>
    <t xml:space="preserve">Wet manure</t>
  </si>
  <si>
    <t xml:space="preserve">Biogas for electricity</t>
  </si>
  <si>
    <t xml:space="preserve">Case 1 (Electricity and heat from CHP)</t>
  </si>
  <si>
    <t xml:space="preserve">Closed Digestate</t>
  </si>
  <si>
    <t xml:space="preserve">g CO2eq / MJ biogas</t>
  </si>
  <si>
    <t xml:space="preserve">Biogas for biomethane</t>
  </si>
  <si>
    <t xml:space="preserve">g CO2eq / MJ CH4</t>
  </si>
  <si>
    <t xml:space="preserve">Maize silage</t>
  </si>
  <si>
    <t xml:space="preserve">Biowaste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</si>
</sst>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%"/>
    <numFmt numFmtId="167" formatCode="0.00%"/>
    <numFmt numFmtId="168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bfz.de/fileadmin/user_upload/Referenzen/DBFZ_Reports/DBFZ_Report_33.pdf" TargetMode="External"/><Relationship Id="rId2" Type="http://schemas.openxmlformats.org/officeDocument/2006/relationships/hyperlink" Target="http://task37.ieabioenergy.com/files/member-upload/Sax_report_Switzerland_2013.pdf" TargetMode="External"/><Relationship Id="rId3" Type="http://schemas.openxmlformats.org/officeDocument/2006/relationships/hyperlink" Target="https://www.ineris.fr/sites/ineris.fr/files/contribution/Documents/Rapport-Ineris-20-167265-2515796_MethanEmis-version-finale-v1.pdf" TargetMode="External"/><Relationship Id="rId4" Type="http://schemas.openxmlformats.org/officeDocument/2006/relationships/hyperlink" Target="https://www.sciencedirect.com/science/article/pii/S0956053X19304842" TargetMode="External"/><Relationship Id="rId5" Type="http://schemas.openxmlformats.org/officeDocument/2006/relationships/hyperlink" Target="https://www.sciencedirect.com/science/article/pii/S0956053X19304842" TargetMode="External"/><Relationship Id="rId6" Type="http://schemas.openxmlformats.org/officeDocument/2006/relationships/hyperlink" Target="https://www.sciencedirect.com/science/article/pii/S0956053X19304842" TargetMode="External"/><Relationship Id="rId7" Type="http://schemas.openxmlformats.org/officeDocument/2006/relationships/hyperlink" Target="https://www.sciencedirect.com/science/article/pii/S0956053X19304842" TargetMode="External"/><Relationship Id="rId8" Type="http://schemas.openxmlformats.org/officeDocument/2006/relationships/hyperlink" Target="https://www.sciencedirect.com/science/article/pii/S0956053X19304842" TargetMode="External"/><Relationship Id="rId9" Type="http://schemas.openxmlformats.org/officeDocument/2006/relationships/hyperlink" Target="https://www.sciencedirect.com/science/article/pii/S0956053X19304842" TargetMode="External"/><Relationship Id="rId10" Type="http://schemas.openxmlformats.org/officeDocument/2006/relationships/hyperlink" Target="https://www.sciencedirect.com/science/article/pii/S0956053X19304842" TargetMode="External"/><Relationship Id="rId11" Type="http://schemas.openxmlformats.org/officeDocument/2006/relationships/hyperlink" Target="https://www.sciencedirect.com/science/article/pii/S0956053X19304842" TargetMode="External"/><Relationship Id="rId12" Type="http://schemas.openxmlformats.org/officeDocument/2006/relationships/hyperlink" Target="https://www.sciencedirect.com/science/article/pii/S0956053X19304842" TargetMode="External"/><Relationship Id="rId13" Type="http://schemas.openxmlformats.org/officeDocument/2006/relationships/hyperlink" Target="https://www.sciencedirect.com/science/article/pii/S0956053X19304842" TargetMode="External"/><Relationship Id="rId14" Type="http://schemas.openxmlformats.org/officeDocument/2006/relationships/hyperlink" Target="https://www.sciencedirect.com/science/article/pii/S0956053X19304842" TargetMode="External"/><Relationship Id="rId15" Type="http://schemas.openxmlformats.org/officeDocument/2006/relationships/hyperlink" Target="https://www.sciencedirect.com/science/article/pii/S0956053X19304842" TargetMode="External"/><Relationship Id="rId16" Type="http://schemas.openxmlformats.org/officeDocument/2006/relationships/hyperlink" Target="https://www.sciencedirect.com/science/article/pii/S0956053X19304842" TargetMode="External"/><Relationship Id="rId17" Type="http://schemas.openxmlformats.org/officeDocument/2006/relationships/hyperlink" Target="https://www.sciencedirect.com/science/article/pii/S0956053X19304842" TargetMode="External"/><Relationship Id="rId18" Type="http://schemas.openxmlformats.org/officeDocument/2006/relationships/hyperlink" Target="https://www.sciencedirect.com/science/article/pii/S0956053X19304842" TargetMode="External"/><Relationship Id="rId19" Type="http://schemas.openxmlformats.org/officeDocument/2006/relationships/hyperlink" Target="https://www.sciencedirect.com/science/article/pii/S0956053X19304842" TargetMode="External"/><Relationship Id="rId20" Type="http://schemas.openxmlformats.org/officeDocument/2006/relationships/hyperlink" Target="https://www.sciencedirect.com/science/article/pii/S0956053X19304842" TargetMode="External"/><Relationship Id="rId21" Type="http://schemas.openxmlformats.org/officeDocument/2006/relationships/hyperlink" Target="https://www.sciencedirect.com/science/article/pii/S0956053X19304842" TargetMode="External"/><Relationship Id="rId22" Type="http://schemas.openxmlformats.org/officeDocument/2006/relationships/hyperlink" Target="https://www.sciencedirect.com/science/article/pii/S0956053X19304842" TargetMode="External"/><Relationship Id="rId23" Type="http://schemas.openxmlformats.org/officeDocument/2006/relationships/hyperlink" Target="https://www.sciencedirect.com/science/article/pii/S0956053X19304842" TargetMode="External"/><Relationship Id="rId24" Type="http://schemas.openxmlformats.org/officeDocument/2006/relationships/hyperlink" Target="https://www.sciencedirect.com/science/article/pii/S0956053X19304842" TargetMode="External"/><Relationship Id="rId25" Type="http://schemas.openxmlformats.org/officeDocument/2006/relationships/hyperlink" Target="https://www.sciencedirect.com/science/article/pii/S0956053X19304842" TargetMode="External"/><Relationship Id="rId26" Type="http://schemas.openxmlformats.org/officeDocument/2006/relationships/hyperlink" Target="https://www.sciencedirect.com/science/article/pii/S0956053X19304842" TargetMode="External"/><Relationship Id="rId27" Type="http://schemas.openxmlformats.org/officeDocument/2006/relationships/hyperlink" Target="https://www.sciencedirect.com/science/article/pii/S0167880905004159" TargetMode="External"/><Relationship Id="rId28" Type="http://schemas.openxmlformats.org/officeDocument/2006/relationships/hyperlink" Target="https://www.sciencedirect.com/science/article/pii/S0167880905004159" TargetMode="External"/><Relationship Id="rId29" Type="http://schemas.openxmlformats.org/officeDocument/2006/relationships/hyperlink" Target="https://www.sciencedirect.com/science/article/pii/S0167880905004159" TargetMode="External"/><Relationship Id="rId30" Type="http://schemas.openxmlformats.org/officeDocument/2006/relationships/hyperlink" Target="https://www.sciencedirect.com/science/article/pii/S0167880905004159" TargetMode="External"/><Relationship Id="rId31" Type="http://schemas.openxmlformats.org/officeDocument/2006/relationships/hyperlink" Target="https://www.sciencedirect.com/science/article/pii/S0167880905004159" TargetMode="External"/><Relationship Id="rId32" Type="http://schemas.openxmlformats.org/officeDocument/2006/relationships/hyperlink" Target="https://www.sciencedirect.com/science/article/pii/S0167880905004159" TargetMode="External"/><Relationship Id="rId33" Type="http://schemas.openxmlformats.org/officeDocument/2006/relationships/hyperlink" Target="https://www.sciencedirect.com/science/article/pii/S0167880905004159" TargetMode="External"/><Relationship Id="rId34" Type="http://schemas.openxmlformats.org/officeDocument/2006/relationships/hyperlink" Target="https://www.sciencedirect.com/science/article/pii/S0167880905004159" TargetMode="External"/><Relationship Id="rId35" Type="http://schemas.openxmlformats.org/officeDocument/2006/relationships/hyperlink" Target="https://www.sciencedirect.com/science/article/pii/B9780857094988500117" TargetMode="External"/><Relationship Id="rId36" Type="http://schemas.openxmlformats.org/officeDocument/2006/relationships/hyperlink" Target="https://www.sciencedirect.com/science/article/pii/B9780857094988500117" TargetMode="External"/><Relationship Id="rId37" Type="http://schemas.openxmlformats.org/officeDocument/2006/relationships/hyperlink" Target="https://www.sciencedirect.com/science/article/pii/B9780857094988500117" TargetMode="External"/><Relationship Id="rId38" Type="http://schemas.openxmlformats.org/officeDocument/2006/relationships/hyperlink" Target="https://www.sciencedirect.com/science/article/pii/B9780857094988500117" TargetMode="External"/><Relationship Id="rId39" Type="http://schemas.openxmlformats.org/officeDocument/2006/relationships/hyperlink" Target="https://www.sciencedirect.com/science/article/pii/B9780857094988500117" TargetMode="External"/><Relationship Id="rId40" Type="http://schemas.openxmlformats.org/officeDocument/2006/relationships/hyperlink" Target="https://www.sciencedirect.com/science/article/pii/B9780857094988500117" TargetMode="External"/><Relationship Id="rId41" Type="http://schemas.openxmlformats.org/officeDocument/2006/relationships/hyperlink" Target="https://www.sciencedirect.com/science/article/pii/B9780857094988500117" TargetMode="External"/><Relationship Id="rId42" Type="http://schemas.openxmlformats.org/officeDocument/2006/relationships/hyperlink" Target="https://www.sciencedirect.com/science/article/pii/B978085709498850011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6"/>
    <col collapsed="false" customWidth="true" hidden="false" outlineLevel="0" max="3" min="2" style="0" width="13"/>
    <col collapsed="false" customWidth="true" hidden="false" outlineLevel="0" max="4" min="4" style="0" width="12"/>
    <col collapsed="false" customWidth="true" hidden="false" outlineLevel="0" max="5" min="5" style="0" width="9"/>
    <col collapsed="false" customWidth="true" hidden="false" outlineLevel="0" max="6" min="6" style="0" width="10.14"/>
    <col collapsed="false" customWidth="true" hidden="false" outlineLevel="0" max="7" min="7" style="0" width="13.43"/>
    <col collapsed="false" customWidth="true" hidden="false" outlineLevel="0" max="8" min="8" style="0" width="8.28"/>
    <col collapsed="false" customWidth="true" hidden="false" outlineLevel="0" max="9" min="9" style="0" width="6.28"/>
    <col collapsed="false" customWidth="true" hidden="false" outlineLevel="0" max="10" min="10" style="0" width="7.28"/>
    <col collapsed="false" customWidth="true" hidden="false" outlineLevel="0" max="11" min="11" style="0" width="6.14"/>
    <col collapsed="false" customWidth="true" hidden="false" outlineLevel="0" max="12" min="12" style="0" width="7.85"/>
    <col collapsed="false" customWidth="true" hidden="false" outlineLevel="0" max="13" min="13" style="0" width="6.57"/>
    <col collapsed="false" customWidth="true" hidden="false" outlineLevel="0" max="14" min="14" style="0" width="12.57"/>
    <col collapsed="false" customWidth="true" hidden="false" outlineLevel="0" max="15" min="15" style="0" width="1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D2" s="0" t="s">
        <v>19</v>
      </c>
      <c r="E2" s="0" t="s">
        <v>20</v>
      </c>
      <c r="F2" s="2" t="n">
        <v>0.1</v>
      </c>
      <c r="G2" s="0" t="s">
        <v>21</v>
      </c>
      <c r="I2" s="3"/>
      <c r="J2" s="3"/>
      <c r="O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D3" s="0" t="s">
        <v>19</v>
      </c>
      <c r="E3" s="0" t="s">
        <v>20</v>
      </c>
      <c r="F3" s="2" t="n">
        <v>0.05</v>
      </c>
      <c r="G3" s="0" t="s">
        <v>21</v>
      </c>
      <c r="I3" s="3"/>
      <c r="J3" s="3"/>
      <c r="O3" s="0" t="s">
        <v>25</v>
      </c>
    </row>
    <row r="4" customFormat="false" ht="15" hidden="false" customHeight="false" outlineLevel="0" collapsed="false">
      <c r="A4" s="4" t="s">
        <v>26</v>
      </c>
      <c r="B4" s="0" t="s">
        <v>27</v>
      </c>
      <c r="C4" s="0" t="n">
        <v>2019</v>
      </c>
      <c r="D4" s="0" t="s">
        <v>28</v>
      </c>
      <c r="E4" s="0" t="s">
        <v>29</v>
      </c>
      <c r="F4" s="5" t="n">
        <v>0.012</v>
      </c>
      <c r="G4" s="0" t="s">
        <v>21</v>
      </c>
      <c r="H4" s="5" t="n">
        <v>0.002</v>
      </c>
      <c r="I4" s="3"/>
      <c r="J4" s="3"/>
      <c r="K4" s="5"/>
      <c r="L4" s="5" t="s">
        <v>30</v>
      </c>
      <c r="M4" s="5"/>
      <c r="N4" s="0" t="n">
        <v>1</v>
      </c>
      <c r="O4" s="0" t="s">
        <v>31</v>
      </c>
      <c r="P4" s="0" t="s">
        <v>32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n">
        <v>2019</v>
      </c>
      <c r="D5" s="0" t="s">
        <v>28</v>
      </c>
      <c r="E5" s="0" t="s">
        <v>33</v>
      </c>
      <c r="F5" s="5" t="n">
        <v>0.02</v>
      </c>
      <c r="G5" s="0" t="s">
        <v>21</v>
      </c>
      <c r="H5" s="5"/>
      <c r="I5" s="3"/>
      <c r="J5" s="3"/>
      <c r="K5" s="5"/>
      <c r="L5" s="5" t="s">
        <v>30</v>
      </c>
      <c r="M5" s="5"/>
      <c r="N5" s="0" t="n">
        <v>1</v>
      </c>
      <c r="O5" s="0" t="s">
        <v>31</v>
      </c>
      <c r="P5" s="0" t="s">
        <v>32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n">
        <v>2019</v>
      </c>
      <c r="D6" s="0" t="s">
        <v>34</v>
      </c>
      <c r="E6" s="0" t="s">
        <v>35</v>
      </c>
      <c r="F6" s="6" t="n">
        <f aca="false">(1.9*46+2*37+1.2*12)%/(46+37+12)</f>
        <v>0.0185052631578947</v>
      </c>
      <c r="G6" s="0" t="s">
        <v>21</v>
      </c>
      <c r="H6" s="2" t="n">
        <v>0.01</v>
      </c>
      <c r="I6" s="3"/>
      <c r="J6" s="3"/>
      <c r="K6" s="2"/>
      <c r="L6" s="2" t="s">
        <v>30</v>
      </c>
      <c r="M6" s="2"/>
      <c r="N6" s="0" t="n">
        <v>1</v>
      </c>
      <c r="O6" s="0" t="s">
        <v>36</v>
      </c>
      <c r="P6" s="0" t="s">
        <v>32</v>
      </c>
    </row>
    <row r="7" customFormat="false" ht="15" hidden="false" customHeight="false" outlineLevel="0" collapsed="false">
      <c r="A7" s="0" t="s">
        <v>37</v>
      </c>
      <c r="B7" s="0" t="s">
        <v>38</v>
      </c>
      <c r="C7" s="0" t="n">
        <v>2013</v>
      </c>
      <c r="D7" s="0" t="s">
        <v>39</v>
      </c>
      <c r="F7" s="2" t="n">
        <v>0.12</v>
      </c>
      <c r="G7" s="0" t="s">
        <v>40</v>
      </c>
      <c r="I7" s="3"/>
      <c r="J7" s="3"/>
      <c r="L7" s="5" t="s">
        <v>41</v>
      </c>
      <c r="N7" s="0" t="s">
        <v>42</v>
      </c>
      <c r="O7" s="0" t="s">
        <v>43</v>
      </c>
      <c r="P7" s="0" t="s">
        <v>32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n">
        <v>2013</v>
      </c>
      <c r="D8" s="0" t="s">
        <v>44</v>
      </c>
      <c r="F8" s="7" t="n">
        <v>162</v>
      </c>
      <c r="G8" s="0" t="s">
        <v>45</v>
      </c>
      <c r="H8" s="0" t="n">
        <v>162</v>
      </c>
      <c r="I8" s="3"/>
      <c r="J8" s="3"/>
      <c r="L8" s="5" t="s">
        <v>41</v>
      </c>
      <c r="N8" s="0" t="s">
        <v>42</v>
      </c>
      <c r="O8" s="0" t="s">
        <v>46</v>
      </c>
      <c r="P8" s="0" t="s">
        <v>32</v>
      </c>
    </row>
    <row r="9" customFormat="false" ht="15" hidden="false" customHeight="false" outlineLevel="0" collapsed="false">
      <c r="A9" s="4" t="s">
        <v>37</v>
      </c>
      <c r="B9" s="0" t="s">
        <v>38</v>
      </c>
      <c r="C9" s="0" t="n">
        <v>2013</v>
      </c>
      <c r="D9" s="0" t="s">
        <v>44</v>
      </c>
      <c r="F9" s="0" t="n">
        <f aca="false">(1700+15)/2</f>
        <v>857.5</v>
      </c>
      <c r="G9" s="0" t="s">
        <v>45</v>
      </c>
      <c r="H9" s="0" t="n">
        <f aca="false">(1700-15)/2</f>
        <v>842.5</v>
      </c>
      <c r="I9" s="3"/>
      <c r="J9" s="3"/>
      <c r="L9" s="5" t="s">
        <v>41</v>
      </c>
      <c r="N9" s="0" t="s">
        <v>42</v>
      </c>
      <c r="O9" s="0" t="s">
        <v>47</v>
      </c>
      <c r="P9" s="0" t="s">
        <v>32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n">
        <v>2013</v>
      </c>
      <c r="D10" s="0" t="s">
        <v>34</v>
      </c>
      <c r="F10" s="6" t="n">
        <f aca="false">(0.5+0.12)%/2</f>
        <v>0.0031</v>
      </c>
      <c r="G10" s="0" t="s">
        <v>21</v>
      </c>
      <c r="H10" s="5" t="n">
        <f aca="false">(0.5-0.12)%/2</f>
        <v>0.0019</v>
      </c>
      <c r="I10" s="3"/>
      <c r="J10" s="3"/>
      <c r="K10" s="5"/>
      <c r="L10" s="5" t="s">
        <v>41</v>
      </c>
      <c r="M10" s="5"/>
      <c r="N10" s="0" t="s">
        <v>42</v>
      </c>
      <c r="O10" s="0" t="s">
        <v>48</v>
      </c>
      <c r="P10" s="0" t="s">
        <v>32</v>
      </c>
    </row>
    <row r="11" customFormat="false" ht="15" hidden="false" customHeight="false" outlineLevel="0" collapsed="false">
      <c r="A11" s="0" t="s">
        <v>37</v>
      </c>
      <c r="B11" s="0" t="s">
        <v>38</v>
      </c>
      <c r="C11" s="0" t="n">
        <v>2013</v>
      </c>
      <c r="D11" s="0" t="s">
        <v>34</v>
      </c>
      <c r="F11" s="6" t="n">
        <v>0.0115</v>
      </c>
      <c r="G11" s="0" t="s">
        <v>21</v>
      </c>
      <c r="H11" s="5" t="n">
        <v>0.0025</v>
      </c>
      <c r="I11" s="3"/>
      <c r="J11" s="3"/>
      <c r="K11" s="5"/>
      <c r="L11" s="5" t="s">
        <v>41</v>
      </c>
      <c r="M11" s="5"/>
      <c r="N11" s="0" t="s">
        <v>42</v>
      </c>
      <c r="O11" s="0" t="s">
        <v>49</v>
      </c>
      <c r="P11" s="0" t="s">
        <v>32</v>
      </c>
    </row>
    <row r="12" customFormat="false" ht="15" hidden="false" customHeight="false" outlineLevel="0" collapsed="false">
      <c r="A12" s="0" t="s">
        <v>50</v>
      </c>
      <c r="B12" s="8" t="s">
        <v>51</v>
      </c>
      <c r="C12" s="8" t="n">
        <v>2021</v>
      </c>
      <c r="D12" s="0" t="s">
        <v>19</v>
      </c>
      <c r="E12" s="0" t="s">
        <v>33</v>
      </c>
      <c r="F12" s="5" t="n">
        <v>0.001</v>
      </c>
      <c r="G12" s="0" t="s">
        <v>21</v>
      </c>
      <c r="I12" s="3"/>
      <c r="J12" s="3"/>
      <c r="K12" s="0" t="s">
        <v>52</v>
      </c>
      <c r="L12" s="0" t="s">
        <v>53</v>
      </c>
      <c r="M12" s="0" t="n">
        <v>7</v>
      </c>
      <c r="N12" s="0" t="n">
        <v>1</v>
      </c>
      <c r="O12" s="0" t="s">
        <v>54</v>
      </c>
      <c r="P12" s="0" t="s">
        <v>32</v>
      </c>
    </row>
    <row r="13" customFormat="false" ht="15" hidden="false" customHeight="false" outlineLevel="0" collapsed="false">
      <c r="A13" s="0" t="s">
        <v>50</v>
      </c>
      <c r="B13" s="8" t="s">
        <v>51</v>
      </c>
      <c r="C13" s="8" t="n">
        <v>2021</v>
      </c>
      <c r="D13" s="0" t="s">
        <v>19</v>
      </c>
      <c r="E13" s="0" t="s">
        <v>33</v>
      </c>
      <c r="F13" s="2" t="n">
        <v>0.03</v>
      </c>
      <c r="G13" s="0" t="s">
        <v>21</v>
      </c>
      <c r="I13" s="3"/>
      <c r="J13" s="3"/>
      <c r="K13" s="0" t="s">
        <v>55</v>
      </c>
      <c r="L13" s="0" t="s">
        <v>53</v>
      </c>
      <c r="M13" s="0" t="n">
        <v>7</v>
      </c>
      <c r="N13" s="0" t="n">
        <v>1</v>
      </c>
      <c r="O13" s="0" t="s">
        <v>56</v>
      </c>
      <c r="P13" s="0" t="s">
        <v>32</v>
      </c>
    </row>
    <row r="14" customFormat="false" ht="15" hidden="false" customHeight="false" outlineLevel="0" collapsed="false">
      <c r="A14" s="4" t="s">
        <v>50</v>
      </c>
      <c r="B14" s="8" t="s">
        <v>51</v>
      </c>
      <c r="C14" s="8" t="n">
        <v>2021</v>
      </c>
      <c r="D14" s="0" t="s">
        <v>44</v>
      </c>
      <c r="E14" s="0" t="s">
        <v>33</v>
      </c>
      <c r="F14" s="5" t="n">
        <v>0.002</v>
      </c>
      <c r="G14" s="0" t="s">
        <v>21</v>
      </c>
      <c r="I14" s="3"/>
      <c r="J14" s="3"/>
      <c r="K14" s="0" t="s">
        <v>57</v>
      </c>
      <c r="L14" s="0" t="s">
        <v>53</v>
      </c>
      <c r="M14" s="0" t="n">
        <v>4</v>
      </c>
      <c r="N14" s="0" t="n">
        <v>1</v>
      </c>
      <c r="O14" s="0" t="s">
        <v>58</v>
      </c>
      <c r="P14" s="0" t="s">
        <v>32</v>
      </c>
    </row>
    <row r="15" customFormat="false" ht="15" hidden="false" customHeight="false" outlineLevel="0" collapsed="false">
      <c r="A15" s="0" t="s">
        <v>50</v>
      </c>
      <c r="B15" s="8" t="s">
        <v>51</v>
      </c>
      <c r="C15" s="8" t="n">
        <v>2021</v>
      </c>
      <c r="D15" s="0" t="s">
        <v>34</v>
      </c>
      <c r="E15" s="0" t="s">
        <v>33</v>
      </c>
      <c r="F15" s="2" t="n">
        <v>0.01</v>
      </c>
      <c r="G15" s="0" t="s">
        <v>21</v>
      </c>
      <c r="I15" s="3"/>
      <c r="J15" s="3"/>
      <c r="K15" s="0" t="s">
        <v>52</v>
      </c>
      <c r="L15" s="0" t="s">
        <v>53</v>
      </c>
      <c r="M15" s="0" t="n">
        <v>7</v>
      </c>
      <c r="N15" s="0" t="n">
        <v>1</v>
      </c>
      <c r="P15" s="0" t="s">
        <v>32</v>
      </c>
    </row>
    <row r="16" customFormat="false" ht="15" hidden="false" customHeight="false" outlineLevel="0" collapsed="false">
      <c r="A16" s="0" t="s">
        <v>50</v>
      </c>
      <c r="B16" s="8" t="s">
        <v>51</v>
      </c>
      <c r="C16" s="8" t="n">
        <v>2021</v>
      </c>
      <c r="D16" s="0" t="s">
        <v>34</v>
      </c>
      <c r="E16" s="0" t="s">
        <v>33</v>
      </c>
      <c r="F16" s="5" t="n">
        <v>0.046</v>
      </c>
      <c r="G16" s="0" t="s">
        <v>21</v>
      </c>
      <c r="I16" s="3"/>
      <c r="J16" s="3"/>
      <c r="K16" s="0" t="s">
        <v>57</v>
      </c>
      <c r="L16" s="0" t="s">
        <v>53</v>
      </c>
      <c r="M16" s="0" t="n">
        <v>4</v>
      </c>
      <c r="N16" s="0" t="n">
        <v>1</v>
      </c>
      <c r="O16" s="9" t="s">
        <v>59</v>
      </c>
      <c r="P16" s="0" t="s">
        <v>32</v>
      </c>
    </row>
    <row r="17" customFormat="false" ht="15" hidden="false" customHeight="false" outlineLevel="0" collapsed="false">
      <c r="A17" s="4" t="s">
        <v>60</v>
      </c>
      <c r="B17" s="0" t="s">
        <v>61</v>
      </c>
      <c r="C17" s="0" t="n">
        <v>2019</v>
      </c>
      <c r="D17" s="0" t="s">
        <v>62</v>
      </c>
      <c r="E17" s="0" t="s">
        <v>63</v>
      </c>
      <c r="F17" s="5" t="n">
        <v>0.004</v>
      </c>
      <c r="G17" s="0" t="s">
        <v>21</v>
      </c>
      <c r="H17" s="5" t="n">
        <v>0.0004</v>
      </c>
      <c r="I17" s="3"/>
      <c r="J17" s="3"/>
      <c r="K17" s="0" t="s">
        <v>64</v>
      </c>
      <c r="L17" s="0" t="s">
        <v>65</v>
      </c>
      <c r="M17" s="0" t="s">
        <v>66</v>
      </c>
      <c r="N17" s="0" t="n">
        <v>1</v>
      </c>
      <c r="P17" s="0" t="s">
        <v>32</v>
      </c>
      <c r="Q17" s="0" t="s">
        <v>67</v>
      </c>
    </row>
    <row r="18" customFormat="false" ht="15" hidden="false" customHeight="false" outlineLevel="0" collapsed="false">
      <c r="A18" s="4" t="s">
        <v>60</v>
      </c>
      <c r="B18" s="0" t="s">
        <v>61</v>
      </c>
      <c r="C18" s="0" t="n">
        <v>2019</v>
      </c>
      <c r="D18" s="0" t="s">
        <v>62</v>
      </c>
      <c r="E18" s="0" t="s">
        <v>63</v>
      </c>
      <c r="F18" s="5" t="n">
        <v>0.018</v>
      </c>
      <c r="G18" s="0" t="s">
        <v>21</v>
      </c>
      <c r="H18" s="0" t="s">
        <v>68</v>
      </c>
      <c r="I18" s="3"/>
      <c r="J18" s="3"/>
      <c r="K18" s="0" t="s">
        <v>69</v>
      </c>
      <c r="L18" s="0" t="s">
        <v>65</v>
      </c>
      <c r="M18" s="0" t="s">
        <v>66</v>
      </c>
      <c r="N18" s="0" t="n">
        <v>1</v>
      </c>
      <c r="P18" s="0" t="s">
        <v>32</v>
      </c>
      <c r="Q18" s="0" t="s">
        <v>67</v>
      </c>
    </row>
    <row r="19" customFormat="false" ht="15" hidden="false" customHeight="false" outlineLevel="0" collapsed="false">
      <c r="A19" s="4" t="s">
        <v>60</v>
      </c>
      <c r="B19" s="0" t="s">
        <v>61</v>
      </c>
      <c r="C19" s="0" t="n">
        <v>2019</v>
      </c>
      <c r="D19" s="0" t="s">
        <v>62</v>
      </c>
      <c r="E19" s="0" t="s">
        <v>63</v>
      </c>
      <c r="F19" s="5" t="n">
        <v>0.026</v>
      </c>
      <c r="G19" s="0" t="s">
        <v>21</v>
      </c>
      <c r="H19" s="0" t="s">
        <v>70</v>
      </c>
      <c r="I19" s="3"/>
      <c r="J19" s="3"/>
      <c r="K19" s="0" t="s">
        <v>71</v>
      </c>
      <c r="L19" s="0" t="s">
        <v>65</v>
      </c>
      <c r="M19" s="0" t="s">
        <v>72</v>
      </c>
      <c r="N19" s="0" t="n">
        <v>1</v>
      </c>
      <c r="O19" s="0" t="s">
        <v>73</v>
      </c>
      <c r="P19" s="0" t="s">
        <v>32</v>
      </c>
      <c r="Q19" s="0" t="s">
        <v>67</v>
      </c>
    </row>
    <row r="20" customFormat="false" ht="15" hidden="false" customHeight="false" outlineLevel="0" collapsed="false">
      <c r="A20" s="4" t="s">
        <v>60</v>
      </c>
      <c r="B20" s="0" t="s">
        <v>61</v>
      </c>
      <c r="C20" s="0" t="n">
        <v>2019</v>
      </c>
      <c r="D20" s="0" t="s">
        <v>62</v>
      </c>
      <c r="E20" s="0" t="s">
        <v>63</v>
      </c>
      <c r="F20" s="5" t="n">
        <v>0.007</v>
      </c>
      <c r="G20" s="0" t="s">
        <v>21</v>
      </c>
      <c r="H20" s="0" t="s">
        <v>74</v>
      </c>
      <c r="I20" s="3"/>
      <c r="J20" s="3"/>
      <c r="K20" s="0" t="s">
        <v>75</v>
      </c>
      <c r="L20" s="0" t="s">
        <v>65</v>
      </c>
      <c r="M20" s="0" t="s">
        <v>72</v>
      </c>
      <c r="N20" s="0" t="n">
        <v>1</v>
      </c>
      <c r="O20" s="0" t="s">
        <v>73</v>
      </c>
      <c r="P20" s="0" t="s">
        <v>32</v>
      </c>
      <c r="Q20" s="0" t="s">
        <v>67</v>
      </c>
    </row>
    <row r="21" customFormat="false" ht="15" hidden="false" customHeight="false" outlineLevel="0" collapsed="false">
      <c r="A21" s="4" t="s">
        <v>60</v>
      </c>
      <c r="B21" s="0" t="s">
        <v>61</v>
      </c>
      <c r="C21" s="0" t="n">
        <v>2019</v>
      </c>
      <c r="D21" s="0" t="s">
        <v>62</v>
      </c>
      <c r="E21" s="0" t="s">
        <v>63</v>
      </c>
      <c r="F21" s="5" t="n">
        <v>0.006</v>
      </c>
      <c r="G21" s="0" t="s">
        <v>21</v>
      </c>
      <c r="H21" s="0" t="s">
        <v>74</v>
      </c>
      <c r="I21" s="3"/>
      <c r="J21" s="3"/>
      <c r="K21" s="0" t="s">
        <v>76</v>
      </c>
      <c r="L21" s="0" t="s">
        <v>65</v>
      </c>
      <c r="M21" s="0" t="s">
        <v>66</v>
      </c>
      <c r="N21" s="0" t="n">
        <v>1</v>
      </c>
      <c r="O21" s="0" t="s">
        <v>73</v>
      </c>
      <c r="P21" s="0" t="s">
        <v>32</v>
      </c>
      <c r="Q21" s="0" t="s">
        <v>67</v>
      </c>
    </row>
    <row r="22" customFormat="false" ht="15" hidden="false" customHeight="false" outlineLevel="0" collapsed="false">
      <c r="A22" s="4" t="s">
        <v>60</v>
      </c>
      <c r="B22" s="0" t="s">
        <v>61</v>
      </c>
      <c r="C22" s="0" t="n">
        <v>2019</v>
      </c>
      <c r="D22" s="0" t="s">
        <v>62</v>
      </c>
      <c r="E22" s="0" t="s">
        <v>63</v>
      </c>
      <c r="F22" s="5" t="n">
        <v>0.026</v>
      </c>
      <c r="G22" s="0" t="s">
        <v>21</v>
      </c>
      <c r="H22" s="0" t="s">
        <v>77</v>
      </c>
      <c r="I22" s="3"/>
      <c r="J22" s="3"/>
      <c r="K22" s="0" t="s">
        <v>78</v>
      </c>
      <c r="L22" s="0" t="s">
        <v>65</v>
      </c>
      <c r="M22" s="0" t="s">
        <v>66</v>
      </c>
      <c r="N22" s="0" t="n">
        <v>1</v>
      </c>
      <c r="P22" s="0" t="s">
        <v>32</v>
      </c>
      <c r="Q22" s="0" t="s">
        <v>67</v>
      </c>
    </row>
    <row r="23" customFormat="false" ht="15" hidden="false" customHeight="false" outlineLevel="0" collapsed="false">
      <c r="A23" s="4" t="s">
        <v>60</v>
      </c>
      <c r="B23" s="0" t="s">
        <v>61</v>
      </c>
      <c r="C23" s="0" t="n">
        <v>2019</v>
      </c>
      <c r="D23" s="0" t="s">
        <v>62</v>
      </c>
      <c r="E23" s="0" t="s">
        <v>63</v>
      </c>
      <c r="F23" s="5" t="n">
        <v>0.016</v>
      </c>
      <c r="G23" s="0" t="s">
        <v>21</v>
      </c>
      <c r="H23" s="0" t="s">
        <v>74</v>
      </c>
      <c r="I23" s="3"/>
      <c r="J23" s="3"/>
      <c r="K23" s="0" t="s">
        <v>79</v>
      </c>
      <c r="L23" s="0" t="s">
        <v>65</v>
      </c>
      <c r="M23" s="0" t="s">
        <v>72</v>
      </c>
      <c r="N23" s="0" t="n">
        <v>1</v>
      </c>
      <c r="O23" s="0" t="s">
        <v>73</v>
      </c>
      <c r="P23" s="0" t="s">
        <v>32</v>
      </c>
      <c r="Q23" s="0" t="s">
        <v>67</v>
      </c>
    </row>
    <row r="24" customFormat="false" ht="15" hidden="false" customHeight="false" outlineLevel="0" collapsed="false">
      <c r="A24" s="4" t="s">
        <v>60</v>
      </c>
      <c r="B24" s="0" t="s">
        <v>61</v>
      </c>
      <c r="C24" s="0" t="n">
        <v>2019</v>
      </c>
      <c r="D24" s="0" t="s">
        <v>62</v>
      </c>
      <c r="E24" s="0" t="s">
        <v>63</v>
      </c>
      <c r="F24" s="5" t="n">
        <v>0.006</v>
      </c>
      <c r="G24" s="0" t="s">
        <v>21</v>
      </c>
      <c r="H24" s="0" t="s">
        <v>80</v>
      </c>
      <c r="I24" s="3"/>
      <c r="J24" s="3"/>
      <c r="K24" s="0" t="s">
        <v>81</v>
      </c>
      <c r="L24" s="0" t="s">
        <v>65</v>
      </c>
      <c r="M24" s="0" t="s">
        <v>66</v>
      </c>
      <c r="N24" s="0" t="n">
        <v>1</v>
      </c>
      <c r="P24" s="0" t="s">
        <v>32</v>
      </c>
      <c r="Q24" s="0" t="s">
        <v>67</v>
      </c>
    </row>
    <row r="25" customFormat="false" ht="15" hidden="false" customHeight="false" outlineLevel="0" collapsed="false">
      <c r="A25" s="4" t="s">
        <v>60</v>
      </c>
      <c r="B25" s="0" t="s">
        <v>61</v>
      </c>
      <c r="C25" s="0" t="n">
        <v>2019</v>
      </c>
      <c r="D25" s="0" t="s">
        <v>62</v>
      </c>
      <c r="E25" s="0" t="s">
        <v>63</v>
      </c>
      <c r="F25" s="5" t="n">
        <v>0.045</v>
      </c>
      <c r="G25" s="0" t="s">
        <v>21</v>
      </c>
      <c r="H25" s="0" t="s">
        <v>82</v>
      </c>
      <c r="I25" s="3"/>
      <c r="J25" s="3"/>
      <c r="K25" s="0" t="s">
        <v>83</v>
      </c>
      <c r="L25" s="0" t="s">
        <v>65</v>
      </c>
      <c r="M25" s="0" t="s">
        <v>72</v>
      </c>
      <c r="N25" s="0" t="n">
        <v>1</v>
      </c>
      <c r="P25" s="0" t="s">
        <v>32</v>
      </c>
      <c r="Q25" s="0" t="s">
        <v>67</v>
      </c>
    </row>
    <row r="26" customFormat="false" ht="15" hidden="false" customHeight="false" outlineLevel="0" collapsed="false">
      <c r="A26" s="4" t="s">
        <v>60</v>
      </c>
      <c r="B26" s="0" t="s">
        <v>61</v>
      </c>
      <c r="C26" s="0" t="n">
        <v>2019</v>
      </c>
      <c r="D26" s="0" t="s">
        <v>62</v>
      </c>
      <c r="E26" s="0" t="s">
        <v>63</v>
      </c>
      <c r="F26" s="5" t="n">
        <v>0.026</v>
      </c>
      <c r="G26" s="0" t="s">
        <v>21</v>
      </c>
      <c r="H26" s="0" t="s">
        <v>84</v>
      </c>
      <c r="I26" s="3"/>
      <c r="J26" s="3"/>
      <c r="K26" s="0" t="s">
        <v>85</v>
      </c>
      <c r="L26" s="0" t="s">
        <v>65</v>
      </c>
      <c r="M26" s="0" t="s">
        <v>72</v>
      </c>
      <c r="N26" s="0" t="n">
        <v>1</v>
      </c>
      <c r="P26" s="0" t="s">
        <v>32</v>
      </c>
      <c r="Q26" s="0" t="s">
        <v>67</v>
      </c>
    </row>
    <row r="27" customFormat="false" ht="15" hidden="false" customHeight="false" outlineLevel="0" collapsed="false">
      <c r="A27" s="4" t="s">
        <v>60</v>
      </c>
      <c r="B27" s="0" t="s">
        <v>61</v>
      </c>
      <c r="C27" s="0" t="n">
        <v>2019</v>
      </c>
      <c r="D27" s="0" t="s">
        <v>62</v>
      </c>
      <c r="E27" s="0" t="s">
        <v>63</v>
      </c>
      <c r="F27" s="5" t="n">
        <v>0.086</v>
      </c>
      <c r="G27" s="0" t="s">
        <v>21</v>
      </c>
      <c r="H27" s="0" t="s">
        <v>86</v>
      </c>
      <c r="I27" s="3"/>
      <c r="J27" s="3"/>
      <c r="K27" s="0" t="s">
        <v>87</v>
      </c>
      <c r="L27" s="0" t="s">
        <v>65</v>
      </c>
      <c r="M27" s="0" t="s">
        <v>72</v>
      </c>
      <c r="N27" s="0" t="n">
        <v>1</v>
      </c>
      <c r="O27" s="0" t="s">
        <v>73</v>
      </c>
      <c r="P27" s="0" t="s">
        <v>32</v>
      </c>
      <c r="Q27" s="0" t="s">
        <v>67</v>
      </c>
    </row>
    <row r="28" customFormat="false" ht="15" hidden="false" customHeight="false" outlineLevel="0" collapsed="false">
      <c r="A28" s="4" t="s">
        <v>60</v>
      </c>
      <c r="B28" s="0" t="s">
        <v>61</v>
      </c>
      <c r="C28" s="0" t="n">
        <v>2019</v>
      </c>
      <c r="D28" s="0" t="s">
        <v>62</v>
      </c>
      <c r="E28" s="0" t="s">
        <v>63</v>
      </c>
      <c r="F28" s="5" t="n">
        <v>0.021</v>
      </c>
      <c r="G28" s="0" t="s">
        <v>21</v>
      </c>
      <c r="H28" s="0" t="s">
        <v>84</v>
      </c>
      <c r="I28" s="3"/>
      <c r="J28" s="3"/>
      <c r="K28" s="0" t="s">
        <v>88</v>
      </c>
      <c r="L28" s="0" t="s">
        <v>65</v>
      </c>
      <c r="M28" s="0" t="s">
        <v>72</v>
      </c>
      <c r="N28" s="0" t="n">
        <v>1</v>
      </c>
      <c r="P28" s="0" t="s">
        <v>32</v>
      </c>
      <c r="Q28" s="0" t="s">
        <v>89</v>
      </c>
    </row>
    <row r="29" customFormat="false" ht="15" hidden="false" customHeight="false" outlineLevel="0" collapsed="false">
      <c r="A29" s="4" t="s">
        <v>60</v>
      </c>
      <c r="B29" s="0" t="s">
        <v>61</v>
      </c>
      <c r="C29" s="0" t="n">
        <v>2019</v>
      </c>
      <c r="D29" s="0" t="s">
        <v>62</v>
      </c>
      <c r="E29" s="0" t="s">
        <v>63</v>
      </c>
      <c r="F29" s="5" t="n">
        <v>0.026</v>
      </c>
      <c r="G29" s="0" t="s">
        <v>21</v>
      </c>
      <c r="H29" s="0" t="s">
        <v>90</v>
      </c>
      <c r="I29" s="3"/>
      <c r="J29" s="3"/>
      <c r="K29" s="0" t="s">
        <v>91</v>
      </c>
      <c r="L29" s="0" t="s">
        <v>65</v>
      </c>
      <c r="M29" s="0" t="s">
        <v>72</v>
      </c>
      <c r="N29" s="0" t="n">
        <v>1</v>
      </c>
      <c r="P29" s="0" t="s">
        <v>32</v>
      </c>
      <c r="Q29" s="0" t="s">
        <v>89</v>
      </c>
    </row>
    <row r="30" customFormat="false" ht="15" hidden="false" customHeight="false" outlineLevel="0" collapsed="false">
      <c r="A30" s="4" t="s">
        <v>60</v>
      </c>
      <c r="B30" s="0" t="s">
        <v>61</v>
      </c>
      <c r="C30" s="0" t="n">
        <v>2019</v>
      </c>
      <c r="D30" s="0" t="s">
        <v>62</v>
      </c>
      <c r="E30" s="0" t="s">
        <v>63</v>
      </c>
      <c r="F30" s="5" t="n">
        <v>0.022</v>
      </c>
      <c r="G30" s="0" t="s">
        <v>21</v>
      </c>
      <c r="H30" s="0" t="s">
        <v>92</v>
      </c>
      <c r="I30" s="3"/>
      <c r="J30" s="3"/>
      <c r="K30" s="0" t="s">
        <v>93</v>
      </c>
      <c r="L30" s="0" t="s">
        <v>65</v>
      </c>
      <c r="N30" s="0" t="n">
        <v>1</v>
      </c>
      <c r="P30" s="0" t="s">
        <v>94</v>
      </c>
      <c r="Q30" s="0" t="s">
        <v>67</v>
      </c>
    </row>
    <row r="31" customFormat="false" ht="15" hidden="false" customHeight="false" outlineLevel="0" collapsed="false">
      <c r="A31" s="4" t="s">
        <v>60</v>
      </c>
      <c r="B31" s="0" t="s">
        <v>61</v>
      </c>
      <c r="C31" s="0" t="n">
        <v>2019</v>
      </c>
      <c r="D31" s="0" t="s">
        <v>62</v>
      </c>
      <c r="E31" s="0" t="s">
        <v>63</v>
      </c>
      <c r="F31" s="5" t="n">
        <v>0.083</v>
      </c>
      <c r="G31" s="0" t="s">
        <v>21</v>
      </c>
      <c r="H31" s="0" t="s">
        <v>95</v>
      </c>
      <c r="I31" s="3"/>
      <c r="J31" s="3"/>
      <c r="K31" s="0" t="s">
        <v>96</v>
      </c>
      <c r="L31" s="0" t="s">
        <v>65</v>
      </c>
      <c r="N31" s="0" t="n">
        <v>1</v>
      </c>
      <c r="P31" s="0" t="s">
        <v>94</v>
      </c>
      <c r="Q31" s="0" t="s">
        <v>89</v>
      </c>
    </row>
    <row r="32" customFormat="false" ht="15" hidden="false" customHeight="false" outlineLevel="0" collapsed="false">
      <c r="A32" s="4" t="s">
        <v>60</v>
      </c>
      <c r="B32" s="0" t="s">
        <v>61</v>
      </c>
      <c r="C32" s="0" t="n">
        <v>2019</v>
      </c>
      <c r="D32" s="0" t="s">
        <v>62</v>
      </c>
      <c r="E32" s="0" t="s">
        <v>63</v>
      </c>
      <c r="F32" s="5" t="n">
        <v>0.026</v>
      </c>
      <c r="G32" s="0" t="s">
        <v>21</v>
      </c>
      <c r="H32" s="0" t="s">
        <v>97</v>
      </c>
      <c r="I32" s="3"/>
      <c r="J32" s="3"/>
      <c r="K32" s="0" t="s">
        <v>98</v>
      </c>
      <c r="L32" s="0" t="s">
        <v>65</v>
      </c>
      <c r="N32" s="0" t="n">
        <v>1</v>
      </c>
      <c r="P32" s="0" t="s">
        <v>94</v>
      </c>
      <c r="Q32" s="0" t="s">
        <v>67</v>
      </c>
    </row>
    <row r="33" customFormat="false" ht="15" hidden="false" customHeight="false" outlineLevel="0" collapsed="false">
      <c r="A33" s="4" t="s">
        <v>60</v>
      </c>
      <c r="B33" s="0" t="s">
        <v>61</v>
      </c>
      <c r="C33" s="0" t="n">
        <v>2019</v>
      </c>
      <c r="D33" s="0" t="s">
        <v>62</v>
      </c>
      <c r="E33" s="0" t="s">
        <v>63</v>
      </c>
      <c r="F33" s="5" t="n">
        <v>0.128</v>
      </c>
      <c r="G33" s="0" t="s">
        <v>21</v>
      </c>
      <c r="H33" s="0" t="s">
        <v>99</v>
      </c>
      <c r="I33" s="3"/>
      <c r="J33" s="3"/>
      <c r="K33" s="0" t="s">
        <v>100</v>
      </c>
      <c r="L33" s="0" t="s">
        <v>65</v>
      </c>
      <c r="N33" s="0" t="n">
        <v>1</v>
      </c>
      <c r="P33" s="0" t="s">
        <v>94</v>
      </c>
      <c r="Q33" s="0" t="s">
        <v>67</v>
      </c>
    </row>
    <row r="34" customFormat="false" ht="15" hidden="false" customHeight="false" outlineLevel="0" collapsed="false">
      <c r="A34" s="4" t="s">
        <v>60</v>
      </c>
      <c r="B34" s="0" t="s">
        <v>61</v>
      </c>
      <c r="C34" s="0" t="n">
        <v>2019</v>
      </c>
      <c r="D34" s="0" t="s">
        <v>62</v>
      </c>
      <c r="E34" s="0" t="s">
        <v>63</v>
      </c>
      <c r="F34" s="5" t="n">
        <v>0.091</v>
      </c>
      <c r="G34" s="0" t="s">
        <v>21</v>
      </c>
      <c r="H34" s="0" t="s">
        <v>101</v>
      </c>
      <c r="I34" s="3"/>
      <c r="J34" s="3"/>
      <c r="K34" s="0" t="s">
        <v>102</v>
      </c>
      <c r="L34" s="0" t="s">
        <v>65</v>
      </c>
      <c r="N34" s="0" t="n">
        <v>1</v>
      </c>
      <c r="P34" s="0" t="s">
        <v>94</v>
      </c>
      <c r="Q34" s="0" t="s">
        <v>67</v>
      </c>
    </row>
    <row r="35" customFormat="false" ht="15" hidden="false" customHeight="false" outlineLevel="0" collapsed="false">
      <c r="A35" s="4" t="s">
        <v>60</v>
      </c>
      <c r="B35" s="0" t="s">
        <v>61</v>
      </c>
      <c r="C35" s="0" t="n">
        <v>2019</v>
      </c>
      <c r="D35" s="0" t="s">
        <v>62</v>
      </c>
      <c r="E35" s="0" t="s">
        <v>63</v>
      </c>
      <c r="F35" s="5" t="n">
        <v>0.03</v>
      </c>
      <c r="G35" s="0" t="s">
        <v>21</v>
      </c>
      <c r="H35" s="0" t="s">
        <v>103</v>
      </c>
      <c r="I35" s="3"/>
      <c r="J35" s="3"/>
      <c r="K35" s="0" t="s">
        <v>104</v>
      </c>
      <c r="L35" s="0" t="s">
        <v>65</v>
      </c>
      <c r="N35" s="0" t="n">
        <v>1</v>
      </c>
      <c r="P35" s="0" t="s">
        <v>94</v>
      </c>
      <c r="Q35" s="0" t="s">
        <v>89</v>
      </c>
    </row>
    <row r="36" customFormat="false" ht="15" hidden="false" customHeight="false" outlineLevel="0" collapsed="false">
      <c r="A36" s="4" t="s">
        <v>60</v>
      </c>
      <c r="B36" s="0" t="s">
        <v>61</v>
      </c>
      <c r="C36" s="0" t="n">
        <v>2019</v>
      </c>
      <c r="D36" s="0" t="s">
        <v>62</v>
      </c>
      <c r="E36" s="0" t="s">
        <v>63</v>
      </c>
      <c r="F36" s="5" t="n">
        <v>0.038</v>
      </c>
      <c r="G36" s="0" t="s">
        <v>21</v>
      </c>
      <c r="H36" s="0" t="s">
        <v>105</v>
      </c>
      <c r="I36" s="3"/>
      <c r="J36" s="3"/>
      <c r="K36" s="0" t="s">
        <v>106</v>
      </c>
      <c r="L36" s="0" t="s">
        <v>65</v>
      </c>
      <c r="N36" s="0" t="n">
        <v>1</v>
      </c>
      <c r="P36" s="0" t="s">
        <v>94</v>
      </c>
      <c r="Q36" s="0" t="s">
        <v>67</v>
      </c>
    </row>
    <row r="37" customFormat="false" ht="15" hidden="false" customHeight="false" outlineLevel="0" collapsed="false">
      <c r="A37" s="4" t="s">
        <v>60</v>
      </c>
      <c r="B37" s="0" t="s">
        <v>61</v>
      </c>
      <c r="C37" s="0" t="n">
        <v>2019</v>
      </c>
      <c r="D37" s="0" t="s">
        <v>62</v>
      </c>
      <c r="E37" s="0" t="s">
        <v>63</v>
      </c>
      <c r="F37" s="5" t="n">
        <v>0.064</v>
      </c>
      <c r="G37" s="0" t="s">
        <v>21</v>
      </c>
      <c r="H37" s="0" t="s">
        <v>77</v>
      </c>
      <c r="I37" s="3"/>
      <c r="J37" s="3"/>
      <c r="K37" s="0" t="s">
        <v>107</v>
      </c>
      <c r="L37" s="0" t="s">
        <v>65</v>
      </c>
      <c r="N37" s="0" t="n">
        <v>1</v>
      </c>
      <c r="P37" s="0" t="s">
        <v>94</v>
      </c>
      <c r="Q37" s="0" t="s">
        <v>89</v>
      </c>
    </row>
    <row r="38" customFormat="false" ht="15" hidden="false" customHeight="false" outlineLevel="0" collapsed="false">
      <c r="A38" s="4" t="s">
        <v>60</v>
      </c>
      <c r="B38" s="0" t="s">
        <v>61</v>
      </c>
      <c r="C38" s="0" t="n">
        <v>2019</v>
      </c>
      <c r="D38" s="0" t="s">
        <v>62</v>
      </c>
      <c r="E38" s="0" t="s">
        <v>63</v>
      </c>
      <c r="F38" s="5" t="n">
        <v>0.12</v>
      </c>
      <c r="G38" s="0" t="s">
        <v>21</v>
      </c>
      <c r="H38" s="0" t="s">
        <v>108</v>
      </c>
      <c r="I38" s="3"/>
      <c r="J38" s="3"/>
      <c r="K38" s="0" t="s">
        <v>109</v>
      </c>
      <c r="L38" s="0" t="s">
        <v>65</v>
      </c>
      <c r="N38" s="0" t="n">
        <v>1</v>
      </c>
      <c r="P38" s="0" t="s">
        <v>94</v>
      </c>
      <c r="Q38" s="0" t="s">
        <v>89</v>
      </c>
    </row>
    <row r="39" customFormat="false" ht="15" hidden="false" customHeight="false" outlineLevel="0" collapsed="false">
      <c r="A39" s="4" t="s">
        <v>60</v>
      </c>
      <c r="B39" s="0" t="s">
        <v>61</v>
      </c>
      <c r="C39" s="0" t="n">
        <v>2019</v>
      </c>
      <c r="D39" s="0" t="s">
        <v>62</v>
      </c>
      <c r="E39" s="0" t="s">
        <v>63</v>
      </c>
      <c r="F39" s="5" t="n">
        <v>0.149</v>
      </c>
      <c r="G39" s="0" t="s">
        <v>21</v>
      </c>
      <c r="H39" s="0" t="s">
        <v>110</v>
      </c>
      <c r="I39" s="3"/>
      <c r="J39" s="3"/>
      <c r="K39" s="0" t="s">
        <v>111</v>
      </c>
      <c r="L39" s="0" t="s">
        <v>65</v>
      </c>
      <c r="N39" s="0" t="n">
        <v>1</v>
      </c>
      <c r="P39" s="0" t="s">
        <v>94</v>
      </c>
      <c r="Q39" s="0" t="s">
        <v>89</v>
      </c>
    </row>
    <row r="40" customFormat="false" ht="15" hidden="false" customHeight="false" outlineLevel="0" collapsed="false">
      <c r="A40" s="4" t="s">
        <v>112</v>
      </c>
      <c r="B40" s="0" t="s">
        <v>113</v>
      </c>
      <c r="C40" s="0" t="n">
        <v>2006</v>
      </c>
      <c r="D40" s="0" t="s">
        <v>114</v>
      </c>
      <c r="E40" s="0" t="s">
        <v>115</v>
      </c>
      <c r="F40" s="0" t="n">
        <v>164.3</v>
      </c>
      <c r="G40" s="0" t="s">
        <v>116</v>
      </c>
      <c r="H40" s="0" t="n">
        <v>22</v>
      </c>
      <c r="I40" s="3"/>
      <c r="J40" s="3"/>
      <c r="K40" s="0" t="s">
        <v>117</v>
      </c>
      <c r="L40" s="0" t="s">
        <v>30</v>
      </c>
      <c r="N40" s="0" t="n">
        <v>1</v>
      </c>
      <c r="O40" s="0" t="s">
        <v>118</v>
      </c>
    </row>
    <row r="41" customFormat="false" ht="15" hidden="false" customHeight="false" outlineLevel="0" collapsed="false">
      <c r="A41" s="4" t="s">
        <v>112</v>
      </c>
      <c r="B41" s="0" t="s">
        <v>113</v>
      </c>
      <c r="C41" s="0" t="n">
        <v>2006</v>
      </c>
      <c r="D41" s="0" t="s">
        <v>114</v>
      </c>
      <c r="E41" s="0" t="s">
        <v>115</v>
      </c>
      <c r="F41" s="2" t="n">
        <f aca="false">$F$49/$F$48*F40</f>
        <v>0.0182749585980177</v>
      </c>
      <c r="G41" s="0" t="s">
        <v>21</v>
      </c>
      <c r="I41" s="3"/>
      <c r="J41" s="3"/>
      <c r="K41" s="0" t="s">
        <v>117</v>
      </c>
      <c r="L41" s="0" t="s">
        <v>30</v>
      </c>
      <c r="N41" s="0" t="n">
        <v>1</v>
      </c>
      <c r="O41" s="0" t="s">
        <v>119</v>
      </c>
    </row>
    <row r="42" customFormat="false" ht="15" hidden="false" customHeight="false" outlineLevel="0" collapsed="false">
      <c r="A42" s="4" t="s">
        <v>112</v>
      </c>
      <c r="B42" s="0" t="s">
        <v>113</v>
      </c>
      <c r="C42" s="0" t="n">
        <v>2006</v>
      </c>
      <c r="D42" s="0" t="s">
        <v>114</v>
      </c>
      <c r="E42" s="0" t="s">
        <v>115</v>
      </c>
      <c r="F42" s="0" t="n">
        <v>3591.2</v>
      </c>
      <c r="G42" s="0" t="s">
        <v>116</v>
      </c>
      <c r="H42" s="0" t="n">
        <v>592</v>
      </c>
      <c r="I42" s="3"/>
      <c r="J42" s="3"/>
      <c r="K42" s="0" t="s">
        <v>117</v>
      </c>
      <c r="L42" s="0" t="s">
        <v>30</v>
      </c>
      <c r="N42" s="0" t="n">
        <v>1</v>
      </c>
      <c r="O42" s="0" t="s">
        <v>120</v>
      </c>
    </row>
    <row r="43" customFormat="false" ht="15" hidden="false" customHeight="false" outlineLevel="0" collapsed="false">
      <c r="A43" s="4" t="s">
        <v>112</v>
      </c>
      <c r="B43" s="0" t="s">
        <v>113</v>
      </c>
      <c r="C43" s="0" t="n">
        <v>2006</v>
      </c>
      <c r="D43" s="0" t="s">
        <v>114</v>
      </c>
      <c r="E43" s="0" t="s">
        <v>115</v>
      </c>
      <c r="F43" s="2" t="n">
        <f aca="false">$F$49/$F$48*F42</f>
        <v>0.399446325728551</v>
      </c>
      <c r="G43" s="0" t="s">
        <v>21</v>
      </c>
      <c r="I43" s="3"/>
      <c r="J43" s="3"/>
      <c r="K43" s="0" t="s">
        <v>117</v>
      </c>
      <c r="L43" s="0" t="s">
        <v>30</v>
      </c>
      <c r="N43" s="0" t="n">
        <v>1</v>
      </c>
      <c r="O43" s="0" t="s">
        <v>119</v>
      </c>
    </row>
    <row r="44" customFormat="false" ht="15" hidden="false" customHeight="false" outlineLevel="0" collapsed="false">
      <c r="A44" s="4" t="s">
        <v>112</v>
      </c>
      <c r="B44" s="0" t="s">
        <v>113</v>
      </c>
      <c r="C44" s="0" t="n">
        <v>2006</v>
      </c>
      <c r="D44" s="0" t="s">
        <v>121</v>
      </c>
      <c r="E44" s="0" t="s">
        <v>115</v>
      </c>
      <c r="F44" s="0" t="n">
        <v>111.3</v>
      </c>
      <c r="G44" s="0" t="s">
        <v>116</v>
      </c>
      <c r="H44" s="0" t="n">
        <v>20</v>
      </c>
      <c r="I44" s="3"/>
      <c r="J44" s="3"/>
      <c r="K44" s="0" t="s">
        <v>117</v>
      </c>
      <c r="L44" s="0" t="s">
        <v>30</v>
      </c>
      <c r="N44" s="0" t="n">
        <v>1</v>
      </c>
      <c r="O44" s="0" t="s">
        <v>118</v>
      </c>
    </row>
    <row r="45" customFormat="false" ht="15" hidden="false" customHeight="false" outlineLevel="0" collapsed="false">
      <c r="A45" s="4" t="s">
        <v>112</v>
      </c>
      <c r="B45" s="0" t="s">
        <v>113</v>
      </c>
      <c r="C45" s="0" t="n">
        <v>2006</v>
      </c>
      <c r="D45" s="0" t="s">
        <v>121</v>
      </c>
      <c r="E45" s="0" t="s">
        <v>115</v>
      </c>
      <c r="F45" s="2" t="n">
        <f aca="false">$F$49/$F$48*F44</f>
        <v>0.0123798106631732</v>
      </c>
      <c r="G45" s="0" t="s">
        <v>21</v>
      </c>
      <c r="I45" s="3"/>
      <c r="J45" s="3"/>
      <c r="K45" s="0" t="s">
        <v>117</v>
      </c>
      <c r="L45" s="0" t="s">
        <v>30</v>
      </c>
      <c r="N45" s="0" t="n">
        <v>1</v>
      </c>
      <c r="O45" s="0" t="s">
        <v>119</v>
      </c>
    </row>
    <row r="46" customFormat="false" ht="15" hidden="false" customHeight="false" outlineLevel="0" collapsed="false">
      <c r="A46" s="4" t="s">
        <v>112</v>
      </c>
      <c r="B46" s="0" t="s">
        <v>113</v>
      </c>
      <c r="C46" s="0" t="n">
        <v>2006</v>
      </c>
      <c r="D46" s="0" t="s">
        <v>121</v>
      </c>
      <c r="E46" s="0" t="s">
        <v>115</v>
      </c>
      <c r="F46" s="0" t="n">
        <v>1154.2</v>
      </c>
      <c r="G46" s="0" t="s">
        <v>116</v>
      </c>
      <c r="H46" s="0" t="n">
        <v>130</v>
      </c>
      <c r="I46" s="3"/>
      <c r="J46" s="3"/>
      <c r="K46" s="0" t="s">
        <v>117</v>
      </c>
      <c r="L46" s="0" t="s">
        <v>30</v>
      </c>
      <c r="N46" s="0" t="n">
        <v>1</v>
      </c>
      <c r="O46" s="0" t="s">
        <v>120</v>
      </c>
    </row>
    <row r="47" customFormat="false" ht="15" hidden="false" customHeight="false" outlineLevel="0" collapsed="false">
      <c r="A47" s="4" t="s">
        <v>112</v>
      </c>
      <c r="B47" s="0" t="s">
        <v>113</v>
      </c>
      <c r="C47" s="0" t="n">
        <v>2006</v>
      </c>
      <c r="D47" s="0" t="s">
        <v>121</v>
      </c>
      <c r="E47" s="0" t="s">
        <v>115</v>
      </c>
      <c r="F47" s="2" t="n">
        <f aca="false">$F$49/$F$48*F46</f>
        <v>0.128380749932027</v>
      </c>
      <c r="G47" s="0" t="s">
        <v>21</v>
      </c>
      <c r="I47" s="3"/>
      <c r="J47" s="3"/>
      <c r="K47" s="0" t="s">
        <v>117</v>
      </c>
      <c r="L47" s="0" t="s">
        <v>30</v>
      </c>
      <c r="N47" s="0" t="n">
        <v>1</v>
      </c>
      <c r="O47" s="0" t="s">
        <v>119</v>
      </c>
    </row>
    <row r="48" customFormat="false" ht="15" hidden="false" customHeight="false" outlineLevel="0" collapsed="false">
      <c r="A48" s="4" t="s">
        <v>122</v>
      </c>
      <c r="B48" s="0" t="s">
        <v>123</v>
      </c>
      <c r="C48" s="0" t="n">
        <v>2013</v>
      </c>
      <c r="D48" s="0" t="s">
        <v>114</v>
      </c>
      <c r="F48" s="0" t="n">
        <v>4045.7</v>
      </c>
      <c r="G48" s="0" t="s">
        <v>116</v>
      </c>
      <c r="I48" s="3"/>
      <c r="J48" s="3"/>
      <c r="O48" s="0" t="s">
        <v>124</v>
      </c>
    </row>
    <row r="49" customFormat="false" ht="15" hidden="false" customHeight="false" outlineLevel="0" collapsed="false">
      <c r="A49" s="4" t="s">
        <v>122</v>
      </c>
      <c r="B49" s="0" t="s">
        <v>123</v>
      </c>
      <c r="C49" s="0" t="n">
        <v>2013</v>
      </c>
      <c r="D49" s="0" t="s">
        <v>114</v>
      </c>
      <c r="F49" s="2" t="n">
        <v>0.45</v>
      </c>
      <c r="G49" s="0" t="s">
        <v>21</v>
      </c>
      <c r="I49" s="3"/>
      <c r="J49" s="3"/>
      <c r="O49" s="0" t="s">
        <v>125</v>
      </c>
    </row>
    <row r="50" customFormat="false" ht="15" hidden="false" customHeight="false" outlineLevel="0" collapsed="false">
      <c r="A50" s="4" t="s">
        <v>122</v>
      </c>
      <c r="B50" s="0" t="s">
        <v>123</v>
      </c>
      <c r="C50" s="0" t="n">
        <v>2013</v>
      </c>
      <c r="D50" s="0" t="s">
        <v>126</v>
      </c>
      <c r="F50" s="0" t="n">
        <v>1833</v>
      </c>
      <c r="G50" s="0" t="s">
        <v>116</v>
      </c>
      <c r="I50" s="3"/>
      <c r="J50" s="3"/>
      <c r="O50" s="0" t="s">
        <v>124</v>
      </c>
    </row>
    <row r="51" customFormat="false" ht="15" hidden="false" customHeight="false" outlineLevel="0" collapsed="false">
      <c r="A51" s="4" t="s">
        <v>122</v>
      </c>
      <c r="B51" s="0" t="s">
        <v>123</v>
      </c>
      <c r="C51" s="0" t="n">
        <v>2013</v>
      </c>
      <c r="D51" s="0" t="s">
        <v>126</v>
      </c>
      <c r="F51" s="2" t="n">
        <f aca="false">$F$49/$F$48*F50</f>
        <v>0.203883135180562</v>
      </c>
      <c r="G51" s="0" t="s">
        <v>21</v>
      </c>
      <c r="I51" s="3"/>
      <c r="J51" s="3"/>
      <c r="O51" s="0" t="s">
        <v>125</v>
      </c>
    </row>
    <row r="52" customFormat="false" ht="15" hidden="false" customHeight="false" outlineLevel="0" collapsed="false">
      <c r="A52" s="4" t="s">
        <v>122</v>
      </c>
      <c r="B52" s="0" t="s">
        <v>123</v>
      </c>
      <c r="C52" s="0" t="n">
        <v>2013</v>
      </c>
      <c r="D52" s="0" t="s">
        <v>121</v>
      </c>
      <c r="F52" s="0" t="n">
        <v>1242.6</v>
      </c>
      <c r="G52" s="0" t="s">
        <v>116</v>
      </c>
      <c r="I52" s="3"/>
      <c r="J52" s="3"/>
      <c r="O52" s="0" t="s">
        <v>124</v>
      </c>
    </row>
    <row r="53" customFormat="false" ht="15" hidden="false" customHeight="false" outlineLevel="0" collapsed="false">
      <c r="A53" s="4" t="s">
        <v>122</v>
      </c>
      <c r="B53" s="0" t="s">
        <v>123</v>
      </c>
      <c r="C53" s="0" t="n">
        <v>2013</v>
      </c>
      <c r="D53" s="0" t="s">
        <v>121</v>
      </c>
      <c r="F53" s="2" t="n">
        <f aca="false">F51/F50*F52</f>
        <v>0.138213411770522</v>
      </c>
      <c r="G53" s="0" t="s">
        <v>21</v>
      </c>
      <c r="I53" s="3"/>
      <c r="J53" s="3"/>
      <c r="O53" s="0" t="s">
        <v>125</v>
      </c>
    </row>
    <row r="54" customFormat="false" ht="15" hidden="false" customHeight="false" outlineLevel="0" collapsed="false">
      <c r="A54" s="4" t="s">
        <v>122</v>
      </c>
      <c r="B54" s="0" t="s">
        <v>123</v>
      </c>
      <c r="C54" s="0" t="n">
        <v>2013</v>
      </c>
      <c r="D54" s="0" t="s">
        <v>121</v>
      </c>
      <c r="F54" s="5" t="n">
        <v>0.019</v>
      </c>
      <c r="G54" s="0" t="s">
        <v>21</v>
      </c>
      <c r="I54" s="3"/>
      <c r="J54" s="3"/>
      <c r="O54" s="0" t="s">
        <v>127</v>
      </c>
    </row>
    <row r="55" customFormat="false" ht="15" hidden="false" customHeight="false" outlineLevel="0" collapsed="false">
      <c r="A55" s="4" t="s">
        <v>122</v>
      </c>
      <c r="B55" s="0" t="s">
        <v>123</v>
      </c>
      <c r="C55" s="0" t="n">
        <v>2013</v>
      </c>
      <c r="D55" s="0" t="s">
        <v>121</v>
      </c>
      <c r="F55" s="2" t="n">
        <v>0.11</v>
      </c>
      <c r="G55" s="0" t="s">
        <v>21</v>
      </c>
      <c r="H55" s="0" t="n">
        <v>4</v>
      </c>
      <c r="I55" s="3"/>
      <c r="J55" s="3"/>
      <c r="O55" s="0" t="s">
        <v>128</v>
      </c>
    </row>
    <row r="56" customFormat="false" ht="15" hidden="false" customHeight="false" outlineLevel="0" collapsed="false">
      <c r="A56" s="0" t="s">
        <v>129</v>
      </c>
      <c r="B56" s="0" t="s">
        <v>130</v>
      </c>
      <c r="C56" s="0" t="n">
        <v>2018</v>
      </c>
      <c r="D56" s="0" t="s">
        <v>131</v>
      </c>
      <c r="E56" s="0" t="s">
        <v>132</v>
      </c>
      <c r="F56" s="5" t="n">
        <v>0.039</v>
      </c>
      <c r="G56" s="0" t="s">
        <v>21</v>
      </c>
      <c r="I56" s="3" t="n">
        <v>0.024</v>
      </c>
      <c r="J56" s="3" t="n">
        <v>0.108</v>
      </c>
      <c r="N56" s="0" t="n">
        <v>6</v>
      </c>
      <c r="O56" s="0" t="s">
        <v>133</v>
      </c>
      <c r="P56" s="0" t="s">
        <v>32</v>
      </c>
    </row>
    <row r="57" customFormat="false" ht="15" hidden="false" customHeight="false" outlineLevel="0" collapsed="false">
      <c r="A57" s="0" t="s">
        <v>134</v>
      </c>
      <c r="B57" s="0" t="s">
        <v>135</v>
      </c>
      <c r="C57" s="0" t="n">
        <v>2018</v>
      </c>
      <c r="D57" s="0" t="s">
        <v>136</v>
      </c>
      <c r="F57" s="5" t="n">
        <v>0.0194</v>
      </c>
      <c r="G57" s="0" t="s">
        <v>21</v>
      </c>
      <c r="I57" s="3"/>
      <c r="J57" s="3"/>
      <c r="N57" s="0" t="n">
        <v>2</v>
      </c>
      <c r="O57" s="0" t="s">
        <v>137</v>
      </c>
      <c r="P57" s="0" t="s">
        <v>138</v>
      </c>
    </row>
    <row r="58" customFormat="false" ht="15" hidden="false" customHeight="false" outlineLevel="0" collapsed="false">
      <c r="B58" s="0" t="s">
        <v>139</v>
      </c>
      <c r="C58" s="0" t="n">
        <v>2021</v>
      </c>
      <c r="D58" s="0" t="s">
        <v>136</v>
      </c>
      <c r="F58" s="5" t="n">
        <v>0.0105</v>
      </c>
      <c r="G58" s="0" t="s">
        <v>21</v>
      </c>
      <c r="I58" s="3" t="n">
        <v>0.0083</v>
      </c>
      <c r="J58" s="3" t="n">
        <v>0.0244</v>
      </c>
      <c r="N58" s="0" t="n">
        <v>3</v>
      </c>
      <c r="O58" s="0" t="s">
        <v>140</v>
      </c>
      <c r="P58" s="0" t="s">
        <v>138</v>
      </c>
    </row>
    <row r="59" customFormat="false" ht="15" hidden="false" customHeight="false" outlineLevel="0" collapsed="false">
      <c r="B59" s="0" t="s">
        <v>139</v>
      </c>
      <c r="C59" s="0" t="n">
        <v>2021</v>
      </c>
      <c r="D59" s="0" t="s">
        <v>136</v>
      </c>
      <c r="F59" s="5" t="n">
        <v>0.0016</v>
      </c>
      <c r="G59" s="0" t="s">
        <v>21</v>
      </c>
      <c r="I59" s="3" t="n">
        <v>0.0006</v>
      </c>
      <c r="J59" s="3" t="n">
        <v>0.004</v>
      </c>
      <c r="N59" s="0" t="n">
        <v>5</v>
      </c>
      <c r="O59" s="0" t="s">
        <v>141</v>
      </c>
    </row>
    <row r="60" customFormat="false" ht="15" hidden="false" customHeight="false" outlineLevel="0" collapsed="false">
      <c r="B60" s="0" t="s">
        <v>139</v>
      </c>
      <c r="C60" s="0" t="n">
        <v>2021</v>
      </c>
      <c r="D60" s="0" t="s">
        <v>136</v>
      </c>
      <c r="F60" s="5" t="n">
        <v>0.0013</v>
      </c>
      <c r="G60" s="0" t="s">
        <v>21</v>
      </c>
      <c r="I60" s="3" t="n">
        <v>0</v>
      </c>
      <c r="J60" s="3" t="n">
        <v>0.0081</v>
      </c>
      <c r="N60" s="0" t="n">
        <v>20</v>
      </c>
      <c r="O60" s="0" t="s">
        <v>142</v>
      </c>
    </row>
    <row r="61" customFormat="false" ht="15" hidden="false" customHeight="false" outlineLevel="0" collapsed="false">
      <c r="B61" s="0" t="s">
        <v>139</v>
      </c>
      <c r="C61" s="0" t="n">
        <v>2021</v>
      </c>
      <c r="D61" s="0" t="s">
        <v>136</v>
      </c>
      <c r="F61" s="5" t="n">
        <v>0.0002</v>
      </c>
      <c r="G61" s="0" t="s">
        <v>21</v>
      </c>
      <c r="I61" s="3" t="n">
        <v>0</v>
      </c>
      <c r="J61" s="3" t="n">
        <v>0.0018</v>
      </c>
      <c r="N61" s="0" t="n">
        <v>5</v>
      </c>
      <c r="O61" s="0" t="s">
        <v>143</v>
      </c>
    </row>
    <row r="62" customFormat="false" ht="15" hidden="false" customHeight="false" outlineLevel="0" collapsed="false">
      <c r="B62" s="0" t="s">
        <v>139</v>
      </c>
      <c r="C62" s="0" t="n">
        <v>2021</v>
      </c>
      <c r="D62" s="0" t="s">
        <v>136</v>
      </c>
      <c r="F62" s="2" t="n">
        <v>0</v>
      </c>
      <c r="G62" s="0" t="s">
        <v>21</v>
      </c>
      <c r="I62" s="3" t="n">
        <v>0</v>
      </c>
      <c r="J62" s="3" t="n">
        <v>0.0016</v>
      </c>
      <c r="N62" s="0" t="n">
        <v>3</v>
      </c>
      <c r="O62" s="0" t="s">
        <v>144</v>
      </c>
    </row>
    <row r="63" customFormat="false" ht="15" hidden="false" customHeight="false" outlineLevel="0" collapsed="false">
      <c r="B63" s="0" t="s">
        <v>139</v>
      </c>
      <c r="C63" s="0" t="n">
        <v>2021</v>
      </c>
      <c r="D63" s="0" t="s">
        <v>28</v>
      </c>
      <c r="F63" s="5" t="n">
        <v>0.0224</v>
      </c>
      <c r="G63" s="0" t="s">
        <v>21</v>
      </c>
      <c r="I63" s="3" t="n">
        <v>0.0006</v>
      </c>
      <c r="J63" s="3" t="n">
        <v>0.12</v>
      </c>
      <c r="N63" s="0" t="n">
        <v>21</v>
      </c>
      <c r="O63" s="0" t="s">
        <v>142</v>
      </c>
    </row>
    <row r="64" customFormat="false" ht="15" hidden="false" customHeight="false" outlineLevel="0" collapsed="false">
      <c r="B64" s="0" t="s">
        <v>139</v>
      </c>
      <c r="C64" s="0" t="n">
        <v>2021</v>
      </c>
      <c r="D64" s="0" t="s">
        <v>28</v>
      </c>
      <c r="F64" s="2" t="n">
        <v>0</v>
      </c>
      <c r="G64" s="0" t="s">
        <v>21</v>
      </c>
      <c r="I64" s="3" t="n">
        <v>0</v>
      </c>
      <c r="J64" s="3" t="n">
        <v>0.0003</v>
      </c>
      <c r="N64" s="0" t="n">
        <v>63</v>
      </c>
      <c r="O64" s="0" t="s">
        <v>145</v>
      </c>
    </row>
    <row r="65" customFormat="false" ht="15" hidden="false" customHeight="false" outlineLevel="0" collapsed="false">
      <c r="B65" s="0" t="s">
        <v>139</v>
      </c>
      <c r="C65" s="0" t="n">
        <v>2021</v>
      </c>
      <c r="D65" s="0" t="s">
        <v>28</v>
      </c>
      <c r="F65" s="2" t="n">
        <v>0</v>
      </c>
      <c r="G65" s="0" t="s">
        <v>21</v>
      </c>
      <c r="I65" s="3" t="n">
        <v>0</v>
      </c>
      <c r="J65" s="3" t="n">
        <v>0.0504</v>
      </c>
      <c r="N65" s="0" t="n">
        <v>33</v>
      </c>
      <c r="O65" s="0" t="s">
        <v>146</v>
      </c>
    </row>
    <row r="66" customFormat="false" ht="15" hidden="false" customHeight="false" outlineLevel="0" collapsed="false">
      <c r="B66" s="0" t="s">
        <v>139</v>
      </c>
      <c r="C66" s="0" t="n">
        <v>2021</v>
      </c>
      <c r="D66" s="0" t="s">
        <v>34</v>
      </c>
      <c r="F66" s="5" t="n">
        <v>0.0274</v>
      </c>
      <c r="G66" s="0" t="s">
        <v>21</v>
      </c>
      <c r="I66" s="3" t="n">
        <v>0.0106</v>
      </c>
      <c r="J66" s="3" t="n">
        <v>0.062</v>
      </c>
      <c r="N66" s="0" t="n">
        <v>9</v>
      </c>
      <c r="O66" s="0" t="s">
        <v>49</v>
      </c>
    </row>
    <row r="67" customFormat="false" ht="15" hidden="false" customHeight="false" outlineLevel="0" collapsed="false">
      <c r="B67" s="0" t="s">
        <v>139</v>
      </c>
      <c r="C67" s="0" t="n">
        <v>2021</v>
      </c>
      <c r="D67" s="0" t="s">
        <v>34</v>
      </c>
      <c r="F67" s="5" t="n">
        <v>0.0142</v>
      </c>
      <c r="G67" s="0" t="s">
        <v>21</v>
      </c>
      <c r="I67" s="3" t="n">
        <v>0.0037</v>
      </c>
      <c r="J67" s="3" t="n">
        <v>0.0597</v>
      </c>
      <c r="N67" s="0" t="n">
        <v>50</v>
      </c>
      <c r="O67" s="0" t="s">
        <v>147</v>
      </c>
    </row>
    <row r="68" customFormat="false" ht="15" hidden="false" customHeight="false" outlineLevel="0" collapsed="false">
      <c r="B68" s="0" t="s">
        <v>139</v>
      </c>
      <c r="C68" s="0" t="n">
        <v>2021</v>
      </c>
      <c r="D68" s="0" t="s">
        <v>34</v>
      </c>
      <c r="F68" s="5" t="n">
        <v>0.0003</v>
      </c>
      <c r="G68" s="0" t="s">
        <v>21</v>
      </c>
      <c r="I68" s="3" t="n">
        <v>0.0002</v>
      </c>
      <c r="J68" s="3" t="n">
        <v>0.0004</v>
      </c>
      <c r="N68" s="0" t="n">
        <v>2</v>
      </c>
      <c r="O68" s="0" t="s">
        <v>148</v>
      </c>
    </row>
    <row r="69" customFormat="false" ht="15" hidden="false" customHeight="false" outlineLevel="0" collapsed="false">
      <c r="B69" s="0" t="s">
        <v>139</v>
      </c>
      <c r="C69" s="0" t="n">
        <v>2021</v>
      </c>
      <c r="D69" s="0" t="s">
        <v>149</v>
      </c>
      <c r="F69" s="5" t="n">
        <v>0.0157</v>
      </c>
      <c r="G69" s="0" t="s">
        <v>21</v>
      </c>
      <c r="I69" s="3" t="n">
        <v>0.01</v>
      </c>
      <c r="J69" s="3" t="n">
        <v>0.0534</v>
      </c>
      <c r="N69" s="0" t="n">
        <v>4</v>
      </c>
      <c r="O69" s="0" t="s">
        <v>150</v>
      </c>
    </row>
    <row r="70" customFormat="false" ht="15" hidden="false" customHeight="false" outlineLevel="0" collapsed="false">
      <c r="B70" s="0" t="s">
        <v>139</v>
      </c>
      <c r="C70" s="0" t="n">
        <v>2021</v>
      </c>
      <c r="D70" s="0" t="s">
        <v>149</v>
      </c>
      <c r="F70" s="5" t="n">
        <v>0.012</v>
      </c>
      <c r="G70" s="0" t="s">
        <v>21</v>
      </c>
      <c r="I70" s="3" t="n">
        <v>0.011</v>
      </c>
      <c r="J70" s="3" t="n">
        <v>0.0389</v>
      </c>
      <c r="N70" s="0" t="n">
        <v>23</v>
      </c>
      <c r="O70" s="0" t="s">
        <v>151</v>
      </c>
    </row>
    <row r="71" customFormat="false" ht="15" hidden="false" customHeight="false" outlineLevel="0" collapsed="false">
      <c r="B71" s="0" t="s">
        <v>139</v>
      </c>
      <c r="C71" s="0" t="n">
        <v>2021</v>
      </c>
      <c r="D71" s="0" t="s">
        <v>149</v>
      </c>
      <c r="F71" s="5" t="n">
        <v>0.0059</v>
      </c>
      <c r="G71" s="0" t="s">
        <v>21</v>
      </c>
      <c r="I71" s="3" t="n">
        <v>0.0048</v>
      </c>
      <c r="J71" s="3" t="n">
        <v>0.0466</v>
      </c>
      <c r="N71" s="0" t="n">
        <v>4</v>
      </c>
      <c r="O71" s="0" t="s">
        <v>152</v>
      </c>
    </row>
    <row r="72" customFormat="false" ht="15" hidden="false" customHeight="false" outlineLevel="0" collapsed="false">
      <c r="B72" s="0" t="s">
        <v>139</v>
      </c>
      <c r="C72" s="0" t="n">
        <v>2021</v>
      </c>
      <c r="D72" s="0" t="s">
        <v>149</v>
      </c>
      <c r="F72" s="5" t="n">
        <v>0.0006</v>
      </c>
      <c r="G72" s="0" t="s">
        <v>21</v>
      </c>
      <c r="I72" s="3" t="n">
        <v>0.0004</v>
      </c>
      <c r="J72" s="3" t="n">
        <v>0.0012</v>
      </c>
      <c r="N72" s="0" t="n">
        <v>16</v>
      </c>
      <c r="O72" s="0" t="s">
        <v>153</v>
      </c>
    </row>
    <row r="73" customFormat="false" ht="15" hidden="false" customHeight="false" outlineLevel="0" collapsed="false">
      <c r="B73" s="0" t="s">
        <v>139</v>
      </c>
      <c r="C73" s="0" t="n">
        <v>2021</v>
      </c>
      <c r="D73" s="0" t="s">
        <v>149</v>
      </c>
      <c r="F73" s="5" t="n">
        <v>0.0004</v>
      </c>
      <c r="G73" s="0" t="s">
        <v>21</v>
      </c>
      <c r="I73" s="3" t="n">
        <v>0.0003</v>
      </c>
      <c r="J73" s="3" t="n">
        <v>0.0015</v>
      </c>
      <c r="N73" s="0" t="n">
        <v>11</v>
      </c>
      <c r="O73" s="0" t="s">
        <v>148</v>
      </c>
    </row>
    <row r="74" customFormat="false" ht="15" hidden="false" customHeight="false" outlineLevel="0" collapsed="false">
      <c r="E74" s="4"/>
    </row>
    <row r="75" customFormat="false" ht="15" hidden="false" customHeight="false" outlineLevel="0" collapsed="false">
      <c r="E75" s="4"/>
    </row>
    <row r="76" customFormat="false" ht="15" hidden="false" customHeight="false" outlineLevel="0" collapsed="false">
      <c r="E76" s="4"/>
    </row>
  </sheetData>
  <hyperlinks>
    <hyperlink ref="A4" r:id="rId1" display="https://www.dbfz.de/fileadmin/user_upload/Referenzen/DBFZ_Reports/DBFZ_Report_33.pdf"/>
    <hyperlink ref="A9" r:id="rId2" display="http://task37.ieabioenergy.com/files/member-upload/Sax_report_Switzerland_2013.pdf"/>
    <hyperlink ref="A14" r:id="rId3" display="https://www.ineris.fr/sites/ineris.fr/files/contribution/Documents/Rapport-Ineris-20-167265-2515796_MethanEmis-version-finale-v1.pdf"/>
    <hyperlink ref="A17" r:id="rId4" display="https://www.sciencedirect.com/science/article/pii/S0956053X19304842"/>
    <hyperlink ref="A18" r:id="rId5" display="https://www.sciencedirect.com/science/article/pii/S0956053X19304842"/>
    <hyperlink ref="A19" r:id="rId6" display="https://www.sciencedirect.com/science/article/pii/S0956053X19304842"/>
    <hyperlink ref="A20" r:id="rId7" display="https://www.sciencedirect.com/science/article/pii/S0956053X19304842"/>
    <hyperlink ref="A21" r:id="rId8" display="https://www.sciencedirect.com/science/article/pii/S0956053X19304842"/>
    <hyperlink ref="A22" r:id="rId9" display="https://www.sciencedirect.com/science/article/pii/S0956053X19304842"/>
    <hyperlink ref="A23" r:id="rId10" display="https://www.sciencedirect.com/science/article/pii/S0956053X19304842"/>
    <hyperlink ref="A24" r:id="rId11" display="https://www.sciencedirect.com/science/article/pii/S0956053X19304842"/>
    <hyperlink ref="A25" r:id="rId12" display="https://www.sciencedirect.com/science/article/pii/S0956053X19304842"/>
    <hyperlink ref="A26" r:id="rId13" display="https://www.sciencedirect.com/science/article/pii/S0956053X19304842"/>
    <hyperlink ref="A27" r:id="rId14" display="https://www.sciencedirect.com/science/article/pii/S0956053X19304842"/>
    <hyperlink ref="A28" r:id="rId15" display="https://www.sciencedirect.com/science/article/pii/S0956053X19304842"/>
    <hyperlink ref="A29" r:id="rId16" display="https://www.sciencedirect.com/science/article/pii/S0956053X19304842"/>
    <hyperlink ref="A30" r:id="rId17" display="https://www.sciencedirect.com/science/article/pii/S0956053X19304842"/>
    <hyperlink ref="A31" r:id="rId18" display="https://www.sciencedirect.com/science/article/pii/S0956053X19304842"/>
    <hyperlink ref="A32" r:id="rId19" display="https://www.sciencedirect.com/science/article/pii/S0956053X19304842"/>
    <hyperlink ref="A33" r:id="rId20" display="https://www.sciencedirect.com/science/article/pii/S0956053X19304842"/>
    <hyperlink ref="A34" r:id="rId21" display="https://www.sciencedirect.com/science/article/pii/S0956053X19304842"/>
    <hyperlink ref="A35" r:id="rId22" display="https://www.sciencedirect.com/science/article/pii/S0956053X19304842"/>
    <hyperlink ref="A36" r:id="rId23" display="https://www.sciencedirect.com/science/article/pii/S0956053X19304842"/>
    <hyperlink ref="A37" r:id="rId24" display="https://www.sciencedirect.com/science/article/pii/S0956053X19304842"/>
    <hyperlink ref="A38" r:id="rId25" display="https://www.sciencedirect.com/science/article/pii/S0956053X19304842"/>
    <hyperlink ref="A39" r:id="rId26" display="https://www.sciencedirect.com/science/article/pii/S0956053X19304842"/>
    <hyperlink ref="A40" r:id="rId27" display="https://www.sciencedirect.com/science/article/pii/S0167880905004159"/>
    <hyperlink ref="A41" r:id="rId28" display="https://www.sciencedirect.com/science/article/pii/S0167880905004159"/>
    <hyperlink ref="A42" r:id="rId29" display="https://www.sciencedirect.com/science/article/pii/S0167880905004159"/>
    <hyperlink ref="A43" r:id="rId30" display="https://www.sciencedirect.com/science/article/pii/S0167880905004159"/>
    <hyperlink ref="A44" r:id="rId31" display="https://www.sciencedirect.com/science/article/pii/S0167880905004159"/>
    <hyperlink ref="A45" r:id="rId32" display="https://www.sciencedirect.com/science/article/pii/S0167880905004159"/>
    <hyperlink ref="A46" r:id="rId33" display="https://www.sciencedirect.com/science/article/pii/S0167880905004159"/>
    <hyperlink ref="A47" r:id="rId34" display="https://www.sciencedirect.com/science/article/pii/S0167880905004159"/>
    <hyperlink ref="A48" r:id="rId35" display="https://www.sciencedirect.com/science/article/pii/B9780857094988500117"/>
    <hyperlink ref="A49" r:id="rId36" display="https://www.sciencedirect.com/science/article/pii/B9780857094988500117"/>
    <hyperlink ref="A50" r:id="rId37" display="https://www.sciencedirect.com/science/article/pii/B9780857094988500117"/>
    <hyperlink ref="A51" r:id="rId38" display="https://www.sciencedirect.com/science/article/pii/B9780857094988500117"/>
    <hyperlink ref="A52" r:id="rId39" display="https://www.sciencedirect.com/science/article/pii/B9780857094988500117"/>
    <hyperlink ref="A53" r:id="rId40" display="https://www.sciencedirect.com/science/article/pii/B9780857094988500117"/>
    <hyperlink ref="A54" r:id="rId41" display="https://www.sciencedirect.com/science/article/pii/B9780857094988500117"/>
    <hyperlink ref="A55" r:id="rId42" display="https://www.sciencedirect.com/science/article/pii/B978085709498850011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6.37"/>
  </cols>
  <sheetData>
    <row r="1" customFormat="false" ht="13.8" hidden="false" customHeight="false" outlineLevel="0" collapsed="false">
      <c r="A1" s="0" t="s">
        <v>154</v>
      </c>
      <c r="B1" s="0" t="s">
        <v>3</v>
      </c>
      <c r="C1" s="0" t="s">
        <v>8</v>
      </c>
      <c r="D1" s="0" t="s">
        <v>9</v>
      </c>
      <c r="E1" s="0" t="s">
        <v>155</v>
      </c>
      <c r="F1" s="0" t="s">
        <v>156</v>
      </c>
      <c r="G1" s="0" t="s">
        <v>157</v>
      </c>
    </row>
    <row r="2" customFormat="false" ht="13.8" hidden="false" customHeight="false" outlineLevel="0" collapsed="false">
      <c r="A2" s="0" t="s">
        <v>158</v>
      </c>
      <c r="B2" s="0" t="s">
        <v>159</v>
      </c>
      <c r="C2" s="0" t="n">
        <v>15000</v>
      </c>
      <c r="D2" s="0" t="n">
        <v>25000</v>
      </c>
      <c r="E2" s="10" t="n">
        <f aca="false">TRUE()</f>
        <v>1</v>
      </c>
      <c r="F2" s="10" t="s">
        <v>160</v>
      </c>
      <c r="G2" s="0" t="s">
        <v>161</v>
      </c>
    </row>
    <row r="3" customFormat="false" ht="13.8" hidden="false" customHeight="false" outlineLevel="0" collapsed="false">
      <c r="A3" s="0" t="s">
        <v>162</v>
      </c>
      <c r="B3" s="0" t="s">
        <v>159</v>
      </c>
      <c r="C3" s="0" t="n">
        <v>30000</v>
      </c>
      <c r="D3" s="0" t="n">
        <v>35000</v>
      </c>
      <c r="E3" s="10" t="n">
        <f aca="false">TRUE()</f>
        <v>1</v>
      </c>
      <c r="F3" s="10" t="s">
        <v>160</v>
      </c>
    </row>
    <row r="4" customFormat="false" ht="13.8" hidden="false" customHeight="false" outlineLevel="0" collapsed="false">
      <c r="A4" s="0" t="s">
        <v>163</v>
      </c>
      <c r="B4" s="0" t="s">
        <v>159</v>
      </c>
      <c r="C4" s="0" t="n">
        <v>5000</v>
      </c>
      <c r="D4" s="0" t="n">
        <v>10000</v>
      </c>
      <c r="F4" s="10" t="s">
        <v>160</v>
      </c>
    </row>
    <row r="5" customFormat="false" ht="13.8" hidden="false" customHeight="false" outlineLevel="0" collapsed="false">
      <c r="A5" s="0" t="s">
        <v>164</v>
      </c>
      <c r="B5" s="0" t="s">
        <v>159</v>
      </c>
      <c r="C5" s="0" t="n">
        <v>200</v>
      </c>
      <c r="D5" s="0" t="n">
        <v>800</v>
      </c>
      <c r="F5" s="10" t="s">
        <v>160</v>
      </c>
    </row>
    <row r="6" customFormat="false" ht="13.8" hidden="false" customHeight="false" outlineLevel="0" collapsed="false">
      <c r="A6" s="0" t="s">
        <v>165</v>
      </c>
      <c r="B6" s="0" t="s">
        <v>159</v>
      </c>
      <c r="C6" s="0" t="n">
        <v>60</v>
      </c>
      <c r="D6" s="0" t="n">
        <v>1000</v>
      </c>
      <c r="F6" s="10" t="s">
        <v>160</v>
      </c>
    </row>
    <row r="7" customFormat="false" ht="13.8" hidden="false" customHeight="false" outlineLevel="0" collapsed="false">
      <c r="A7" s="0" t="s">
        <v>166</v>
      </c>
      <c r="B7" s="0" t="s">
        <v>159</v>
      </c>
      <c r="C7" s="0" t="n">
        <v>2000</v>
      </c>
      <c r="D7" s="0" t="n">
        <v>2000.01</v>
      </c>
      <c r="F7" s="10" t="s">
        <v>160</v>
      </c>
    </row>
    <row r="8" customFormat="false" ht="13.8" hidden="false" customHeight="false" outlineLevel="0" collapsed="false">
      <c r="A8" s="0" t="s">
        <v>167</v>
      </c>
      <c r="B8" s="0" t="s">
        <v>159</v>
      </c>
      <c r="C8" s="0" t="n">
        <v>25</v>
      </c>
      <c r="D8" s="0" t="n">
        <v>1000</v>
      </c>
      <c r="F8" s="10" t="s">
        <v>160</v>
      </c>
    </row>
    <row r="9" customFormat="false" ht="13.8" hidden="false" customHeight="false" outlineLevel="0" collapsed="false">
      <c r="A9" s="0" t="s">
        <v>168</v>
      </c>
      <c r="B9" s="0" t="s">
        <v>159</v>
      </c>
      <c r="C9" s="0" t="n">
        <v>10</v>
      </c>
      <c r="D9" s="0" t="n">
        <v>300</v>
      </c>
      <c r="F9" s="10" t="s">
        <v>160</v>
      </c>
    </row>
    <row r="10" customFormat="false" ht="13.8" hidden="false" customHeight="false" outlineLevel="0" collapsed="false">
      <c r="A10" s="0" t="s">
        <v>163</v>
      </c>
      <c r="B10" s="0" t="s">
        <v>169</v>
      </c>
      <c r="C10" s="0" t="n">
        <v>5000</v>
      </c>
      <c r="D10" s="0" t="n">
        <v>10000</v>
      </c>
      <c r="F10" s="10" t="s">
        <v>160</v>
      </c>
    </row>
    <row r="11" customFormat="false" ht="13.8" hidden="false" customHeight="false" outlineLevel="0" collapsed="false">
      <c r="A11" s="0" t="s">
        <v>167</v>
      </c>
      <c r="B11" s="0" t="s">
        <v>169</v>
      </c>
      <c r="C11" s="0" t="n">
        <v>25</v>
      </c>
      <c r="D11" s="0" t="n">
        <v>1000</v>
      </c>
      <c r="F11" s="10" t="s">
        <v>160</v>
      </c>
    </row>
    <row r="12" customFormat="false" ht="13.8" hidden="false" customHeight="false" outlineLevel="0" collapsed="false">
      <c r="A12" s="0" t="s">
        <v>168</v>
      </c>
      <c r="B12" s="0" t="s">
        <v>169</v>
      </c>
      <c r="C12" s="0" t="n">
        <v>10</v>
      </c>
      <c r="D12" s="0" t="n">
        <v>300</v>
      </c>
      <c r="F12" s="10" t="s">
        <v>160</v>
      </c>
    </row>
    <row r="13" customFormat="false" ht="13.8" hidden="false" customHeight="false" outlineLevel="0" collapsed="false">
      <c r="A13" s="0" t="s">
        <v>170</v>
      </c>
      <c r="B13" s="0" t="s">
        <v>169</v>
      </c>
      <c r="C13" s="0" t="n">
        <v>0</v>
      </c>
      <c r="D13" s="0" t="n">
        <v>10000</v>
      </c>
      <c r="F13" s="10" t="s">
        <v>160</v>
      </c>
    </row>
    <row r="14" customFormat="false" ht="13.8" hidden="false" customHeight="false" outlineLevel="0" collapsed="false">
      <c r="A14" s="0" t="s">
        <v>171</v>
      </c>
      <c r="B14" s="0" t="s">
        <v>16</v>
      </c>
      <c r="C14" s="0" t="n">
        <v>60000</v>
      </c>
      <c r="D14" s="0" t="n">
        <v>90000</v>
      </c>
      <c r="E14" s="10" t="n">
        <f aca="false">TRUE()</f>
        <v>1</v>
      </c>
      <c r="F14" s="10" t="s">
        <v>160</v>
      </c>
    </row>
    <row r="15" customFormat="false" ht="13.8" hidden="false" customHeight="false" outlineLevel="0" collapsed="false">
      <c r="A15" s="0" t="s">
        <v>170</v>
      </c>
      <c r="B15" s="0" t="s">
        <v>16</v>
      </c>
      <c r="C15" s="0" t="n">
        <v>0</v>
      </c>
      <c r="D15" s="0" t="n">
        <v>10000</v>
      </c>
      <c r="F15" s="1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0.87"/>
    <col collapsed="false" customWidth="true" hidden="false" outlineLevel="0" max="8" min="8" style="0" width="18.32"/>
    <col collapsed="false" customWidth="true" hidden="false" outlineLevel="0" max="9" min="9" style="0" width="14.13"/>
    <col collapsed="false" customWidth="true" hidden="false" outlineLevel="0" max="10" min="10" style="0" width="16.45"/>
  </cols>
  <sheetData>
    <row r="1" customFormat="false" ht="13.8" hidden="false" customHeight="false" outlineLevel="0" collapsed="false">
      <c r="A1" s="0" t="s">
        <v>172</v>
      </c>
      <c r="B1" s="0" t="s">
        <v>8</v>
      </c>
      <c r="C1" s="0" t="s">
        <v>9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156</v>
      </c>
      <c r="J1" s="0" t="s">
        <v>178</v>
      </c>
    </row>
    <row r="2" customFormat="false" ht="14.9" hidden="false" customHeight="false" outlineLevel="0" collapsed="false">
      <c r="A2" s="0" t="s">
        <v>179</v>
      </c>
      <c r="B2" s="0" t="n">
        <v>2500</v>
      </c>
      <c r="D2" s="0" t="n">
        <v>35000</v>
      </c>
      <c r="E2" s="0" t="n">
        <v>1.4</v>
      </c>
      <c r="F2" s="0" t="n">
        <v>6.2</v>
      </c>
      <c r="H2" s="0" t="s">
        <v>180</v>
      </c>
      <c r="I2" s="0" t="s">
        <v>181</v>
      </c>
      <c r="J2" s="0" t="s">
        <v>182</v>
      </c>
    </row>
    <row r="3" customFormat="false" ht="14.9" hidden="false" customHeight="false" outlineLevel="0" collapsed="false">
      <c r="A3" s="0" t="s">
        <v>183</v>
      </c>
      <c r="B3" s="0" t="n">
        <v>5000</v>
      </c>
      <c r="D3" s="0" t="n">
        <v>150000</v>
      </c>
      <c r="E3" s="0" t="n">
        <v>1.4</v>
      </c>
      <c r="F3" s="0" t="n">
        <v>6.2</v>
      </c>
      <c r="H3" s="0" t="s">
        <v>180</v>
      </c>
      <c r="I3" s="0" t="s">
        <v>181</v>
      </c>
      <c r="J3" s="0" t="s">
        <v>184</v>
      </c>
    </row>
    <row r="4" customFormat="false" ht="13.8" hidden="false" customHeight="false" outlineLevel="0" collapsed="false">
      <c r="A4" s="0" t="s">
        <v>185</v>
      </c>
      <c r="B4" s="0" t="n">
        <v>5</v>
      </c>
      <c r="C4" s="0" t="n">
        <v>23.14</v>
      </c>
      <c r="H4" s="0" t="s">
        <v>186</v>
      </c>
      <c r="I4" s="0" t="s">
        <v>187</v>
      </c>
      <c r="J4" s="0" t="s">
        <v>188</v>
      </c>
    </row>
    <row r="5" customFormat="false" ht="13.8" hidden="false" customHeight="false" outlineLevel="0" collapsed="false">
      <c r="A5" s="0" t="s">
        <v>189</v>
      </c>
      <c r="B5" s="0" t="n">
        <v>5.7</v>
      </c>
      <c r="C5" s="0" t="n">
        <v>7.2</v>
      </c>
      <c r="G5" s="0" t="n">
        <v>11.5</v>
      </c>
      <c r="H5" s="0" t="s">
        <v>186</v>
      </c>
      <c r="I5" s="0" t="s">
        <v>190</v>
      </c>
      <c r="J5" s="0" t="s">
        <v>191</v>
      </c>
    </row>
    <row r="6" customFormat="false" ht="13.8" hidden="false" customHeight="false" outlineLevel="0" collapsed="false">
      <c r="A6" s="0" t="s">
        <v>192</v>
      </c>
      <c r="B6" s="0" t="n">
        <v>400</v>
      </c>
      <c r="C6" s="0" t="n">
        <v>1200</v>
      </c>
      <c r="H6" s="0" t="s">
        <v>186</v>
      </c>
      <c r="I6" s="0" t="s">
        <v>193</v>
      </c>
      <c r="J6" s="0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9.15234375" defaultRowHeight="13.8" zeroHeight="false" outlineLevelRow="0" outlineLevelCol="0"/>
  <cols>
    <col collapsed="false" customWidth="true" hidden="false" outlineLevel="0" max="5" min="5" style="0" width="16"/>
    <col collapsed="false" customWidth="true" hidden="false" outlineLevel="0" max="6" min="6" style="0" width="19.54"/>
    <col collapsed="false" customWidth="true" hidden="false" outlineLevel="0" max="7" min="7" style="0" width="18"/>
    <col collapsed="false" customWidth="true" hidden="false" outlineLevel="0" max="8" min="8" style="0" width="19.43"/>
  </cols>
  <sheetData>
    <row r="1" customFormat="false" ht="13.8" hidden="false" customHeight="false" outlineLevel="0" collapsed="false">
      <c r="A1" s="0" t="s">
        <v>195</v>
      </c>
      <c r="B1" s="0" t="s">
        <v>196</v>
      </c>
      <c r="C1" s="0" t="s">
        <v>197</v>
      </c>
      <c r="D1" s="0" t="s">
        <v>198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  <c r="J1" s="0" t="s">
        <v>204</v>
      </c>
      <c r="K1" s="0" t="s">
        <v>14</v>
      </c>
    </row>
    <row r="2" customFormat="false" ht="13.8" hidden="false" customHeight="false" outlineLevel="0" collapsed="false">
      <c r="E2" s="0" t="s">
        <v>205</v>
      </c>
      <c r="J2" s="0" t="s">
        <v>205</v>
      </c>
    </row>
    <row r="3" customFormat="false" ht="13.8" hidden="false" customHeight="false" outlineLevel="0" collapsed="false">
      <c r="A3" s="0" t="s">
        <v>206</v>
      </c>
      <c r="B3" s="0" t="s">
        <v>207</v>
      </c>
      <c r="C3" s="0" t="s">
        <v>208</v>
      </c>
      <c r="D3" s="0" t="s">
        <v>209</v>
      </c>
      <c r="E3" s="0" t="n">
        <v>0</v>
      </c>
      <c r="F3" s="0" t="n">
        <v>0</v>
      </c>
      <c r="G3" s="0" t="n">
        <v>0.8</v>
      </c>
      <c r="H3" s="0" t="n">
        <v>8.9</v>
      </c>
      <c r="I3" s="0" t="s">
        <v>210</v>
      </c>
      <c r="J3" s="0" t="n">
        <v>-97.6</v>
      </c>
    </row>
    <row r="4" customFormat="false" ht="13.8" hidden="false" customHeight="false" outlineLevel="0" collapsed="false">
      <c r="A4" s="0" t="s">
        <v>206</v>
      </c>
      <c r="B4" s="0" t="s">
        <v>211</v>
      </c>
      <c r="D4" s="0" t="s">
        <v>209</v>
      </c>
      <c r="E4" s="0" t="n">
        <v>0</v>
      </c>
      <c r="F4" s="0" t="n">
        <v>3.2</v>
      </c>
      <c r="G4" s="0" t="n">
        <v>0.9</v>
      </c>
      <c r="H4" s="0" t="n">
        <v>4.5</v>
      </c>
      <c r="I4" s="0" t="s">
        <v>212</v>
      </c>
      <c r="J4" s="0" t="n">
        <v>-111.9</v>
      </c>
    </row>
    <row r="5" customFormat="false" ht="13.8" hidden="false" customHeight="false" outlineLevel="0" collapsed="false">
      <c r="A5" s="0" t="s">
        <v>213</v>
      </c>
      <c r="B5" s="0" t="s">
        <v>207</v>
      </c>
      <c r="C5" s="0" t="s">
        <v>208</v>
      </c>
      <c r="D5" s="0" t="s">
        <v>209</v>
      </c>
      <c r="E5" s="0" t="n">
        <v>15.2</v>
      </c>
      <c r="F5" s="0" t="n">
        <v>0</v>
      </c>
      <c r="G5" s="0" t="n">
        <v>0</v>
      </c>
      <c r="H5" s="0" t="n">
        <v>8.9</v>
      </c>
      <c r="I5" s="0" t="s">
        <v>210</v>
      </c>
    </row>
    <row r="6" customFormat="false" ht="13.8" hidden="false" customHeight="false" outlineLevel="0" collapsed="false">
      <c r="A6" s="0" t="s">
        <v>213</v>
      </c>
      <c r="B6" s="0" t="s">
        <v>211</v>
      </c>
      <c r="D6" s="0" t="s">
        <v>209</v>
      </c>
      <c r="E6" s="0" t="n">
        <v>17.6</v>
      </c>
      <c r="F6" s="0" t="n">
        <v>4.3</v>
      </c>
      <c r="G6" s="0" t="n">
        <v>0</v>
      </c>
      <c r="H6" s="0" t="n">
        <v>4.5</v>
      </c>
      <c r="I6" s="0" t="s">
        <v>212</v>
      </c>
    </row>
    <row r="7" customFormat="false" ht="13.8" hidden="false" customHeight="false" outlineLevel="0" collapsed="false">
      <c r="A7" s="0" t="s">
        <v>214</v>
      </c>
      <c r="B7" s="0" t="s">
        <v>207</v>
      </c>
      <c r="C7" s="0" t="s">
        <v>208</v>
      </c>
      <c r="D7" s="0" t="s">
        <v>209</v>
      </c>
      <c r="E7" s="0" t="n">
        <v>0</v>
      </c>
      <c r="F7" s="0" t="n">
        <v>0</v>
      </c>
      <c r="G7" s="0" t="n">
        <v>0.5</v>
      </c>
      <c r="H7" s="0" t="n">
        <v>8.9</v>
      </c>
      <c r="I7" s="0" t="s">
        <v>210</v>
      </c>
    </row>
    <row r="8" customFormat="false" ht="13.8" hidden="false" customHeight="false" outlineLevel="0" collapsed="false">
      <c r="A8" s="0" t="s">
        <v>214</v>
      </c>
      <c r="B8" s="0" t="s">
        <v>211</v>
      </c>
      <c r="D8" s="0" t="s">
        <v>209</v>
      </c>
      <c r="E8" s="0" t="n">
        <v>0</v>
      </c>
      <c r="F8" s="0" t="n">
        <v>5.1</v>
      </c>
      <c r="G8" s="0" t="n">
        <v>0.5</v>
      </c>
      <c r="H8" s="0" t="n">
        <v>4.5</v>
      </c>
      <c r="I8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43c966-cb45-4885-93fc-2ce78a94204b">
      <Terms xmlns="http://schemas.microsoft.com/office/infopath/2007/PartnerControls"/>
    </lcf76f155ced4ddcb4097134ff3c332f>
    <TaxCatchAll xmlns="ac131f03-315b-4cd8-8e3a-6189969fd4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9782AF6692CB4E8097BF428225D135" ma:contentTypeVersion="12" ma:contentTypeDescription="Create a new document." ma:contentTypeScope="" ma:versionID="b2bf32324c8ee5e3d750131cedb0aa01">
  <xsd:schema xmlns:xsd="http://www.w3.org/2001/XMLSchema" xmlns:xs="http://www.w3.org/2001/XMLSchema" xmlns:p="http://schemas.microsoft.com/office/2006/metadata/properties" xmlns:ns2="5843c966-cb45-4885-93fc-2ce78a94204b" xmlns:ns3="ac131f03-315b-4cd8-8e3a-6189969fd4f0" targetNamespace="http://schemas.microsoft.com/office/2006/metadata/properties" ma:root="true" ma:fieldsID="b891371e58c44ef9a5dc7a6bb946924c" ns2:_="" ns3:_="">
    <xsd:import namespace="5843c966-cb45-4885-93fc-2ce78a94204b"/>
    <xsd:import namespace="ac131f03-315b-4cd8-8e3a-6189969fd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3c966-cb45-4885-93fc-2ce78a942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31f03-315b-4cd8-8e3a-6189969fd4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07d2e54-ae07-4892-9ee9-924afba4714e}" ma:internalName="TaxCatchAll" ma:showField="CatchAllData" ma:web="ac131f03-315b-4cd8-8e3a-6189969fd4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4A2346-33EF-4BD3-BA2E-9B9FF46A96EF}"/>
</file>

<file path=customXml/itemProps2.xml><?xml version="1.0" encoding="utf-8"?>
<ds:datastoreItem xmlns:ds="http://schemas.openxmlformats.org/officeDocument/2006/customXml" ds:itemID="{24817DE9-4646-475C-A1F0-34F5170C5CA8}"/>
</file>

<file path=customXml/itemProps3.xml><?xml version="1.0" encoding="utf-8"?>
<ds:datastoreItem xmlns:ds="http://schemas.openxmlformats.org/officeDocument/2006/customXml" ds:itemID="{32986A6D-C07C-484B-959A-B240DE206AC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2022-01-26T09:45:26Z</dcterms:created>
  <dc:creator>HURTIG Oliver (JRC-ISPRA)</dc:creator>
  <dc:description/>
  <dc:language>en-US</dc:language>
  <cp:lastModifiedBy/>
  <dcterms:modified xsi:type="dcterms:W3CDTF">2024-03-14T09:28:18Z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0x010100199782AF6692CB4E8097BF428225D135</vt:lpwstr>
  </property>
</Properties>
</file>