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BOGO.A.ALFRED\Desktop\An Excel Masterclass\"/>
    </mc:Choice>
  </mc:AlternateContent>
  <xr:revisionPtr revIDLastSave="0" documentId="8_{95792B6E-AD05-4B98-9019-3FE5F12D6273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Mortgage Loan &amp; Refi Exercise" sheetId="44" r:id="rId1"/>
    <sheet name="Sheet2" sheetId="36" state="hidden" r:id="rId2"/>
  </sheets>
  <externalReferences>
    <externalReference r:id="rId3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localSheetId="0" hidden="1">4</definedName>
    <definedName name="_AtRisk_SimSetting_MultipleCPUManualCount" hidden="1">16</definedName>
    <definedName name="_AtRisk_SimSetting_MultipleCPUMode" hidden="1">0</definedName>
    <definedName name="_AtRisk_SimSetting_RandomNumberGenerator" hidden="1">0</definedName>
    <definedName name="_AtRisk_SimSetting_ReportOptionCustomItemsCount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localSheetId="0" hidden="1">0</definedName>
    <definedName name="_AtRisk_SimSetting_ReportOptionReportSelection" hidden="1">1</definedName>
    <definedName name="_AtRisk_SimSetting_ReportOptionReportsFileType" hidden="1">1</definedName>
    <definedName name="_AtRisk_SimSetting_ReportOptionReportStyle" hidden="1">1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CBWorkbookPriority" hidden="1">-1591358542</definedName>
    <definedName name="Pal_Workbook_GUID" hidden="1">"I9YCEPYVVUAGNLNKDW3279ZR"</definedName>
    <definedName name="PTree_SensitivityAnalysis_AnalysisType" hidden="1">0</definedName>
    <definedName name="PTree_SensitivityAnalysis_GraphsDisplayPercentageChange" hidden="1">FALSE</definedName>
    <definedName name="PTree_SensitivityAnalysis_IncludeSensitivityGraph" hidden="1">FALSE</definedName>
    <definedName name="PTree_SensitivityAnalysis_IncludeSpiderGraph" hidden="1">FALSE</definedName>
    <definedName name="PTree_SensitivityAnalysis_IncludeStrategyRegion" hidden="1">TRUE</definedName>
    <definedName name="PTree_SensitivityAnalysis_IncludeTornadoGraph" hidden="1">FALSE</definedName>
    <definedName name="PTree_SensitivityAnalysis_Inputs_1_AlternateCellLabel" hidden="1">""</definedName>
    <definedName name="PTree_SensitivityAnalysis_Inputs_1_BaseValueIsAutomatic" hidden="1">TRUE</definedName>
    <definedName name="PTree_SensitivityAnalysis_Inputs_1_MaintainProbabilityNormalization" hidden="1">FALSE</definedName>
    <definedName name="PTree_SensitivityAnalysis_Inputs_1_ManualBaseValue" hidden="1">0</definedName>
    <definedName name="PTree_SensitivityAnalysis_Inputs_1_Maximum" hidden="1">100</definedName>
    <definedName name="PTree_SensitivityAnalysis_Inputs_1_Minimum" hidden="1">-100</definedName>
    <definedName name="PTree_SensitivityAnalysis_Inputs_1_OneWayAnalysis" hidden="1">1</definedName>
    <definedName name="PTree_SensitivityAnalysis_Inputs_1_Steps" hidden="1">11</definedName>
    <definedName name="PTree_SensitivityAnalysis_Inputs_1_TwoWayAnalysis" hidden="1">0</definedName>
    <definedName name="PTree_SensitivityAnalysis_Inputs_1_VariationMethod" hidden="1">0</definedName>
    <definedName name="PTree_SensitivityAnalysis_Inputs_1_VaryCell" localSheetId="0" hidden="1">#REF!</definedName>
    <definedName name="PTree_SensitivityAnalysis_Inputs_1_VaryCell" hidden="1">#REF!</definedName>
    <definedName name="PTree_SensitivityAnalysis_Inputs_2_AlternateCellLabel" hidden="1">""</definedName>
    <definedName name="PTree_SensitivityAnalysis_Inputs_2_BaseValueIsAutomatic" hidden="1">TRUE</definedName>
    <definedName name="PTree_SensitivityAnalysis_Inputs_2_MaintainProbabilityNormalization" hidden="1">FALSE</definedName>
    <definedName name="PTree_SensitivityAnalysis_Inputs_2_ManualBaseValue" hidden="1">0</definedName>
    <definedName name="PTree_SensitivityAnalysis_Inputs_2_Maximum" hidden="1">100</definedName>
    <definedName name="PTree_SensitivityAnalysis_Inputs_2_Minimum" hidden="1">-100</definedName>
    <definedName name="PTree_SensitivityAnalysis_Inputs_2_OneWayAnalysis" hidden="1">1</definedName>
    <definedName name="PTree_SensitivityAnalysis_Inputs_2_Steps" hidden="1">11</definedName>
    <definedName name="PTree_SensitivityAnalysis_Inputs_2_TwoWayAnalysis" hidden="1">0</definedName>
    <definedName name="PTree_SensitivityAnalysis_Inputs_2_VariationMethod" hidden="1">0</definedName>
    <definedName name="PTree_SensitivityAnalysis_Inputs_2_VaryCell" localSheetId="0" hidden="1">#REF!</definedName>
    <definedName name="PTree_SensitivityAnalysis_Inputs_2_VaryCell" hidden="1">#REF!</definedName>
    <definedName name="PTree_SensitivityAnalysis_Inputs_3_AlternateCellLabel" hidden="1">""</definedName>
    <definedName name="PTree_SensitivityAnalysis_Inputs_3_BaseValueIsAutomatic" hidden="1">TRUE</definedName>
    <definedName name="PTree_SensitivityAnalysis_Inputs_3_MaintainProbabilityNormalization" hidden="1">FALSE</definedName>
    <definedName name="PTree_SensitivityAnalysis_Inputs_3_ManualBaseValue" hidden="1">0</definedName>
    <definedName name="PTree_SensitivityAnalysis_Inputs_3_Maximum" hidden="1">100</definedName>
    <definedName name="PTree_SensitivityAnalysis_Inputs_3_Minimum" hidden="1">-100</definedName>
    <definedName name="PTree_SensitivityAnalysis_Inputs_3_OneWayAnalysis" hidden="1">1</definedName>
    <definedName name="PTree_SensitivityAnalysis_Inputs_3_Steps" hidden="1">11</definedName>
    <definedName name="PTree_SensitivityAnalysis_Inputs_3_TwoWayAnalysis" hidden="1">0</definedName>
    <definedName name="PTree_SensitivityAnalysis_Inputs_3_VariationMethod" hidden="1">0</definedName>
    <definedName name="PTree_SensitivityAnalysis_Inputs_3_VaryCell" localSheetId="0" hidden="1">#REF!</definedName>
    <definedName name="PTree_SensitivityAnalysis_Inputs_3_VaryCell" hidden="1">#REF!</definedName>
    <definedName name="PTree_SensitivityAnalysis_Inputs_4_AlternateCellLabel" hidden="1">""</definedName>
    <definedName name="PTree_SensitivityAnalysis_Inputs_4_BaseValueIsAutomatic" hidden="1">TRUE</definedName>
    <definedName name="PTree_SensitivityAnalysis_Inputs_4_MaintainProbabilityNormalization" hidden="1">FALSE</definedName>
    <definedName name="PTree_SensitivityAnalysis_Inputs_4_ManualBaseValue" hidden="1">0</definedName>
    <definedName name="PTree_SensitivityAnalysis_Inputs_4_Maximum" hidden="1">100</definedName>
    <definedName name="PTree_SensitivityAnalysis_Inputs_4_Minimum" hidden="1">-100</definedName>
    <definedName name="PTree_SensitivityAnalysis_Inputs_4_OneWayAnalysis" hidden="1">1</definedName>
    <definedName name="PTree_SensitivityAnalysis_Inputs_4_Steps" hidden="1">11</definedName>
    <definedName name="PTree_SensitivityAnalysis_Inputs_4_TwoWayAnalysis" hidden="1">0</definedName>
    <definedName name="PTree_SensitivityAnalysis_Inputs_4_VariationMethod" hidden="1">0</definedName>
    <definedName name="PTree_SensitivityAnalysis_Inputs_4_VaryCell" localSheetId="0" hidden="1">#REF!</definedName>
    <definedName name="PTree_SensitivityAnalysis_Inputs_4_VaryCell" hidden="1">#REF!</definedName>
    <definedName name="PTree_SensitivityAnalysis_Inputs_5_AlternateCellLabel" hidden="1">""</definedName>
    <definedName name="PTree_SensitivityAnalysis_Inputs_5_BaseValueIsAutomatic" hidden="1">TRUE</definedName>
    <definedName name="PTree_SensitivityAnalysis_Inputs_5_MaintainProbabilityNormalization" hidden="1">FALSE</definedName>
    <definedName name="PTree_SensitivityAnalysis_Inputs_5_ManualBaseValue" hidden="1">0</definedName>
    <definedName name="PTree_SensitivityAnalysis_Inputs_5_Maximum" hidden="1">100</definedName>
    <definedName name="PTree_SensitivityAnalysis_Inputs_5_Minimum" hidden="1">-100</definedName>
    <definedName name="PTree_SensitivityAnalysis_Inputs_5_OneWayAnalysis" hidden="1">1</definedName>
    <definedName name="PTree_SensitivityAnalysis_Inputs_5_Steps" hidden="1">11</definedName>
    <definedName name="PTree_SensitivityAnalysis_Inputs_5_TwoWayAnalysis" hidden="1">0</definedName>
    <definedName name="PTree_SensitivityAnalysis_Inputs_5_VariationMethod" hidden="1">0</definedName>
    <definedName name="PTree_SensitivityAnalysis_Inputs_5_VaryCell" localSheetId="0" hidden="1">#REF!</definedName>
    <definedName name="PTree_SensitivityAnalysis_Inputs_5_VaryCell" hidden="1">#REF!</definedName>
    <definedName name="PTree_SensitivityAnalysis_Inputs_6_AlternateCellLabel" hidden="1">""</definedName>
    <definedName name="PTree_SensitivityAnalysis_Inputs_6_BaseValueIsAutomatic" hidden="1">TRUE</definedName>
    <definedName name="PTree_SensitivityAnalysis_Inputs_6_MaintainProbabilityNormalization" hidden="1">FALSE</definedName>
    <definedName name="PTree_SensitivityAnalysis_Inputs_6_ManualBaseValue" hidden="1">0</definedName>
    <definedName name="PTree_SensitivityAnalysis_Inputs_6_Maximum" hidden="1">100</definedName>
    <definedName name="PTree_SensitivityAnalysis_Inputs_6_Minimum" hidden="1">-100</definedName>
    <definedName name="PTree_SensitivityAnalysis_Inputs_6_OneWayAnalysis" hidden="1">1</definedName>
    <definedName name="PTree_SensitivityAnalysis_Inputs_6_Steps" hidden="1">11</definedName>
    <definedName name="PTree_SensitivityAnalysis_Inputs_6_TwoWayAnalysis" hidden="1">0</definedName>
    <definedName name="PTree_SensitivityAnalysis_Inputs_6_VariationMethod" hidden="1">0</definedName>
    <definedName name="PTree_SensitivityAnalysis_Inputs_6_VaryCell" localSheetId="0" hidden="1">#REF!</definedName>
    <definedName name="PTree_SensitivityAnalysis_Inputs_6_VaryCell" hidden="1">#REF!</definedName>
    <definedName name="PTree_SensitivityAnalysis_Inputs_7_AlternateCellLabel" hidden="1">""</definedName>
    <definedName name="PTree_SensitivityAnalysis_Inputs_7_BaseValueIsAutomatic" hidden="1">TRUE</definedName>
    <definedName name="PTree_SensitivityAnalysis_Inputs_7_MaintainProbabilityNormalization" hidden="1">FALSE</definedName>
    <definedName name="PTree_SensitivityAnalysis_Inputs_7_ManualBaseValue" hidden="1">0</definedName>
    <definedName name="PTree_SensitivityAnalysis_Inputs_7_Maximum" hidden="1">100</definedName>
    <definedName name="PTree_SensitivityAnalysis_Inputs_7_Minimum" hidden="1">-100</definedName>
    <definedName name="PTree_SensitivityAnalysis_Inputs_7_OneWayAnalysis" hidden="1">1</definedName>
    <definedName name="PTree_SensitivityAnalysis_Inputs_7_Steps" hidden="1">11</definedName>
    <definedName name="PTree_SensitivityAnalysis_Inputs_7_TwoWayAnalysis" hidden="1">0</definedName>
    <definedName name="PTree_SensitivityAnalysis_Inputs_7_VariationMethod" hidden="1">0</definedName>
    <definedName name="PTree_SensitivityAnalysis_Inputs_7_VaryCell" localSheetId="0" hidden="1">#REF!</definedName>
    <definedName name="PTree_SensitivityAnalysis_Inputs_7_VaryCell" hidden="1">#REF!</definedName>
    <definedName name="PTree_SensitivityAnalysis_Inputs_8_AlternateCellLabel" hidden="1">""</definedName>
    <definedName name="PTree_SensitivityAnalysis_Inputs_8_BaseValueIsAutomatic" hidden="1">TRUE</definedName>
    <definedName name="PTree_SensitivityAnalysis_Inputs_8_MaintainProbabilityNormalization" hidden="1">FALSE</definedName>
    <definedName name="PTree_SensitivityAnalysis_Inputs_8_ManualBaseValue" hidden="1">0</definedName>
    <definedName name="PTree_SensitivityAnalysis_Inputs_8_Maximum" hidden="1">100</definedName>
    <definedName name="PTree_SensitivityAnalysis_Inputs_8_Minimum" hidden="1">-100</definedName>
    <definedName name="PTree_SensitivityAnalysis_Inputs_8_OneWayAnalysis" hidden="1">1</definedName>
    <definedName name="PTree_SensitivityAnalysis_Inputs_8_Steps" hidden="1">11</definedName>
    <definedName name="PTree_SensitivityAnalysis_Inputs_8_TwoWayAnalysis" hidden="1">0</definedName>
    <definedName name="PTree_SensitivityAnalysis_Inputs_8_VariationMethod" hidden="1">0</definedName>
    <definedName name="PTree_SensitivityAnalysis_Inputs_8_VaryCell" localSheetId="0" hidden="1">#REF!</definedName>
    <definedName name="PTree_SensitivityAnalysis_Inputs_8_VaryCell" hidden="1">#REF!</definedName>
    <definedName name="PTree_SensitivityAnalysis_Inputs_Count" hidden="1">8</definedName>
    <definedName name="PTree_SensitivityAnalysis_Output_AlternateCellLabel" hidden="1">""</definedName>
    <definedName name="PTree_SensitivityAnalysis_Output_Model" localSheetId="0" hidden="1">PTreeObjectReference(PTDecisionTree_9,[1]treeCalc_9!$A$1)</definedName>
    <definedName name="PTree_SensitivityAnalysis_Output_Model" hidden="1">PTreeObjectReference(PTDecisionTree_9,[1]treeCalc_9!$A$1)</definedName>
    <definedName name="PTree_SensitivityAnalysis_Output_OutputType" hidden="1">1</definedName>
    <definedName name="PTree_SensitivityAnalysis_Output_StartingNode" localSheetId="0" hidden="1">PTreeObjectReference(PTDecisionTreeNode_9_8,#REF!)</definedName>
    <definedName name="PTree_SensitivityAnalysis_Output_StartingNode" hidden="1">PTreeObjectReference(PTDecisionTreeNode_9_8,#REF!)</definedName>
    <definedName name="PTree_SensitivityAnalysis_UpdateDisplay" hidden="1">FALSE</definedName>
    <definedName name="RiskAfterRecalcMacro" hidden="1">""</definedName>
    <definedName name="RiskAfterSimMacro" hidden="1">""</definedName>
    <definedName name="riskATSSboxGraph" hidden="1">FALSE</definedName>
    <definedName name="riskATSSincludeSimtables" hidden="1">FALSE</definedName>
    <definedName name="riskATSSinputsGraphs" hidden="1">FALSE</definedName>
    <definedName name="riskATSSoutputStatistic" hidden="1">3</definedName>
    <definedName name="riskATSSpercentChangeGraph" hidden="1">TRUE</definedName>
    <definedName name="riskATSSpercentileGraph" hidden="1">FALSE</definedName>
    <definedName name="riskATSSpercentileValue" hidden="1">0.5</definedName>
    <definedName name="riskATSSprintReport" hidden="1">FALSE</definedName>
    <definedName name="riskATSSreportsInActiveBook" hidden="1">TRUE</definedName>
    <definedName name="riskATSSreportsSelected" hidden="1">TRUE</definedName>
    <definedName name="riskATSSsummaryReport" hidden="1">TRUE</definedName>
    <definedName name="riskATSStornadoGraph" hidden="1">FALSE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IsOptimization" hidden="1">FALSE</definedName>
    <definedName name="RiskIsOutput" localSheetId="0" hidden="1">_xll.RiskCellHasTokens(1024)</definedName>
    <definedName name="RiskIsOutput" hidden="1">FALSE</definedName>
    <definedName name="RiskIsStatistics" localSheetId="0" hidden="1">_xll.RiskCellHasTokens(4096+32768+65536)</definedName>
    <definedName name="RiskIsStatistics" hidden="1">FALSE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electedCell" localSheetId="0" hidden="1">"$O$37"</definedName>
    <definedName name="RiskSelectedCell" hidden="1">"$I$10"</definedName>
    <definedName name="RiskSelectedNameCell1" hidden="1">"$D$9"</definedName>
    <definedName name="RiskSelectedNameCell2" hidden="1">"$J$6"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olvero_CRMax" hidden="1">"System.Double:Infinity"</definedName>
    <definedName name="solvero_CRMin" hidden="1">"System.Double:-Infinity"</definedName>
    <definedName name="solvero_OSpPars" hidden="1">"RiskSolver.UI.Charts.OutDlgPars:-1000001;5;11;55;45;0;1;90;80;0;0;0;0;"</definedName>
    <definedName name="TopRankDefaultDistForRange" hidden="1">0</definedName>
    <definedName name="TopRankDefaultMaxChange" hidden="1">0.1</definedName>
    <definedName name="TopRankDefaultMinChange" hidden="1">-0.1</definedName>
    <definedName name="TopRankDefaultMultiGroupSize" hidden="1">2</definedName>
    <definedName name="TopRankDefaultMultiStepsPerInput" hidden="1">2</definedName>
    <definedName name="TopRankDefaultRangeType" hidden="1">0</definedName>
    <definedName name="TopRankDefaultStepsPerInput" hidden="1">5</definedName>
    <definedName name="TopRankDetailByInputReport" hidden="1">FALSE</definedName>
    <definedName name="TopRankMaxInputsPerGraph" hidden="1">10</definedName>
    <definedName name="TopRankMultiWayReport" hidden="1">FALSE</definedName>
    <definedName name="TopRankNumberOfRuns" hidden="1">1</definedName>
    <definedName name="TopRankOnlyInputsOverThreshold" hidden="1">TRUE</definedName>
    <definedName name="TopRankOnlyTopRanking" hidden="1">TRUE</definedName>
    <definedName name="TopRankOutputDetailReport" hidden="1">FALSE</definedName>
    <definedName name="TopRankOutputsAsPercentChange" hidden="1">FALSE</definedName>
    <definedName name="TopRankOverwriteExisting" hidden="1">FALSE</definedName>
    <definedName name="TopRankPauseOnError" hidden="1">FALSE</definedName>
    <definedName name="TopRankPerformPrecedentScanAddOutput" hidden="1">FALSE</definedName>
    <definedName name="TopRankPerformPrecedentScanAtStart" hidden="1">TRUE</definedName>
    <definedName name="TopRankPrecedentScanType" hidden="1">1</definedName>
    <definedName name="TopRankReportAllOutputCells" hidden="1">TRUE</definedName>
    <definedName name="TopRankReportsInExistingWorkbook" hidden="1">FALSE</definedName>
    <definedName name="TopRankReportsInExistingWorkbookName" hidden="1">"Active Workbook"</definedName>
    <definedName name="TopRankReportsInNewWorkbook" hidden="1">TRUE</definedName>
    <definedName name="TopRankSensitivityGraphs" hidden="1">FALSE</definedName>
    <definedName name="TopRankSingleWorkbookAllResults" hidden="1">FALSE</definedName>
    <definedName name="TopRankSpiderGraphs" hidden="1">TRUE</definedName>
    <definedName name="TopRankTornadoGraphs" hidden="1">TRUE</definedName>
    <definedName name="TopRankUpdateDisplay" hidden="1">FALSE</definedName>
    <definedName name="treeList" hidden="1">"00000100100000000000000000000000000000000000000000000000000000000000000000000000000000000000000000000000000000000000000000000000000000000000000000000000000000000000000000000000000000000000000000000000"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44" l="1"/>
  <c r="C12" i="44" s="1"/>
  <c r="C24" i="44" l="1"/>
  <c r="C15" i="44"/>
  <c r="I7" i="44" s="1"/>
  <c r="C31" i="44"/>
  <c r="C25" i="44" l="1"/>
  <c r="C26" i="44" s="1"/>
  <c r="C32" i="44"/>
  <c r="C33" i="44" s="1"/>
  <c r="I10" i="44" l="1"/>
  <c r="I11" i="44" s="1"/>
  <c r="I18" i="44" s="1"/>
  <c r="I14" i="44" l="1"/>
  <c r="J18" i="44" s="1"/>
  <c r="I13" i="44"/>
</calcChain>
</file>

<file path=xl/sharedStrings.xml><?xml version="1.0" encoding="utf-8"?>
<sst xmlns="http://schemas.openxmlformats.org/spreadsheetml/2006/main" count="79" uniqueCount="73">
  <si>
    <t>Inventory Number</t>
  </si>
  <si>
    <t>Color</t>
  </si>
  <si>
    <t>Manufacturer</t>
  </si>
  <si>
    <t>Size</t>
  </si>
  <si>
    <t>Cost</t>
  </si>
  <si>
    <t>Selling Price</t>
  </si>
  <si>
    <t>Stock</t>
  </si>
  <si>
    <t>BA-1001</t>
  </si>
  <si>
    <t>FO-1001</t>
  </si>
  <si>
    <t>BA-2002</t>
  </si>
  <si>
    <t>BA-2000</t>
  </si>
  <si>
    <t>Basketball</t>
  </si>
  <si>
    <t>BA-2001</t>
  </si>
  <si>
    <t>FL-1001</t>
  </si>
  <si>
    <t>FL-1002</t>
  </si>
  <si>
    <t>FO-1003</t>
  </si>
  <si>
    <t>FO-1002</t>
  </si>
  <si>
    <t>BA-1002</t>
  </si>
  <si>
    <t>BA-5003</t>
  </si>
  <si>
    <t>FO-1004</t>
  </si>
  <si>
    <t>BA-5001</t>
  </si>
  <si>
    <t>BA-5002</t>
  </si>
  <si>
    <t>BA-5004</t>
  </si>
  <si>
    <t>BA-5005</t>
  </si>
  <si>
    <t>FO-1005</t>
  </si>
  <si>
    <t>FO-5001</t>
  </si>
  <si>
    <t>FO-5002</t>
  </si>
  <si>
    <t>FO-5003</t>
  </si>
  <si>
    <t>FO-5004</t>
  </si>
  <si>
    <t>FO-5005</t>
  </si>
  <si>
    <t>Football</t>
  </si>
  <si>
    <t>APR</t>
  </si>
  <si>
    <t>Savings</t>
  </si>
  <si>
    <t>Part a:</t>
  </si>
  <si>
    <t>Part c:</t>
  </si>
  <si>
    <t>Sale Price</t>
  </si>
  <si>
    <t>Additional Payment Amount</t>
  </si>
  <si>
    <t>Aggressive Monthly Payment</t>
  </si>
  <si>
    <t>=B11-H2</t>
  </si>
  <si>
    <t>Loan Amount</t>
  </si>
  <si>
    <t>No. Months to Pay off Loan using Aggressive Payments</t>
  </si>
  <si>
    <t>months</t>
  </si>
  <si>
    <t>=NPER(B7/12, H4,B5)</t>
  </si>
  <si>
    <t xml:space="preserve">Term </t>
  </si>
  <si>
    <t>years</t>
  </si>
  <si>
    <t>No. Years Saved</t>
  </si>
  <si>
    <t>=B8-(H7/12)</t>
  </si>
  <si>
    <t>Interest Saved</t>
  </si>
  <si>
    <t>=-(B11*360)+(H4*H7)</t>
  </si>
  <si>
    <t xml:space="preserve">Monthly Payment </t>
  </si>
  <si>
    <t>=PMT(B7/12, B8*12, B5)</t>
  </si>
  <si>
    <t>or</t>
  </si>
  <si>
    <t>=-CUMIPMT(B7/12,B8*12,B5,1,360,0)+(B5+H4*H7)</t>
  </si>
  <si>
    <t>Part b:</t>
  </si>
  <si>
    <t>Old Loan Balance</t>
  </si>
  <si>
    <t>=-CUMPRINC(B7/12, B8*12, B5, 121, 360,0)</t>
  </si>
  <si>
    <t xml:space="preserve">New Monthly Payment </t>
  </si>
  <si>
    <t>=PMT(B16/12, B17*12, B20)</t>
  </si>
  <si>
    <t>Additional Monthly Cost</t>
  </si>
  <si>
    <t>=-(B21-B11)</t>
  </si>
  <si>
    <t>It will be close. In absolute terms, no, but they can likely swing it.</t>
  </si>
  <si>
    <t>Old Loan Remaining Interest</t>
  </si>
  <si>
    <t>=-CUMIPMT(B7/12, B8*12, B5, 121, 360,0)</t>
  </si>
  <si>
    <t>New Loan Interest</t>
  </si>
  <si>
    <t>=-CUMIPMT(B16/12, B17*12, B20, 1, 15*12, 0)</t>
  </si>
  <si>
    <t>=B26-B27</t>
  </si>
  <si>
    <t>Down Payment (%)</t>
  </si>
  <si>
    <t>Down Payment ($)</t>
  </si>
  <si>
    <t>Loan Data</t>
  </si>
  <si>
    <t>New Loan Data</t>
  </si>
  <si>
    <t>Part d:</t>
  </si>
  <si>
    <t>Part e:</t>
  </si>
  <si>
    <t>Mortgage Loan &amp; Refinancing Exercise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</si>
</sst>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&quot;$&quot;#,##0_);[Red]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&quot;$&quot;#,##0"/>
    <numFmt numFmtId="169" formatCode="&quot;$&quot;#,##0.00"/>
    <numFmt numFmtId="170" formatCode="&quot;Years Saved&quot;"/>
    <numFmt numFmtId="171" formatCode="&quot;Interest Saved&quot;"/>
    <numFmt numFmtId="172" formatCode="&quot;$&quot;#,##0.0"/>
  </numFmts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Times New Roman"/>
      <family val="1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FA7D00"/>
      <name val="Calibri"/>
      <family val="2"/>
      <scheme val="minor"/>
    </font>
    <font>
      <sz val="12"/>
      <color theme="1"/>
      <name val="Arial"/>
      <family val="2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0"/>
      <name val="Arial"/>
      <family val="2"/>
    </font>
    <font>
      <b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9">
    <xf numFmtId="0" fontId="0" fillId="0" borderId="0"/>
    <xf numFmtId="0" fontId="8" fillId="0" borderId="0"/>
    <xf numFmtId="0" fontId="5" fillId="0" borderId="0"/>
    <xf numFmtId="167" fontId="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2" borderId="0" applyNumberFormat="0" applyFont="0" applyBorder="0" applyAlignment="0" applyProtection="0"/>
    <xf numFmtId="0" fontId="9" fillId="0" borderId="0"/>
    <xf numFmtId="0" fontId="6" fillId="3" borderId="0" applyNumberFormat="0" applyFont="0" applyBorder="0" applyAlignment="0" applyProtection="0"/>
    <xf numFmtId="166" fontId="5" fillId="0" borderId="0" applyFont="0" applyFill="0" applyBorder="0" applyAlignment="0" applyProtection="0"/>
    <xf numFmtId="166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1" fillId="0" borderId="0" applyNumberFormat="0" applyFill="0" applyBorder="0" applyAlignment="0" applyProtection="0"/>
    <xf numFmtId="166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4" fillId="0" borderId="0"/>
    <xf numFmtId="0" fontId="10" fillId="5" borderId="0" applyNumberFormat="0" applyBorder="0" applyAlignment="0" applyProtection="0"/>
    <xf numFmtId="166" fontId="4" fillId="0" borderId="0" applyFont="0" applyFill="0" applyBorder="0" applyAlignment="0" applyProtection="0"/>
    <xf numFmtId="0" fontId="4" fillId="7" borderId="0" applyNumberFormat="0" applyBorder="0" applyAlignment="0" applyProtection="0"/>
    <xf numFmtId="0" fontId="4" fillId="6" borderId="0" applyNumberFormat="0" applyBorder="0" applyAlignment="0" applyProtection="0"/>
    <xf numFmtId="0" fontId="11" fillId="0" borderId="0" applyNumberFormat="0" applyFill="0" applyBorder="0" applyAlignment="0" applyProtection="0"/>
    <xf numFmtId="0" fontId="3" fillId="0" borderId="0"/>
    <xf numFmtId="0" fontId="10" fillId="8" borderId="0" applyNumberFormat="0" applyBorder="0" applyAlignment="0" applyProtection="0"/>
    <xf numFmtId="9" fontId="3" fillId="0" borderId="0" applyFont="0" applyFill="0" applyBorder="0" applyAlignment="0" applyProtection="0"/>
    <xf numFmtId="0" fontId="12" fillId="4" borderId="1" applyNumberFormat="0" applyAlignment="0" applyProtection="0"/>
    <xf numFmtId="0" fontId="13" fillId="0" borderId="0"/>
    <xf numFmtId="0" fontId="4" fillId="0" borderId="0"/>
    <xf numFmtId="167" fontId="4" fillId="0" borderId="0" applyFont="0" applyFill="0" applyBorder="0" applyAlignment="0" applyProtection="0"/>
    <xf numFmtId="0" fontId="7" fillId="0" borderId="2" applyNumberFormat="0" applyFill="0" applyAlignment="0" applyProtection="0"/>
    <xf numFmtId="0" fontId="2" fillId="0" borderId="0"/>
    <xf numFmtId="9" fontId="2" fillId="0" borderId="0" applyFont="0" applyFill="0" applyBorder="0" applyAlignment="0" applyProtection="0"/>
    <xf numFmtId="0" fontId="4" fillId="0" borderId="0"/>
    <xf numFmtId="0" fontId="14" fillId="9" borderId="1" applyNumberFormat="0" applyAlignment="0" applyProtection="0"/>
    <xf numFmtId="0" fontId="15" fillId="4" borderId="5" applyNumberFormat="0" applyAlignment="0" applyProtection="0"/>
    <xf numFmtId="0" fontId="16" fillId="10" borderId="6" applyNumberFormat="0" applyFont="0" applyAlignment="0" applyProtection="0"/>
  </cellStyleXfs>
  <cellXfs count="35">
    <xf numFmtId="0" fontId="0" fillId="0" borderId="0" xfId="0"/>
    <xf numFmtId="0" fontId="4" fillId="0" borderId="0" xfId="19"/>
    <xf numFmtId="0" fontId="4" fillId="0" borderId="4" xfId="19" applyBorder="1" applyAlignment="1">
      <alignment horizontal="left"/>
    </xf>
    <xf numFmtId="0" fontId="4" fillId="0" borderId="3" xfId="19" applyBorder="1" applyAlignment="1">
      <alignment horizontal="left"/>
    </xf>
    <xf numFmtId="0" fontId="4" fillId="0" borderId="3" xfId="19" applyFill="1" applyBorder="1" applyAlignment="1">
      <alignment horizontal="left"/>
    </xf>
    <xf numFmtId="0" fontId="7" fillId="0" borderId="0" xfId="35" applyFont="1"/>
    <xf numFmtId="0" fontId="4" fillId="0" borderId="0" xfId="35"/>
    <xf numFmtId="0" fontId="4" fillId="0" borderId="0" xfId="35" quotePrefix="1"/>
    <xf numFmtId="2" fontId="4" fillId="0" borderId="0" xfId="35" applyNumberFormat="1"/>
    <xf numFmtId="169" fontId="4" fillId="0" borderId="0" xfId="35" applyNumberFormat="1"/>
    <xf numFmtId="0" fontId="4" fillId="0" borderId="0" xfId="35" applyAlignment="1">
      <alignment horizontal="right"/>
    </xf>
    <xf numFmtId="170" fontId="4" fillId="0" borderId="0" xfId="35" applyNumberFormat="1"/>
    <xf numFmtId="171" fontId="4" fillId="0" borderId="0" xfId="35" applyNumberFormat="1"/>
    <xf numFmtId="172" fontId="4" fillId="0" borderId="0" xfId="35" applyNumberFormat="1"/>
    <xf numFmtId="2" fontId="4" fillId="0" borderId="0" xfId="35" applyNumberFormat="1" applyAlignment="1">
      <alignment horizontal="center"/>
    </xf>
    <xf numFmtId="165" fontId="4" fillId="0" borderId="0" xfId="35" applyNumberFormat="1"/>
    <xf numFmtId="0" fontId="4" fillId="0" borderId="0" xfId="35" applyBorder="1"/>
    <xf numFmtId="168" fontId="14" fillId="10" borderId="0" xfId="38" applyNumberFormat="1" applyFont="1" applyBorder="1"/>
    <xf numFmtId="9" fontId="14" fillId="10" borderId="0" xfId="38" applyNumberFormat="1" applyFont="1" applyBorder="1"/>
    <xf numFmtId="165" fontId="15" fillId="4" borderId="0" xfId="37" applyNumberFormat="1" applyBorder="1"/>
    <xf numFmtId="169" fontId="4" fillId="0" borderId="0" xfId="35" applyNumberFormat="1" applyBorder="1"/>
    <xf numFmtId="165" fontId="4" fillId="0" borderId="0" xfId="35" applyNumberFormat="1" applyBorder="1"/>
    <xf numFmtId="169" fontId="15" fillId="4" borderId="0" xfId="37" applyNumberFormat="1" applyBorder="1"/>
    <xf numFmtId="168" fontId="7" fillId="0" borderId="0" xfId="35" applyNumberFormat="1" applyFont="1" applyBorder="1"/>
    <xf numFmtId="10" fontId="14" fillId="10" borderId="0" xfId="38" applyNumberFormat="1" applyFont="1" applyBorder="1"/>
    <xf numFmtId="0" fontId="14" fillId="10" borderId="0" xfId="38" applyFont="1" applyBorder="1"/>
    <xf numFmtId="0" fontId="1" fillId="0" borderId="0" xfId="35" applyFont="1" applyAlignment="1">
      <alignment horizontal="right"/>
    </xf>
    <xf numFmtId="0" fontId="7" fillId="0" borderId="0" xfId="35" applyFont="1" applyAlignment="1">
      <alignment horizontal="center"/>
    </xf>
    <xf numFmtId="10" fontId="14" fillId="3" borderId="0" xfId="11" applyNumberFormat="1" applyFont="1" applyBorder="1"/>
    <xf numFmtId="0" fontId="14" fillId="3" borderId="0" xfId="11" applyFont="1" applyBorder="1"/>
    <xf numFmtId="165" fontId="12" fillId="4" borderId="0" xfId="28" applyNumberFormat="1" applyBorder="1"/>
    <xf numFmtId="164" fontId="14" fillId="3" borderId="0" xfId="11" applyNumberFormat="1" applyFont="1" applyBorder="1"/>
    <xf numFmtId="2" fontId="15" fillId="4" borderId="0" xfId="37" applyNumberFormat="1" applyBorder="1"/>
    <xf numFmtId="0" fontId="4" fillId="0" borderId="0" xfId="35" applyAlignment="1">
      <alignment horizontal="right" wrapText="1"/>
    </xf>
    <xf numFmtId="0" fontId="17" fillId="0" borderId="0" xfId="35" applyFont="1"/>
  </cellXfs>
  <cellStyles count="39">
    <cellStyle name="20% - Accent2 2" xfId="23" xr:uid="{00000000-0005-0000-0000-000000000000}"/>
    <cellStyle name="40% - Accent2 2" xfId="22" xr:uid="{00000000-0005-0000-0000-000001000000}"/>
    <cellStyle name="Accent2 2" xfId="20" xr:uid="{00000000-0005-0000-0000-000003000000}"/>
    <cellStyle name="Accent6 2" xfId="26" xr:uid="{00000000-0005-0000-0000-000004000000}"/>
    <cellStyle name="Calculation 2" xfId="28" xr:uid="{00000000-0005-0000-0000-000005000000}"/>
    <cellStyle name="Comma 2" xfId="3" xr:uid="{00000000-0005-0000-0000-000006000000}"/>
    <cellStyle name="Comma 3" xfId="14" xr:uid="{00000000-0005-0000-0000-000007000000}"/>
    <cellStyle name="Comma 4" xfId="31" xr:uid="{00000000-0005-0000-0000-000008000000}"/>
    <cellStyle name="Currency 2" xfId="12" xr:uid="{00000000-0005-0000-0000-000009000000}"/>
    <cellStyle name="Currency 3" xfId="13" xr:uid="{00000000-0005-0000-0000-00000A000000}"/>
    <cellStyle name="Currency 4" xfId="17" xr:uid="{00000000-0005-0000-0000-00000B000000}"/>
    <cellStyle name="Currency 5" xfId="21" xr:uid="{00000000-0005-0000-0000-00000C000000}"/>
    <cellStyle name="GreyOrWhite" xfId="9" xr:uid="{00000000-0005-0000-0000-00000D000000}"/>
    <cellStyle name="Input 2" xfId="36" xr:uid="{00000000-0005-0000-0000-00000E000000}"/>
    <cellStyle name="Normal" xfId="0" builtinId="0"/>
    <cellStyle name="Normal 10" xfId="33" xr:uid="{00000000-0005-0000-0000-000010000000}"/>
    <cellStyle name="Normal 2" xfId="4" xr:uid="{00000000-0005-0000-0000-000011000000}"/>
    <cellStyle name="Normal 2 2" xfId="35" xr:uid="{00000000-0005-0000-0000-000012000000}"/>
    <cellStyle name="Normal 3" xfId="1" xr:uid="{00000000-0005-0000-0000-000013000000}"/>
    <cellStyle name="Normal 3 2" xfId="5" xr:uid="{00000000-0005-0000-0000-000014000000}"/>
    <cellStyle name="Normal 3 2 2" xfId="19" xr:uid="{00000000-0005-0000-0000-000015000000}"/>
    <cellStyle name="Normal 4" xfId="6" xr:uid="{00000000-0005-0000-0000-000016000000}"/>
    <cellStyle name="Normal 5" xfId="7" xr:uid="{00000000-0005-0000-0000-000017000000}"/>
    <cellStyle name="Normal 5 2" xfId="30" xr:uid="{00000000-0005-0000-0000-000018000000}"/>
    <cellStyle name="Normal 6" xfId="8" xr:uid="{00000000-0005-0000-0000-000019000000}"/>
    <cellStyle name="Normal 7" xfId="10" xr:uid="{00000000-0005-0000-0000-00001A000000}"/>
    <cellStyle name="Normal 7 2" xfId="29" xr:uid="{00000000-0005-0000-0000-00001B000000}"/>
    <cellStyle name="Normal 8" xfId="2" xr:uid="{00000000-0005-0000-0000-00001C000000}"/>
    <cellStyle name="Normal 9" xfId="25" xr:uid="{00000000-0005-0000-0000-00001D000000}"/>
    <cellStyle name="Note" xfId="38" builtinId="10"/>
    <cellStyle name="Output 2" xfId="37" xr:uid="{00000000-0005-0000-0000-00001E000000}"/>
    <cellStyle name="Percent 2" xfId="15" xr:uid="{00000000-0005-0000-0000-00001F000000}"/>
    <cellStyle name="Percent 3" xfId="18" xr:uid="{00000000-0005-0000-0000-000020000000}"/>
    <cellStyle name="Percent 4" xfId="27" xr:uid="{00000000-0005-0000-0000-000021000000}"/>
    <cellStyle name="Percent 5" xfId="34" xr:uid="{00000000-0005-0000-0000-000022000000}"/>
    <cellStyle name="Title 2" xfId="16" xr:uid="{00000000-0005-0000-0000-000024000000}"/>
    <cellStyle name="Title 2 2" xfId="24" xr:uid="{00000000-0005-0000-0000-000025000000}"/>
    <cellStyle name="Total 2" xfId="32" xr:uid="{00000000-0005-0000-0000-000027000000}"/>
    <cellStyle name="Yellow" xfId="11" xr:uid="{00000000-0005-0000-0000-00002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durango/AppData/Local/Temp/tem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eeCalc_9"/>
      <sheetName val="treeCalc_6"/>
      <sheetName val="__PT_treeCalc_9 (2)"/>
      <sheetName val="__PT_treeCalc_6 (2)"/>
      <sheetName val="Goal Seek"/>
      <sheetName val="Sensitivity Analysis"/>
      <sheetName val="goalSeekInfo"/>
      <sheetName val="senseInfo"/>
      <sheetName val="RiskSerializationData"/>
      <sheetName val="#REF"/>
    </sheetNames>
    <sheetDataSet>
      <sheetData sheetId="0">
        <row r="1">
          <cell r="A1" t="str">
            <v>Name</v>
          </cell>
        </row>
      </sheetData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K33"/>
  <sheetViews>
    <sheetView showGridLines="0" tabSelected="1" topLeftCell="A6" workbookViewId="0">
      <selection activeCell="D18" sqref="D18"/>
    </sheetView>
  </sheetViews>
  <sheetFormatPr defaultColWidth="10.5703125" defaultRowHeight="15" x14ac:dyDescent="0.25"/>
  <cols>
    <col min="1" max="1" width="2.85546875" style="6" customWidth="1"/>
    <col min="2" max="2" width="31.85546875" style="6" customWidth="1"/>
    <col min="3" max="3" width="11" style="16" bestFit="1" customWidth="1"/>
    <col min="4" max="4" width="10.42578125" style="6" bestFit="1" customWidth="1"/>
    <col min="5" max="5" width="10.5703125" style="6"/>
    <col min="6" max="6" width="11.42578125" style="6" bestFit="1" customWidth="1"/>
    <col min="7" max="7" width="10.5703125" style="6"/>
    <col min="8" max="8" width="25" style="6" bestFit="1" customWidth="1"/>
    <col min="9" max="9" width="10.7109375" style="6" bestFit="1" customWidth="1"/>
    <col min="10" max="10" width="15.42578125" style="6" customWidth="1"/>
    <col min="11" max="16384" width="10.5703125" style="6"/>
  </cols>
  <sheetData>
    <row r="1" spans="2:11" ht="21" x14ac:dyDescent="0.35">
      <c r="B1" s="34" t="s">
        <v>72</v>
      </c>
    </row>
    <row r="4" spans="2:11" x14ac:dyDescent="0.25">
      <c r="B4" s="5" t="s">
        <v>33</v>
      </c>
      <c r="H4" s="5" t="s">
        <v>70</v>
      </c>
      <c r="I4" s="16"/>
    </row>
    <row r="5" spans="2:11" x14ac:dyDescent="0.25">
      <c r="B5" s="27" t="s">
        <v>68</v>
      </c>
      <c r="H5" s="6" t="s">
        <v>36</v>
      </c>
      <c r="I5" s="31">
        <v>125</v>
      </c>
    </row>
    <row r="6" spans="2:11" x14ac:dyDescent="0.25">
      <c r="B6" s="10" t="s">
        <v>35</v>
      </c>
      <c r="C6" s="17">
        <v>549000</v>
      </c>
      <c r="I6" s="16"/>
    </row>
    <row r="7" spans="2:11" x14ac:dyDescent="0.25">
      <c r="B7" s="10" t="s">
        <v>31</v>
      </c>
      <c r="C7" s="24">
        <v>3.7499999999999999E-2</v>
      </c>
      <c r="H7" s="6" t="s">
        <v>37</v>
      </c>
      <c r="I7" s="30">
        <f>C15-I5</f>
        <v>-2159.0036781847848</v>
      </c>
      <c r="J7" s="7" t="s">
        <v>38</v>
      </c>
    </row>
    <row r="8" spans="2:11" x14ac:dyDescent="0.25">
      <c r="B8" s="10" t="s">
        <v>43</v>
      </c>
      <c r="C8" s="25">
        <v>30</v>
      </c>
      <c r="D8" s="6" t="s">
        <v>44</v>
      </c>
      <c r="I8" s="16"/>
    </row>
    <row r="9" spans="2:11" x14ac:dyDescent="0.25">
      <c r="B9" s="26" t="s">
        <v>66</v>
      </c>
      <c r="C9" s="18">
        <v>0.2</v>
      </c>
      <c r="I9" s="16"/>
    </row>
    <row r="10" spans="2:11" ht="45" x14ac:dyDescent="0.25">
      <c r="H10" s="33" t="s">
        <v>40</v>
      </c>
      <c r="I10" s="32">
        <f>NPER(C7/12, I7,C12)</f>
        <v>323.64215501674903</v>
      </c>
      <c r="J10" s="6" t="s">
        <v>41</v>
      </c>
      <c r="K10" s="7" t="s">
        <v>42</v>
      </c>
    </row>
    <row r="11" spans="2:11" x14ac:dyDescent="0.25">
      <c r="B11" s="26" t="s">
        <v>67</v>
      </c>
      <c r="C11" s="23">
        <f>C6*C9</f>
        <v>109800</v>
      </c>
      <c r="H11" s="10" t="s">
        <v>45</v>
      </c>
      <c r="I11" s="8">
        <f>C8-(I10/12)</f>
        <v>3.0298204152709154</v>
      </c>
      <c r="J11" s="6" t="s">
        <v>44</v>
      </c>
      <c r="K11" s="7" t="s">
        <v>46</v>
      </c>
    </row>
    <row r="12" spans="2:11" x14ac:dyDescent="0.25">
      <c r="B12" s="10" t="s">
        <v>39</v>
      </c>
      <c r="C12" s="23">
        <f>C6-C11</f>
        <v>439200</v>
      </c>
      <c r="H12" s="10"/>
    </row>
    <row r="13" spans="2:11" x14ac:dyDescent="0.25">
      <c r="H13" s="10" t="s">
        <v>47</v>
      </c>
      <c r="I13" s="9">
        <f>-(C15*360)+(I7*I10)</f>
        <v>33496.721049711108</v>
      </c>
      <c r="J13" s="7" t="s">
        <v>48</v>
      </c>
    </row>
    <row r="14" spans="2:11" x14ac:dyDescent="0.25">
      <c r="B14" s="5"/>
      <c r="H14" s="10" t="s">
        <v>51</v>
      </c>
      <c r="I14" s="9">
        <f>-CUMIPMT(C7/12,C8*12,C12,1,360,0)+(C12+I7*I10)</f>
        <v>33496.721049711166</v>
      </c>
      <c r="J14" s="7" t="s">
        <v>52</v>
      </c>
    </row>
    <row r="15" spans="2:11" x14ac:dyDescent="0.25">
      <c r="B15" s="10" t="s">
        <v>49</v>
      </c>
      <c r="C15" s="19">
        <f>PMT(C7/12, C8*12, C12)</f>
        <v>-2034.003678184785</v>
      </c>
      <c r="D15" s="7" t="s">
        <v>50</v>
      </c>
    </row>
    <row r="17" spans="2:10" x14ac:dyDescent="0.25">
      <c r="H17" s="5" t="s">
        <v>71</v>
      </c>
    </row>
    <row r="18" spans="2:10" x14ac:dyDescent="0.25">
      <c r="H18" s="6" t="s">
        <v>36</v>
      </c>
      <c r="I18" s="11">
        <f>I11</f>
        <v>3.0298204152709154</v>
      </c>
      <c r="J18" s="12">
        <f>I14</f>
        <v>33496.721049711166</v>
      </c>
    </row>
    <row r="19" spans="2:10" x14ac:dyDescent="0.25">
      <c r="B19" s="5" t="s">
        <v>53</v>
      </c>
      <c r="H19" s="13">
        <v>25</v>
      </c>
      <c r="I19" s="14">
        <f t="dataTable" ref="I19:J32" dt2D="0" dtr="0" r1="I5"/>
        <v>0.66450094340326871</v>
      </c>
      <c r="J19" s="9">
        <v>7418.5186394951888</v>
      </c>
    </row>
    <row r="20" spans="2:10" x14ac:dyDescent="0.25">
      <c r="B20" s="27" t="s">
        <v>69</v>
      </c>
      <c r="H20" s="13">
        <v>50</v>
      </c>
      <c r="I20" s="14">
        <v>1.2974967342028378</v>
      </c>
      <c r="J20" s="9">
        <v>14447.855598137656</v>
      </c>
    </row>
    <row r="21" spans="2:10" x14ac:dyDescent="0.25">
      <c r="B21" s="10" t="s">
        <v>31</v>
      </c>
      <c r="C21" s="28">
        <v>2.5000000000000001E-2</v>
      </c>
      <c r="H21" s="13">
        <v>75</v>
      </c>
      <c r="I21" s="14">
        <v>1.9013419135324874</v>
      </c>
      <c r="J21" s="9">
        <v>21119.245069523051</v>
      </c>
    </row>
    <row r="22" spans="2:10" x14ac:dyDescent="0.25">
      <c r="B22" s="10" t="s">
        <v>43</v>
      </c>
      <c r="C22" s="29">
        <v>15</v>
      </c>
      <c r="D22" s="6" t="s">
        <v>44</v>
      </c>
      <c r="H22" s="13">
        <v>100</v>
      </c>
      <c r="I22" s="14">
        <v>2.4781490754755104</v>
      </c>
      <c r="J22" s="9">
        <v>27460.550905859622</v>
      </c>
    </row>
    <row r="23" spans="2:10" x14ac:dyDescent="0.25">
      <c r="H23" s="13">
        <v>125</v>
      </c>
      <c r="I23" s="14">
        <v>3.0298204152709154</v>
      </c>
      <c r="J23" s="9">
        <v>33496.721049711166</v>
      </c>
    </row>
    <row r="24" spans="2:10" x14ac:dyDescent="0.25">
      <c r="B24" s="10" t="s">
        <v>54</v>
      </c>
      <c r="C24" s="20">
        <f>-CUMPRINC(C7/12, C8*12, C12, 121, 360,0)</f>
        <v>343066.91949583264</v>
      </c>
      <c r="D24" s="7" t="s">
        <v>55</v>
      </c>
      <c r="H24" s="13">
        <v>150</v>
      </c>
      <c r="I24" s="14">
        <v>3.5580743240267303</v>
      </c>
      <c r="J24" s="9">
        <v>39250.168931150751</v>
      </c>
    </row>
    <row r="25" spans="2:10" x14ac:dyDescent="0.25">
      <c r="B25" s="10" t="s">
        <v>56</v>
      </c>
      <c r="C25" s="19">
        <f>PMT(C21/12, C22*12, C24)</f>
        <v>-2287.533198877758</v>
      </c>
      <c r="D25" s="7" t="s">
        <v>57</v>
      </c>
      <c r="G25" s="15"/>
      <c r="H25" s="13">
        <v>175</v>
      </c>
      <c r="I25" s="14">
        <v>4.0644679332138587</v>
      </c>
      <c r="J25" s="9">
        <v>44741.095372002397</v>
      </c>
    </row>
    <row r="26" spans="2:10" x14ac:dyDescent="0.25">
      <c r="B26" s="10" t="s">
        <v>58</v>
      </c>
      <c r="C26" s="21">
        <f>-(C25-C15)</f>
        <v>253.52952069297294</v>
      </c>
      <c r="D26" s="7" t="s">
        <v>59</v>
      </c>
      <c r="H26" s="13">
        <v>200</v>
      </c>
      <c r="I26" s="14">
        <v>4.5504163258289374</v>
      </c>
      <c r="J26" s="9">
        <v>49987.761710087361</v>
      </c>
    </row>
    <row r="27" spans="2:10" x14ac:dyDescent="0.25">
      <c r="H27" s="13">
        <v>225</v>
      </c>
      <c r="I27" s="14">
        <v>5.0172089874174581</v>
      </c>
      <c r="J27" s="9">
        <v>55006.72268157365</v>
      </c>
    </row>
    <row r="28" spans="2:10" x14ac:dyDescent="0.25">
      <c r="B28" s="6" t="s">
        <v>60</v>
      </c>
      <c r="H28" s="13">
        <v>250</v>
      </c>
      <c r="I28" s="14">
        <v>5.4660239584463248</v>
      </c>
      <c r="J28" s="9">
        <v>59813.02591365081</v>
      </c>
    </row>
    <row r="29" spans="2:10" x14ac:dyDescent="0.25">
      <c r="H29" s="13">
        <v>275</v>
      </c>
      <c r="I29" s="14">
        <v>5.8979400620105729</v>
      </c>
      <c r="J29" s="9">
        <v>64420.383562749776</v>
      </c>
    </row>
    <row r="30" spans="2:10" x14ac:dyDescent="0.25">
      <c r="B30" s="5" t="s">
        <v>34</v>
      </c>
      <c r="H30" s="13">
        <v>300</v>
      </c>
      <c r="I30" s="14">
        <v>6.31394751181152</v>
      </c>
      <c r="J30" s="9">
        <v>68841.320597205136</v>
      </c>
    </row>
    <row r="31" spans="2:10" x14ac:dyDescent="0.25">
      <c r="B31" s="26" t="s">
        <v>61</v>
      </c>
      <c r="C31" s="20">
        <f>-CUMIPMT(C7/12, C8*12, C12, 121, 360,0)</f>
        <v>145093.96326851577</v>
      </c>
      <c r="D31" s="7" t="s">
        <v>62</v>
      </c>
      <c r="H31" s="13">
        <v>325</v>
      </c>
      <c r="I31" s="14">
        <v>6.7149571504857732</v>
      </c>
      <c r="J31" s="9">
        <v>73087.303402190038</v>
      </c>
    </row>
    <row r="32" spans="2:10" x14ac:dyDescent="0.25">
      <c r="B32" s="10" t="s">
        <v>63</v>
      </c>
      <c r="C32" s="20">
        <f>-CUMIPMT(C21/12, C22*12, C24, 1, 15*12, 0)</f>
        <v>68689.056302163866</v>
      </c>
      <c r="D32" s="7" t="s">
        <v>64</v>
      </c>
      <c r="H32" s="13">
        <v>350</v>
      </c>
      <c r="I32" s="14">
        <v>7.1018085244988391</v>
      </c>
      <c r="J32" s="9">
        <v>77168.851730031602</v>
      </c>
    </row>
    <row r="33" spans="2:4" x14ac:dyDescent="0.25">
      <c r="B33" s="10" t="s">
        <v>32</v>
      </c>
      <c r="C33" s="22">
        <f>C31-C32</f>
        <v>76404.906966351904</v>
      </c>
      <c r="D33" s="7" t="s">
        <v>65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3"/>
  <sheetViews>
    <sheetView workbookViewId="0">
      <selection activeCell="K13" sqref="K13"/>
    </sheetView>
  </sheetViews>
  <sheetFormatPr defaultColWidth="9.140625" defaultRowHeight="15" x14ac:dyDescent="0.25"/>
  <cols>
    <col min="1" max="16384" width="9.140625" style="1"/>
  </cols>
  <sheetData>
    <row r="1" spans="1:5" ht="15.75" thickBot="1" x14ac:dyDescent="0.3">
      <c r="A1" s="1" t="s">
        <v>30</v>
      </c>
      <c r="C1" s="1" t="s">
        <v>7</v>
      </c>
    </row>
    <row r="2" spans="1:5" ht="15.75" thickBot="1" x14ac:dyDescent="0.3">
      <c r="A2" s="1" t="s">
        <v>11</v>
      </c>
      <c r="C2" s="1" t="s">
        <v>17</v>
      </c>
      <c r="E2" s="2" t="s">
        <v>0</v>
      </c>
    </row>
    <row r="3" spans="1:5" ht="15.75" thickBot="1" x14ac:dyDescent="0.3">
      <c r="C3" s="1" t="s">
        <v>17</v>
      </c>
      <c r="E3" s="3" t="s">
        <v>1</v>
      </c>
    </row>
    <row r="4" spans="1:5" ht="15.75" thickBot="1" x14ac:dyDescent="0.3">
      <c r="C4" s="1" t="s">
        <v>10</v>
      </c>
      <c r="E4" s="3" t="s">
        <v>2</v>
      </c>
    </row>
    <row r="5" spans="1:5" ht="15.75" thickBot="1" x14ac:dyDescent="0.3">
      <c r="C5" s="1" t="s">
        <v>12</v>
      </c>
      <c r="E5" s="3" t="s">
        <v>3</v>
      </c>
    </row>
    <row r="6" spans="1:5" ht="15.75" thickBot="1" x14ac:dyDescent="0.3">
      <c r="C6" s="1" t="s">
        <v>9</v>
      </c>
      <c r="E6" s="3" t="s">
        <v>4</v>
      </c>
    </row>
    <row r="7" spans="1:5" ht="15.75" thickBot="1" x14ac:dyDescent="0.3">
      <c r="C7" s="1" t="s">
        <v>20</v>
      </c>
      <c r="E7" s="3" t="s">
        <v>5</v>
      </c>
    </row>
    <row r="8" spans="1:5" ht="15.75" thickBot="1" x14ac:dyDescent="0.3">
      <c r="C8" s="1" t="s">
        <v>21</v>
      </c>
      <c r="E8" s="4" t="s">
        <v>6</v>
      </c>
    </row>
    <row r="9" spans="1:5" x14ac:dyDescent="0.25">
      <c r="C9" s="1" t="s">
        <v>18</v>
      </c>
    </row>
    <row r="10" spans="1:5" x14ac:dyDescent="0.25">
      <c r="C10" s="1" t="s">
        <v>22</v>
      </c>
    </row>
    <row r="11" spans="1:5" x14ac:dyDescent="0.25">
      <c r="C11" s="1" t="s">
        <v>23</v>
      </c>
    </row>
    <row r="12" spans="1:5" x14ac:dyDescent="0.25">
      <c r="C12" s="1" t="s">
        <v>13</v>
      </c>
    </row>
    <row r="13" spans="1:5" x14ac:dyDescent="0.25">
      <c r="C13" s="1" t="s">
        <v>14</v>
      </c>
    </row>
    <row r="14" spans="1:5" x14ac:dyDescent="0.25">
      <c r="C14" s="1" t="s">
        <v>8</v>
      </c>
    </row>
    <row r="15" spans="1:5" x14ac:dyDescent="0.25">
      <c r="C15" s="1" t="s">
        <v>16</v>
      </c>
    </row>
    <row r="16" spans="1:5" x14ac:dyDescent="0.25">
      <c r="C16" s="1" t="s">
        <v>15</v>
      </c>
    </row>
    <row r="17" spans="3:3" x14ac:dyDescent="0.25">
      <c r="C17" s="1" t="s">
        <v>19</v>
      </c>
    </row>
    <row r="18" spans="3:3" x14ac:dyDescent="0.25">
      <c r="C18" s="1" t="s">
        <v>24</v>
      </c>
    </row>
    <row r="19" spans="3:3" x14ac:dyDescent="0.25">
      <c r="C19" s="1" t="s">
        <v>25</v>
      </c>
    </row>
    <row r="20" spans="3:3" x14ac:dyDescent="0.25">
      <c r="C20" s="1" t="s">
        <v>26</v>
      </c>
    </row>
    <row r="21" spans="3:3" x14ac:dyDescent="0.25">
      <c r="C21" s="1" t="s">
        <v>27</v>
      </c>
    </row>
    <row r="22" spans="3:3" x14ac:dyDescent="0.25">
      <c r="C22" s="1" t="s">
        <v>28</v>
      </c>
    </row>
    <row r="23" spans="3:3" x14ac:dyDescent="0.25">
      <c r="C23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Mortgage Loan &amp; Refi Exercise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</dc:creator>
  <cp:lastModifiedBy>MBOGO.A.ALFRED</cp:lastModifiedBy>
  <dcterms:created xsi:type="dcterms:W3CDTF">2004-10-19T15:33:36Z</dcterms:created>
  <dcterms:modified xsi:type="dcterms:W3CDTF">2025-01-25T08:38:04Z</dcterms:modified>
</cp:coreProperties>
</file>