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excel predictive analytics\"/>
    </mc:Choice>
  </mc:AlternateContent>
  <bookViews>
    <workbookView xWindow="0" yWindow="0" windowWidth="20460" windowHeight="7290" activeTab="4"/>
  </bookViews>
  <sheets>
    <sheet name="BUSINESS CASE 1" sheetId="1" r:id="rId1"/>
    <sheet name="BUSINESS CASE 2" sheetId="2" r:id="rId2"/>
    <sheet name="BUSINESS CASE 3" sheetId="3" r:id="rId3"/>
    <sheet name="BUSINESS CASE 4" sheetId="4" r:id="rId4"/>
    <sheet name="BUSINESS CASE 5"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5" l="1"/>
  <c r="B6" i="5"/>
  <c r="B16" i="5" s="1"/>
  <c r="B21" i="5" l="1"/>
  <c r="B23" i="5" s="1"/>
  <c r="B10" i="4"/>
  <c r="B12" i="4"/>
  <c r="B24" i="4"/>
  <c r="B23" i="4"/>
  <c r="B21" i="4" l="1"/>
  <c r="C22" i="3"/>
  <c r="C17" i="3" s="1"/>
  <c r="G12" i="2"/>
  <c r="F13" i="2"/>
  <c r="F14" i="2"/>
  <c r="F15" i="2"/>
  <c r="F16" i="2"/>
  <c r="F17" i="2"/>
  <c r="F12" i="2"/>
  <c r="E12" i="2"/>
  <c r="D14" i="2"/>
  <c r="D15" i="2"/>
  <c r="D16" i="2" s="1"/>
  <c r="D17" i="2" s="1"/>
  <c r="D13" i="2"/>
  <c r="C14" i="2"/>
  <c r="C15" i="2"/>
  <c r="C16" i="2" s="1"/>
  <c r="C17" i="2" s="1"/>
  <c r="C13" i="2"/>
  <c r="B13" i="2"/>
  <c r="E13" i="2" s="1"/>
  <c r="G13" i="2" s="1"/>
  <c r="D12" i="2"/>
  <c r="C12" i="2"/>
  <c r="B12" i="2"/>
  <c r="C7" i="2"/>
  <c r="D7" i="2"/>
  <c r="B7" i="2"/>
  <c r="C14" i="1"/>
  <c r="C18" i="1" s="1"/>
  <c r="D18" i="1" s="1"/>
  <c r="B18" i="1"/>
  <c r="A18" i="1"/>
  <c r="C13" i="1"/>
  <c r="C29" i="4" l="1"/>
  <c r="C13" i="3"/>
  <c r="C24" i="3" s="1"/>
  <c r="B14" i="2"/>
  <c r="E14" i="2" l="1"/>
  <c r="G14" i="2" s="1"/>
  <c r="B15" i="2"/>
  <c r="B16" i="2" l="1"/>
  <c r="E15" i="2"/>
  <c r="G15" i="2" s="1"/>
  <c r="B17" i="2" l="1"/>
  <c r="E17" i="2" s="1"/>
  <c r="G17" i="2" s="1"/>
  <c r="E16" i="2"/>
  <c r="G16" i="2" s="1"/>
</calcChain>
</file>

<file path=xl/sharedStrings.xml><?xml version="1.0" encoding="utf-8"?>
<sst xmlns="http://schemas.openxmlformats.org/spreadsheetml/2006/main" count="105" uniqueCount="89">
  <si>
    <t>BUSINESS INTELLIGENCE CASE 1</t>
  </si>
  <si>
    <t>NCAA T-SHIRT VENDOR</t>
  </si>
  <si>
    <t>ORDER COST</t>
  </si>
  <si>
    <t>COST PER T-SHIRT</t>
  </si>
  <si>
    <t>SELLING PRICE BEFORE</t>
  </si>
  <si>
    <t>SELLING PRICE AFTER</t>
  </si>
  <si>
    <t>DEMAND</t>
  </si>
  <si>
    <t>ORDERS</t>
  </si>
  <si>
    <t>SPREADSHEET MODEL</t>
  </si>
  <si>
    <t>TOTAL COST</t>
  </si>
  <si>
    <t>REVENUE</t>
  </si>
  <si>
    <t>PROFIT</t>
  </si>
  <si>
    <t>T-SHIRTS SOLD BEFORE</t>
  </si>
  <si>
    <t>T-SHIRST SOLD AFTER</t>
  </si>
  <si>
    <t>WOODWORKS COMPANY</t>
  </si>
  <si>
    <t>COSTS</t>
  </si>
  <si>
    <t>CHERRY</t>
  </si>
  <si>
    <t>OAK</t>
  </si>
  <si>
    <t>LABOR</t>
  </si>
  <si>
    <t>NUMBER</t>
  </si>
  <si>
    <t>UNIT COST</t>
  </si>
  <si>
    <t>TOTAL COSTS</t>
  </si>
  <si>
    <t>ANTICIPATED ANNNUAL % INCREASE</t>
  </si>
  <si>
    <t>YEAR</t>
  </si>
  <si>
    <t>TOTAL REVENUE</t>
  </si>
  <si>
    <t>TOTAL</t>
  </si>
  <si>
    <t>TOTAL CHERRY</t>
  </si>
  <si>
    <t>TOTAL OAK</t>
  </si>
  <si>
    <t>QUALITY SWEETER COMPANY</t>
  </si>
  <si>
    <t>EMAIL PER CATALOG</t>
  </si>
  <si>
    <t>AV.CUSTOMER ORDER SIZE</t>
  </si>
  <si>
    <t>PRINT OF CATALOG</t>
  </si>
  <si>
    <t>VARIABLE</t>
  </si>
  <si>
    <t>PRINT PER CATALOG</t>
  </si>
  <si>
    <t>NUMBER OF CATALOGS</t>
  </si>
  <si>
    <t>LABOR &amp; MATERIALS PER ORDER</t>
  </si>
  <si>
    <t>RESPONSE RATE (ASSUMPTION)</t>
  </si>
  <si>
    <t>TOTAL ORDERS</t>
  </si>
  <si>
    <t>ORDERS GOT BY MULTIPLYING RESPONSE RATE AND TOTAL CATALOGS</t>
  </si>
  <si>
    <t>DIRECT REPLY PER ORDER</t>
  </si>
  <si>
    <t>ASSUMPTION</t>
  </si>
  <si>
    <r>
      <t>1</t>
    </r>
    <r>
      <rPr>
        <b/>
        <sz val="11"/>
        <color theme="1"/>
        <rFont val="Calibri"/>
        <family val="2"/>
        <scheme val="minor"/>
      </rPr>
      <t>. RESPONSE RATE VARIATION WITH PROFIT</t>
    </r>
  </si>
  <si>
    <t>RESPONSE RATE</t>
  </si>
  <si>
    <r>
      <t>2.</t>
    </r>
    <r>
      <rPr>
        <b/>
        <sz val="11"/>
        <color theme="1"/>
        <rFont val="Calibri"/>
        <family val="2"/>
        <scheme val="minor"/>
      </rPr>
      <t>COMPANY BREAKDOWN</t>
    </r>
  </si>
  <si>
    <t>5.8% WHEN THE PROFIT IS ZERO. USE GOAL SEEK FEATURE.</t>
  </si>
  <si>
    <t>3. NO THE COMPANY SHOULDNOT PROCEED</t>
  </si>
  <si>
    <t>B &amp; N BOOKSTORE</t>
  </si>
  <si>
    <t>COST PER ORDER</t>
  </si>
  <si>
    <t>LOWEST POSSIBLE UNIT COST</t>
  </si>
  <si>
    <t>DEMAND RANGE</t>
  </si>
  <si>
    <t>PAPERBACK PRICE(LEFTOVER SELLING PRICE)</t>
  </si>
  <si>
    <t>SELLING PRICE PER ORDER(REGULAR PRICE)</t>
  </si>
  <si>
    <t>(500-4500)</t>
  </si>
  <si>
    <t>SURPLUS</t>
  </si>
  <si>
    <t>#FORMULA2</t>
  </si>
  <si>
    <t>IF(B16&lt;B15,0,B16-B15)</t>
  </si>
  <si>
    <t>PROFIT:</t>
  </si>
  <si>
    <t>MAX( B16-B15,0)</t>
  </si>
  <si>
    <t>MIN(B14:B15)*B16+B23*B18(SURPLUS,LEFTOVERS)</t>
  </si>
  <si>
    <t>MIN(B14:B15)*B16 (NO SURPLUS) OR</t>
  </si>
  <si>
    <t>VLOOOKUP(B15,A3:B8,2,TRUE)*B16</t>
  </si>
  <si>
    <t>B12-B10</t>
  </si>
  <si>
    <t>ANSWER</t>
  </si>
  <si>
    <t>USING DATA TABLE IN WHATIF ANALYSIS TOOLKIT, FILL IN ROW AND COLUMN IN PUT ACCORDING TO YOUR TABLE.</t>
  </si>
  <si>
    <t>THE SCREAMIN' BLUE JAYS</t>
  </si>
  <si>
    <t>Number of Concerts</t>
  </si>
  <si>
    <t>Concerts per week</t>
  </si>
  <si>
    <t>Weeks on tour</t>
  </si>
  <si>
    <t>Total concerts</t>
  </si>
  <si>
    <t>B4*B5</t>
  </si>
  <si>
    <t>Expected Concert Attendance</t>
  </si>
  <si>
    <t>Maximum seats capacity</t>
  </si>
  <si>
    <t>Attendance(%)</t>
  </si>
  <si>
    <t>Number of tickets sold</t>
  </si>
  <si>
    <t>B10*B9</t>
  </si>
  <si>
    <t>Costs</t>
  </si>
  <si>
    <t>Fixed cost</t>
  </si>
  <si>
    <t>Average rent cost</t>
  </si>
  <si>
    <t>Total Cost</t>
  </si>
  <si>
    <t>per show</t>
  </si>
  <si>
    <t>Revenue</t>
  </si>
  <si>
    <t>Ticket price</t>
  </si>
  <si>
    <t>per ticket</t>
  </si>
  <si>
    <t>Concession sales</t>
  </si>
  <si>
    <t>Total Revenue</t>
  </si>
  <si>
    <t>Profit</t>
  </si>
  <si>
    <t>Qn.8(break even means profit is equal to costs)</t>
  </si>
  <si>
    <t>Qn.9 optionc</t>
  </si>
  <si>
    <t>Qn.10 option1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</si>
</sst>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0.0%"/>
    <numFmt numFmtId="167" formatCode="_(* #,##0_);_(* \(#,##0\);_(* &quot;-&quot;?_);_(@_)"/>
    <numFmt numFmtId="171" formatCode="&quot;$&quot;#,##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1"/>
      <color theme="7"/>
      <name val="Calibri"/>
      <family val="2"/>
      <scheme val="minor"/>
    </font>
    <font>
      <b/>
      <sz val="20"/>
      <color theme="0"/>
      <name val="Arial"/>
      <family val="2"/>
    </font>
    <font>
      <b/>
      <sz val="14"/>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0">
    <xf numFmtId="0" fontId="0" fillId="0" borderId="0" xfId="0"/>
    <xf numFmtId="0" fontId="3" fillId="0" borderId="0" xfId="0" applyFont="1"/>
    <xf numFmtId="44" fontId="0" fillId="0" borderId="0" xfId="0" applyNumberFormat="1"/>
    <xf numFmtId="164" fontId="0" fillId="0" borderId="0" xfId="0" applyNumberFormat="1"/>
    <xf numFmtId="44" fontId="0" fillId="0" borderId="0" xfId="2" applyFont="1"/>
    <xf numFmtId="164" fontId="0" fillId="0" borderId="0" xfId="2" applyNumberFormat="1" applyFont="1"/>
    <xf numFmtId="1" fontId="0" fillId="0" borderId="0" xfId="2" applyNumberFormat="1" applyFont="1"/>
    <xf numFmtId="1" fontId="0" fillId="0" borderId="0" xfId="0" applyNumberFormat="1"/>
    <xf numFmtId="0" fontId="0" fillId="2" borderId="0" xfId="0" applyFill="1"/>
    <xf numFmtId="0" fontId="2" fillId="2" borderId="0" xfId="0" applyFont="1" applyFill="1"/>
    <xf numFmtId="1" fontId="2" fillId="2" borderId="0" xfId="2" applyNumberFormat="1" applyFont="1" applyFill="1"/>
    <xf numFmtId="10" fontId="2" fillId="2" borderId="0" xfId="0" applyNumberFormat="1" applyFont="1" applyFill="1"/>
    <xf numFmtId="0" fontId="2" fillId="0" borderId="0" xfId="0" applyFont="1"/>
    <xf numFmtId="165" fontId="0" fillId="0" borderId="0" xfId="1" applyNumberFormat="1" applyFont="1"/>
    <xf numFmtId="0" fontId="4" fillId="0" borderId="0" xfId="0" applyFont="1"/>
    <xf numFmtId="167" fontId="0" fillId="0" borderId="0" xfId="0" applyNumberFormat="1"/>
    <xf numFmtId="166" fontId="0" fillId="2" borderId="0" xfId="0" applyNumberFormat="1" applyFill="1"/>
    <xf numFmtId="10" fontId="0" fillId="0" borderId="0" xfId="0" applyNumberFormat="1"/>
    <xf numFmtId="166" fontId="0" fillId="0" borderId="0" xfId="0" applyNumberFormat="1"/>
    <xf numFmtId="10" fontId="2" fillId="0" borderId="0" xfId="0" applyNumberFormat="1" applyFont="1"/>
    <xf numFmtId="44" fontId="2" fillId="0" borderId="0" xfId="0" applyNumberFormat="1" applyFont="1"/>
    <xf numFmtId="0" fontId="5" fillId="0" borderId="0" xfId="0" applyFont="1"/>
    <xf numFmtId="0" fontId="0" fillId="3" borderId="0" xfId="0" applyFill="1"/>
    <xf numFmtId="0" fontId="2" fillId="3" borderId="0" xfId="0" applyFont="1" applyFill="1"/>
    <xf numFmtId="0" fontId="3" fillId="0" borderId="1" xfId="0" applyFont="1" applyBorder="1"/>
    <xf numFmtId="0" fontId="0" fillId="0" borderId="1" xfId="0" applyBorder="1"/>
    <xf numFmtId="44" fontId="0" fillId="0" borderId="1" xfId="2" applyFont="1" applyBorder="1"/>
    <xf numFmtId="44" fontId="2" fillId="0" borderId="0" xfId="2" applyFont="1"/>
    <xf numFmtId="1" fontId="2" fillId="3" borderId="0" xfId="0" applyNumberFormat="1" applyFont="1" applyFill="1"/>
    <xf numFmtId="0" fontId="2" fillId="0" borderId="0" xfId="0" applyFont="1" applyAlignment="1">
      <alignment horizontal="center"/>
    </xf>
    <xf numFmtId="0" fontId="2" fillId="0" borderId="1" xfId="0" applyFont="1" applyBorder="1" applyAlignment="1">
      <alignment horizontal="center"/>
    </xf>
    <xf numFmtId="44" fontId="6" fillId="0" borderId="1" xfId="0" applyNumberFormat="1" applyFont="1" applyBorder="1"/>
    <xf numFmtId="0" fontId="0" fillId="0" borderId="1" xfId="0" applyBorder="1" applyAlignment="1">
      <alignment horizontal="center"/>
    </xf>
    <xf numFmtId="0" fontId="0" fillId="0" borderId="1" xfId="0" applyBorder="1" applyAlignment="1">
      <alignment horizontal="center" vertical="center" textRotation="90"/>
    </xf>
    <xf numFmtId="0" fontId="7" fillId="4" borderId="0" xfId="0" applyFont="1" applyFill="1"/>
    <xf numFmtId="0" fontId="8" fillId="4" borderId="0" xfId="0" applyFont="1" applyFill="1"/>
    <xf numFmtId="0" fontId="9" fillId="4" borderId="0" xfId="0" applyFont="1" applyFill="1"/>
    <xf numFmtId="9" fontId="0" fillId="2" borderId="0" xfId="0" applyNumberFormat="1" applyFill="1"/>
    <xf numFmtId="44" fontId="0" fillId="0" borderId="0" xfId="2" applyNumberFormat="1" applyFont="1"/>
    <xf numFmtId="171" fontId="0" fillId="4" borderId="0" xfId="0" applyNumberFormat="1" applyFill="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654431657581263"/>
          <c:y val="0.18591478696741856"/>
          <c:w val="0.74584884581734978"/>
          <c:h val="0.75894736842105259"/>
        </c:manualLayout>
      </c:layout>
      <c:barChart>
        <c:barDir val="col"/>
        <c:grouping val="clustered"/>
        <c:varyColors val="0"/>
        <c:ser>
          <c:idx val="0"/>
          <c:order val="0"/>
          <c:tx>
            <c:strRef>
              <c:f>'BUSINESS CASE 3'!$L$22</c:f>
              <c:strCache>
                <c:ptCount val="1"/>
                <c:pt idx="0">
                  <c:v>PROFIT</c:v>
                </c:pt>
              </c:strCache>
            </c:strRef>
          </c:tx>
          <c:spPr>
            <a:solidFill>
              <a:schemeClr val="accent1"/>
            </a:solidFill>
            <a:ln>
              <a:noFill/>
            </a:ln>
            <a:effectLst/>
          </c:spPr>
          <c:invertIfNegative val="0"/>
          <c:cat>
            <c:numRef>
              <c:f>'BUSINESS CASE 3'!$K$23:$K$31</c:f>
              <c:numCache>
                <c:formatCode>0.0%</c:formatCode>
                <c:ptCount val="9"/>
                <c:pt idx="1">
                  <c:v>0.03</c:v>
                </c:pt>
                <c:pt idx="2">
                  <c:v>0.04</c:v>
                </c:pt>
                <c:pt idx="3">
                  <c:v>0.05</c:v>
                </c:pt>
                <c:pt idx="4">
                  <c:v>0.06</c:v>
                </c:pt>
                <c:pt idx="5">
                  <c:v>7.0000000000000007E-2</c:v>
                </c:pt>
                <c:pt idx="6">
                  <c:v>0.08</c:v>
                </c:pt>
                <c:pt idx="7">
                  <c:v>0.09</c:v>
                </c:pt>
                <c:pt idx="8">
                  <c:v>0.1</c:v>
                </c:pt>
              </c:numCache>
            </c:numRef>
          </c:cat>
          <c:val>
            <c:numRef>
              <c:f>'BUSINESS CASE 3'!$L$23:$L$31</c:f>
              <c:numCache>
                <c:formatCode>_("$"* #,##0.00_);_("$"* \(#,##0.00\);_("$"* "-"??_);_(@_)</c:formatCode>
                <c:ptCount val="9"/>
                <c:pt idx="1">
                  <c:v>-21600</c:v>
                </c:pt>
                <c:pt idx="2">
                  <c:v>-13800</c:v>
                </c:pt>
                <c:pt idx="3">
                  <c:v>-6000</c:v>
                </c:pt>
                <c:pt idx="4">
                  <c:v>1800</c:v>
                </c:pt>
                <c:pt idx="5">
                  <c:v>9600</c:v>
                </c:pt>
                <c:pt idx="6">
                  <c:v>17400</c:v>
                </c:pt>
                <c:pt idx="7">
                  <c:v>25200</c:v>
                </c:pt>
                <c:pt idx="8">
                  <c:v>33000</c:v>
                </c:pt>
              </c:numCache>
            </c:numRef>
          </c:val>
          <c:extLst>
            <c:ext xmlns:c16="http://schemas.microsoft.com/office/drawing/2014/chart" uri="{C3380CC4-5D6E-409C-BE32-E72D297353CC}">
              <c16:uniqueId val="{00000000-554B-44B9-9433-00A0A2AFE22C}"/>
            </c:ext>
          </c:extLst>
        </c:ser>
        <c:dLbls>
          <c:showLegendKey val="0"/>
          <c:showVal val="0"/>
          <c:showCatName val="0"/>
          <c:showSerName val="0"/>
          <c:showPercent val="0"/>
          <c:showBubbleSize val="0"/>
        </c:dLbls>
        <c:gapWidth val="219"/>
        <c:overlap val="-27"/>
        <c:axId val="494510736"/>
        <c:axId val="494509488"/>
      </c:barChart>
      <c:catAx>
        <c:axId val="494510736"/>
        <c:scaling>
          <c:orientation val="minMax"/>
        </c:scaling>
        <c:delete val="0"/>
        <c:axPos val="b"/>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09488"/>
        <c:crosses val="autoZero"/>
        <c:auto val="1"/>
        <c:lblAlgn val="ctr"/>
        <c:lblOffset val="100"/>
        <c:noMultiLvlLbl val="0"/>
      </c:catAx>
      <c:valAx>
        <c:axId val="4945094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1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361950</xdr:colOff>
      <xdr:row>1</xdr:row>
      <xdr:rowOff>114300</xdr:rowOff>
    </xdr:from>
    <xdr:to>
      <xdr:col>26</xdr:col>
      <xdr:colOff>600075</xdr:colOff>
      <xdr:row>16</xdr:row>
      <xdr:rowOff>171450</xdr:rowOff>
    </xdr:to>
    <xdr:sp macro="" textlink="">
      <xdr:nvSpPr>
        <xdr:cNvPr id="2" name="TextBox 1"/>
        <xdr:cNvSpPr txBox="1"/>
      </xdr:nvSpPr>
      <xdr:spPr>
        <a:xfrm>
          <a:off x="6467475" y="314325"/>
          <a:ext cx="11210925" cy="2962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Quality Sweater Company</a:t>
          </a:r>
        </a:p>
        <a:p>
          <a:r>
            <a:rPr lang="en-US" sz="1100" b="0" i="0">
              <a:solidFill>
                <a:schemeClr val="dk1"/>
              </a:solidFill>
              <a:effectLst/>
              <a:latin typeface="+mn-lt"/>
              <a:ea typeface="+mn-ea"/>
              <a:cs typeface="+mn-cs"/>
            </a:rPr>
            <a:t>In this lesson, we will explore changes in a business's profits by using what-if analysis tools in Excel including data tables and Goal Seek . Read the problem below carefully. If you’d like, take notes and start setting up a spreadsheet model of your own. Then, watch the next video in the course to see a solution.</a:t>
          </a:r>
        </a:p>
        <a:p>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1.How does a change in the response rate affect profit?</a:t>
          </a:r>
        </a:p>
        <a:p>
          <a:r>
            <a:rPr lang="en-US" sz="1100" b="0" i="0">
              <a:solidFill>
                <a:schemeClr val="dk1"/>
              </a:solidFill>
              <a:effectLst/>
              <a:latin typeface="+mn-lt"/>
              <a:ea typeface="+mn-ea"/>
              <a:cs typeface="+mn-cs"/>
            </a:rPr>
            <a:t>2.For what response rate does the company break even?</a:t>
          </a:r>
        </a:p>
        <a:p>
          <a:r>
            <a:rPr lang="en-US" sz="1100" b="0" i="0">
              <a:solidFill>
                <a:schemeClr val="dk1"/>
              </a:solidFill>
              <a:effectLst/>
              <a:latin typeface="+mn-lt"/>
              <a:ea typeface="+mn-ea"/>
              <a:cs typeface="+mn-cs"/>
            </a:rPr>
            <a:t>3.If the company estimates a response rate of 3%, should it proceed with the mailing?</a:t>
          </a:r>
        </a:p>
        <a:p>
          <a:r>
            <a:rPr lang="en-US" sz="1100" b="0" i="0">
              <a:solidFill>
                <a:schemeClr val="dk1"/>
              </a:solidFill>
              <a:effectLst/>
              <a:latin typeface="+mn-lt"/>
              <a:ea typeface="+mn-ea"/>
              <a:cs typeface="+mn-cs"/>
            </a:rPr>
            <a:t>4.How does the presence of uncertainty affect the usefulness of the model? </a:t>
          </a:r>
        </a:p>
        <a:p>
          <a:endParaRPr lang="en-US" sz="1100"/>
        </a:p>
      </xdr:txBody>
    </xdr:sp>
    <xdr:clientData/>
  </xdr:twoCellAnchor>
  <xdr:twoCellAnchor>
    <xdr:from>
      <xdr:col>12</xdr:col>
      <xdr:colOff>152400</xdr:colOff>
      <xdr:row>19</xdr:row>
      <xdr:rowOff>95250</xdr:rowOff>
    </xdr:from>
    <xdr:to>
      <xdr:col>18</xdr:col>
      <xdr:colOff>209550</xdr:colOff>
      <xdr:row>32</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590549</xdr:colOff>
      <xdr:row>0</xdr:row>
      <xdr:rowOff>47624</xdr:rowOff>
    </xdr:from>
    <xdr:to>
      <xdr:col>13</xdr:col>
      <xdr:colOff>542924</xdr:colOff>
      <xdr:row>23</xdr:row>
      <xdr:rowOff>57149</xdr:rowOff>
    </xdr:to>
    <xdr:sp macro="" textlink="">
      <xdr:nvSpPr>
        <xdr:cNvPr id="2" name="TextBox 1"/>
        <xdr:cNvSpPr txBox="1"/>
      </xdr:nvSpPr>
      <xdr:spPr>
        <a:xfrm>
          <a:off x="6829424" y="47624"/>
          <a:ext cx="5438775" cy="3895725"/>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a:solidFill>
                <a:schemeClr val="dk1"/>
              </a:solidFill>
              <a:effectLst/>
              <a:latin typeface="+mn-lt"/>
              <a:ea typeface="+mn-ea"/>
              <a:cs typeface="+mn-cs"/>
            </a:rPr>
            <a:t>B&amp;N Bookstore</a:t>
          </a:r>
        </a:p>
        <a:p>
          <a:r>
            <a:rPr lang="en-US" sz="1000" b="0" i="0">
              <a:solidFill>
                <a:schemeClr val="dk1"/>
              </a:solidFill>
              <a:effectLst/>
              <a:latin typeface="+mn-lt"/>
              <a:ea typeface="+mn-ea"/>
              <a:cs typeface="+mn-cs"/>
            </a:rPr>
            <a:t>In the previous example, you created a </a:t>
          </a:r>
          <a:r>
            <a:rPr lang="en-US" sz="1000" b="1" i="0">
              <a:solidFill>
                <a:schemeClr val="dk1"/>
              </a:solidFill>
              <a:effectLst/>
              <a:latin typeface="+mn-lt"/>
              <a:ea typeface="+mn-ea"/>
              <a:cs typeface="+mn-cs"/>
            </a:rPr>
            <a:t>one-way data table</a:t>
          </a:r>
          <a:r>
            <a:rPr lang="en-US" sz="1000" b="0" i="0">
              <a:solidFill>
                <a:schemeClr val="dk1"/>
              </a:solidFill>
              <a:effectLst/>
              <a:latin typeface="+mn-lt"/>
              <a:ea typeface="+mn-ea"/>
              <a:cs typeface="+mn-cs"/>
            </a:rPr>
            <a:t> to show how variations in one input affected a formula. Using a similar process, you can also build </a:t>
          </a:r>
          <a:r>
            <a:rPr lang="en-US" sz="1000" b="1" i="0">
              <a:solidFill>
                <a:schemeClr val="dk1"/>
              </a:solidFill>
              <a:effectLst/>
              <a:latin typeface="+mn-lt"/>
              <a:ea typeface="+mn-ea"/>
              <a:cs typeface="+mn-cs"/>
            </a:rPr>
            <a:t>two-way data tables</a:t>
          </a:r>
          <a:r>
            <a:rPr lang="en-US" sz="1000" b="0" i="0">
              <a:solidFill>
                <a:schemeClr val="dk1"/>
              </a:solidFill>
              <a:effectLst/>
              <a:latin typeface="+mn-lt"/>
              <a:ea typeface="+mn-ea"/>
              <a:cs typeface="+mn-cs"/>
            </a:rPr>
            <a:t>, with both a row input and a column input, to show how variations in two quantities jointly affect the value of a formula.</a:t>
          </a:r>
        </a:p>
        <a:p>
          <a:r>
            <a:rPr lang="en-US" sz="1000" b="0" i="0">
              <a:solidFill>
                <a:schemeClr val="dk1"/>
              </a:solidFill>
              <a:effectLst/>
              <a:latin typeface="+mn-lt"/>
              <a:ea typeface="+mn-ea"/>
              <a:cs typeface="+mn-cs"/>
            </a:rPr>
            <a:t>In this example, we will use two-way data tables to explore uncertain demand. We will also introduce some new and useful Excel functions. Read the problem below carefully. If you’d like, take notes and start setting up a spreadsheet model of your own. Then, watch the next video in the course to see a solution.</a:t>
          </a:r>
        </a:p>
        <a:p>
          <a:r>
            <a:rPr lang="en-US" sz="1000" b="1" i="0">
              <a:solidFill>
                <a:schemeClr val="dk1"/>
              </a:solidFill>
              <a:effectLst/>
              <a:latin typeface="+mn-lt"/>
              <a:ea typeface="+mn-ea"/>
              <a:cs typeface="+mn-cs"/>
            </a:rPr>
            <a:t>Scenario</a:t>
          </a:r>
        </a:p>
        <a:p>
          <a:r>
            <a:rPr lang="en-US" sz="10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endParaRPr lang="en-US" sz="1000" b="0" i="0">
            <a:solidFill>
              <a:schemeClr val="dk1"/>
            </a:solidFill>
            <a:effectLst/>
            <a:latin typeface="+mn-lt"/>
            <a:ea typeface="+mn-ea"/>
            <a:cs typeface="+mn-cs"/>
          </a:endParaRPr>
        </a:p>
        <a:p>
          <a:r>
            <a:rPr lang="en-US" sz="1000" b="0" i="0">
              <a:solidFill>
                <a:schemeClr val="dk1"/>
              </a:solidFill>
              <a:effectLst/>
              <a:latin typeface="+mn-lt"/>
              <a:ea typeface="+mn-ea"/>
              <a:cs typeface="+mn-cs"/>
            </a:rPr>
            <a:t>How many copies of this hardback novel should B&amp;N order from the publisher?</a:t>
          </a:r>
        </a:p>
        <a:p>
          <a:endParaRPr lang="en-US" sz="1000" b="0" i="0">
            <a:solidFill>
              <a:schemeClr val="dk1"/>
            </a:solidFill>
            <a:effectLst/>
            <a:latin typeface="+mn-lt"/>
            <a:ea typeface="+mn-ea"/>
            <a:cs typeface="+mn-cs"/>
          </a:endParaRPr>
        </a:p>
        <a:p>
          <a:r>
            <a:rPr lang="en-US" sz="1600" b="1" i="0">
              <a:solidFill>
                <a:schemeClr val="dk1"/>
              </a:solidFill>
              <a:effectLst/>
              <a:latin typeface="+mn-lt"/>
              <a:ea typeface="+mn-ea"/>
              <a:cs typeface="+mn-cs"/>
            </a:rPr>
            <a:t>Remember that the difference between one-way data tables and two-way data tables is the number of inputs. A one-way data table has just one input and any number of outputs. A two-way data table has two inputs and one output. Re-read the prompt, and decide what are the input(s) and what are the output(s).</a:t>
          </a:r>
        </a:p>
        <a:p>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371475</xdr:colOff>
      <xdr:row>0</xdr:row>
      <xdr:rowOff>28575</xdr:rowOff>
    </xdr:from>
    <xdr:to>
      <xdr:col>14</xdr:col>
      <xdr:colOff>552450</xdr:colOff>
      <xdr:row>37</xdr:row>
      <xdr:rowOff>9525</xdr:rowOff>
    </xdr:to>
    <xdr:sp macro="" textlink="">
      <xdr:nvSpPr>
        <xdr:cNvPr id="3" name="TextBox 2"/>
        <xdr:cNvSpPr txBox="1"/>
      </xdr:nvSpPr>
      <xdr:spPr>
        <a:xfrm>
          <a:off x="7781925" y="28575"/>
          <a:ext cx="4448175" cy="7172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You are going to manage a band, The Screamin' Blue Jays, which will go on tour across the United States. The tour costs $5.5 million to fund and develop. There will be 5 concerts per week and you project the band to be on the road for 30 weeks. The average cost to rent different venues on tour is $1000 per show. Tickets will sell at $50 each. You also earn an average of $1.50 profit per ticket from concession sales. Each venue has a maximum capacity of 800 seats and you expect 80% of the seats to be full. </a:t>
          </a:r>
        </a:p>
        <a:p>
          <a:r>
            <a:rPr lang="en-US" sz="1100" b="1" i="0">
              <a:solidFill>
                <a:schemeClr val="dk1"/>
              </a:solidFill>
              <a:effectLst/>
              <a:latin typeface="+mn-lt"/>
              <a:ea typeface="+mn-ea"/>
              <a:cs typeface="+mn-cs"/>
            </a:rPr>
            <a:t>Part 2: Analysis</a:t>
          </a:r>
        </a:p>
        <a:p>
          <a:r>
            <a:rPr lang="en-US" sz="1100" b="0" i="0">
              <a:solidFill>
                <a:schemeClr val="dk1"/>
              </a:solidFill>
              <a:effectLst/>
              <a:latin typeface="+mn-lt"/>
              <a:ea typeface="+mn-ea"/>
              <a:cs typeface="+mn-cs"/>
            </a:rPr>
            <a:t>Now, use your spreadsheet model to answer the following questions.</a:t>
          </a:r>
        </a:p>
        <a:p>
          <a:r>
            <a:rPr lang="en-US" sz="1100" b="1" i="0">
              <a:solidFill>
                <a:schemeClr val="dk1"/>
              </a:solidFill>
              <a:effectLst/>
              <a:latin typeface="+mn-lt"/>
              <a:ea typeface="+mn-ea"/>
              <a:cs typeface="+mn-cs"/>
            </a:rPr>
            <a:t>8.</a:t>
          </a:r>
        </a:p>
        <a:p>
          <a:r>
            <a:rPr lang="en-US" sz="1100" b="0" i="0">
              <a:solidFill>
                <a:schemeClr val="dk1"/>
              </a:solidFill>
              <a:effectLst/>
              <a:latin typeface="+mn-lt"/>
              <a:ea typeface="+mn-ea"/>
              <a:cs typeface="+mn-cs"/>
            </a:rPr>
            <a:t>Question 8</a:t>
          </a:r>
        </a:p>
        <a:p>
          <a:r>
            <a:rPr lang="en-US" sz="1100" b="0" i="0">
              <a:solidFill>
                <a:schemeClr val="dk1"/>
              </a:solidFill>
              <a:effectLst/>
              <a:latin typeface="+mn-lt"/>
              <a:ea typeface="+mn-ea"/>
              <a:cs typeface="+mn-cs"/>
            </a:rPr>
            <a:t>How many weeks will the band need to be on tour in order to break even?</a:t>
          </a:r>
        </a:p>
        <a:p>
          <a:r>
            <a:rPr lang="en-US" sz="1100" b="0" i="0">
              <a:solidFill>
                <a:schemeClr val="dk1"/>
              </a:solidFill>
              <a:effectLst/>
              <a:latin typeface="+mn-lt"/>
              <a:ea typeface="+mn-ea"/>
              <a:cs typeface="+mn-cs"/>
            </a:rPr>
            <a:t>1 point</a:t>
          </a:r>
        </a:p>
        <a:p>
          <a:r>
            <a:rPr lang="en-US" sz="1100" b="0" i="0">
              <a:solidFill>
                <a:schemeClr val="dk1"/>
              </a:solidFill>
              <a:effectLst/>
              <a:latin typeface="+mn-lt"/>
              <a:ea typeface="+mn-ea"/>
              <a:cs typeface="+mn-cs"/>
            </a:rPr>
            <a:t>69 weeks</a:t>
          </a:r>
        </a:p>
        <a:p>
          <a:r>
            <a:rPr lang="en-US" sz="1100" b="0" i="0">
              <a:solidFill>
                <a:schemeClr val="dk1"/>
              </a:solidFill>
              <a:effectLst/>
              <a:latin typeface="+mn-lt"/>
              <a:ea typeface="+mn-ea"/>
              <a:cs typeface="+mn-cs"/>
            </a:rPr>
            <a:t>35 weeks</a:t>
          </a:r>
        </a:p>
        <a:p>
          <a:r>
            <a:rPr lang="en-US" sz="1100" b="0" i="0">
              <a:solidFill>
                <a:schemeClr val="dk1"/>
              </a:solidFill>
              <a:effectLst/>
              <a:latin typeface="+mn-lt"/>
              <a:ea typeface="+mn-ea"/>
              <a:cs typeface="+mn-cs"/>
            </a:rPr>
            <a:t>34 weeks</a:t>
          </a:r>
        </a:p>
        <a:p>
          <a:r>
            <a:rPr lang="en-US" sz="1100" b="0" i="0">
              <a:solidFill>
                <a:schemeClr val="dk1"/>
              </a:solidFill>
              <a:effectLst/>
              <a:latin typeface="+mn-lt"/>
              <a:ea typeface="+mn-ea"/>
              <a:cs typeface="+mn-cs"/>
            </a:rPr>
            <a:t>68 weeks</a:t>
          </a:r>
        </a:p>
        <a:p>
          <a:r>
            <a:rPr lang="en-US" sz="1100" b="1" i="0">
              <a:solidFill>
                <a:schemeClr val="dk1"/>
              </a:solidFill>
              <a:effectLst/>
              <a:latin typeface="+mn-lt"/>
              <a:ea typeface="+mn-ea"/>
              <a:cs typeface="+mn-cs"/>
            </a:rPr>
            <a:t>9.</a:t>
          </a:r>
        </a:p>
        <a:p>
          <a:r>
            <a:rPr lang="en-US" sz="1100" b="0" i="0">
              <a:solidFill>
                <a:schemeClr val="dk1"/>
              </a:solidFill>
              <a:effectLst/>
              <a:latin typeface="+mn-lt"/>
              <a:ea typeface="+mn-ea"/>
              <a:cs typeface="+mn-cs"/>
            </a:rPr>
            <a:t>Question 9</a:t>
          </a:r>
        </a:p>
        <a:p>
          <a:r>
            <a:rPr lang="en-US" sz="1100" b="0" i="0">
              <a:solidFill>
                <a:schemeClr val="dk1"/>
              </a:solidFill>
              <a:effectLst/>
              <a:latin typeface="+mn-lt"/>
              <a:ea typeface="+mn-ea"/>
              <a:cs typeface="+mn-cs"/>
            </a:rPr>
            <a:t>Return to your original plan for a 30 week tour.</a:t>
          </a:r>
        </a:p>
        <a:p>
          <a:r>
            <a:rPr lang="en-US" sz="1100" b="0" i="0">
              <a:solidFill>
                <a:schemeClr val="dk1"/>
              </a:solidFill>
              <a:effectLst/>
              <a:latin typeface="+mn-lt"/>
              <a:ea typeface="+mn-ea"/>
              <a:cs typeface="+mn-cs"/>
            </a:rPr>
            <a:t>How does an increase in the percentage of seats sold from 80% to 90% affect profit?</a:t>
          </a:r>
        </a:p>
        <a:p>
          <a:r>
            <a:rPr lang="en-US" sz="1100" b="0" i="0">
              <a:solidFill>
                <a:schemeClr val="dk1"/>
              </a:solidFill>
              <a:effectLst/>
              <a:latin typeface="+mn-lt"/>
              <a:ea typeface="+mn-ea"/>
              <a:cs typeface="+mn-cs"/>
            </a:rPr>
            <a:t>1 point</a:t>
          </a:r>
        </a:p>
        <a:p>
          <a:r>
            <a:rPr lang="en-US" sz="1100" b="0" i="0">
              <a:solidFill>
                <a:schemeClr val="dk1"/>
              </a:solidFill>
              <a:effectLst/>
              <a:latin typeface="+mn-lt"/>
              <a:ea typeface="+mn-ea"/>
              <a:cs typeface="+mn-cs"/>
            </a:rPr>
            <a:t>At 80% of seats sold, the tour is making a profit, but that profit decreases when 90% of seats are sold.</a:t>
          </a:r>
        </a:p>
        <a:p>
          <a:r>
            <a:rPr lang="en-US" sz="1100" b="0" i="0">
              <a:solidFill>
                <a:schemeClr val="dk1"/>
              </a:solidFill>
              <a:effectLst/>
              <a:latin typeface="+mn-lt"/>
              <a:ea typeface="+mn-ea"/>
              <a:cs typeface="+mn-cs"/>
            </a:rPr>
            <a:t>At 80% of seats sold, the tour is making a profit, and that profit increases when 90% of seats are sold.</a:t>
          </a:r>
        </a:p>
        <a:p>
          <a:r>
            <a:rPr lang="en-US" sz="1100" b="0" i="0">
              <a:solidFill>
                <a:schemeClr val="dk1"/>
              </a:solidFill>
              <a:effectLst/>
              <a:latin typeface="+mn-lt"/>
              <a:ea typeface="+mn-ea"/>
              <a:cs typeface="+mn-cs"/>
            </a:rPr>
            <a:t>At 80% of seats sold, the tour is losing money. At 90% of seats sold, the tour is still losing money, but the loss decreases.</a:t>
          </a:r>
        </a:p>
        <a:p>
          <a:r>
            <a:rPr lang="en-US" sz="1100" b="1" i="0">
              <a:solidFill>
                <a:schemeClr val="dk1"/>
              </a:solidFill>
              <a:effectLst/>
              <a:latin typeface="+mn-lt"/>
              <a:ea typeface="+mn-ea"/>
              <a:cs typeface="+mn-cs"/>
            </a:rPr>
            <a:t>10.</a:t>
          </a:r>
        </a:p>
        <a:p>
          <a:r>
            <a:rPr lang="en-US" sz="1100" b="0" i="0">
              <a:solidFill>
                <a:schemeClr val="dk1"/>
              </a:solidFill>
              <a:effectLst/>
              <a:latin typeface="+mn-lt"/>
              <a:ea typeface="+mn-ea"/>
              <a:cs typeface="+mn-cs"/>
            </a:rPr>
            <a:t>Question 10</a:t>
          </a:r>
        </a:p>
        <a:p>
          <a:r>
            <a:rPr lang="en-US" sz="1100" b="0" i="0">
              <a:solidFill>
                <a:schemeClr val="dk1"/>
              </a:solidFill>
              <a:effectLst/>
              <a:latin typeface="+mn-lt"/>
              <a:ea typeface="+mn-ea"/>
              <a:cs typeface="+mn-cs"/>
            </a:rPr>
            <a:t>To increase profits, you can plan to add more weeks to the tour, increase ticket prices, or possibly both. You can think of two options:</a:t>
          </a:r>
        </a:p>
        <a:p>
          <a:r>
            <a:rPr lang="en-US" sz="1100" b="0" i="0">
              <a:solidFill>
                <a:schemeClr val="dk1"/>
              </a:solidFill>
              <a:effectLst/>
              <a:latin typeface="+mn-lt"/>
              <a:ea typeface="+mn-ea"/>
              <a:cs typeface="+mn-cs"/>
            </a:rPr>
            <a:t>keep the ticket price at $50 but increase the tour length to 60 weeks , or</a:t>
          </a:r>
        </a:p>
        <a:p>
          <a:r>
            <a:rPr lang="en-US" sz="1100" b="0" i="0">
              <a:solidFill>
                <a:schemeClr val="dk1"/>
              </a:solidFill>
              <a:effectLst/>
              <a:latin typeface="+mn-lt"/>
              <a:ea typeface="+mn-ea"/>
              <a:cs typeface="+mn-cs"/>
            </a:rPr>
            <a:t>increase the ticket price to $55 and increase the tour length to 50 weeks </a:t>
          </a:r>
        </a:p>
        <a:p>
          <a:r>
            <a:rPr lang="en-US" sz="1100" b="0" i="0">
              <a:solidFill>
                <a:schemeClr val="dk1"/>
              </a:solidFill>
              <a:effectLst/>
              <a:latin typeface="+mn-lt"/>
              <a:ea typeface="+mn-ea"/>
              <a:cs typeface="+mn-cs"/>
            </a:rPr>
            <a:t>Which option would result in a higher profit? </a:t>
          </a:r>
        </a:p>
        <a:p>
          <a:r>
            <a:rPr lang="en-US" sz="1100" b="0" i="0">
              <a:solidFill>
                <a:schemeClr val="dk1"/>
              </a:solidFill>
              <a:effectLst/>
              <a:latin typeface="+mn-lt"/>
              <a:ea typeface="+mn-ea"/>
              <a:cs typeface="+mn-cs"/>
            </a:rPr>
            <a:t>1 point</a:t>
          </a:r>
        </a:p>
        <a:p>
          <a:r>
            <a:rPr lang="en-US" sz="1100" b="0" i="0">
              <a:solidFill>
                <a:schemeClr val="dk1"/>
              </a:solidFill>
              <a:effectLst/>
              <a:latin typeface="+mn-lt"/>
              <a:ea typeface="+mn-ea"/>
              <a:cs typeface="+mn-cs"/>
            </a:rPr>
            <a:t>Keep the ticket price at $50 but increase the tour length to 60 weeks</a:t>
          </a:r>
        </a:p>
        <a:p>
          <a:r>
            <a:rPr lang="en-US" sz="1100" b="0" i="0">
              <a:solidFill>
                <a:schemeClr val="dk1"/>
              </a:solidFill>
              <a:effectLst/>
              <a:latin typeface="+mn-lt"/>
              <a:ea typeface="+mn-ea"/>
              <a:cs typeface="+mn-cs"/>
            </a:rPr>
            <a:t>Increase the ticket price to $55 and increase the tour length to 50 weeks</a:t>
          </a:r>
        </a:p>
        <a:p>
          <a:endParaRPr lang="en-US" sz="1100"/>
        </a:p>
      </xdr:txBody>
    </xdr:sp>
    <xdr:clientData/>
  </xdr:twoCellAnchor>
  <xdr:twoCellAnchor editAs="oneCell">
    <xdr:from>
      <xdr:col>15</xdr:col>
      <xdr:colOff>368540</xdr:colOff>
      <xdr:row>12</xdr:row>
      <xdr:rowOff>165961</xdr:rowOff>
    </xdr:from>
    <xdr:to>
      <xdr:col>18</xdr:col>
      <xdr:colOff>171802</xdr:colOff>
      <xdr:row>23</xdr:row>
      <xdr:rowOff>19485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12540" y="2451961"/>
          <a:ext cx="1632062" cy="2234774"/>
        </a:xfrm>
        <a:prstGeom prst="rect">
          <a:avLst/>
        </a:prstGeom>
      </xdr:spPr>
    </xdr:pic>
    <xdr:clientData/>
  </xdr:twoCellAnchor>
  <xdr:twoCellAnchor editAs="oneCell">
    <xdr:from>
      <xdr:col>6</xdr:col>
      <xdr:colOff>293340</xdr:colOff>
      <xdr:row>41</xdr:row>
      <xdr:rowOff>114300</xdr:rowOff>
    </xdr:from>
    <xdr:to>
      <xdr:col>13</xdr:col>
      <xdr:colOff>495299</xdr:colOff>
      <xdr:row>53</xdr:row>
      <xdr:rowOff>8451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37090" y="8534400"/>
          <a:ext cx="4469159" cy="21801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8"/>
  <sheetViews>
    <sheetView workbookViewId="0">
      <selection activeCell="C14" sqref="C14"/>
    </sheetView>
  </sheetViews>
  <sheetFormatPr defaultRowHeight="15" x14ac:dyDescent="0.25"/>
  <cols>
    <col min="2" max="2" width="17.85546875" customWidth="1"/>
    <col min="3" max="3" width="11" bestFit="1" customWidth="1"/>
  </cols>
  <sheetData>
    <row r="1" spans="1:3" ht="15.75" x14ac:dyDescent="0.25">
      <c r="A1" s="1" t="s">
        <v>0</v>
      </c>
    </row>
    <row r="3" spans="1:3" ht="15.75" x14ac:dyDescent="0.25">
      <c r="A3" s="1" t="s">
        <v>1</v>
      </c>
    </row>
    <row r="5" spans="1:3" x14ac:dyDescent="0.25">
      <c r="A5" t="s">
        <v>2</v>
      </c>
      <c r="C5" s="3">
        <v>750</v>
      </c>
    </row>
    <row r="6" spans="1:3" x14ac:dyDescent="0.25">
      <c r="A6" t="s">
        <v>3</v>
      </c>
      <c r="C6" s="5">
        <v>8</v>
      </c>
    </row>
    <row r="7" spans="1:3" x14ac:dyDescent="0.25">
      <c r="A7" t="s">
        <v>4</v>
      </c>
      <c r="C7" s="5">
        <v>18</v>
      </c>
    </row>
    <row r="8" spans="1:3" x14ac:dyDescent="0.25">
      <c r="A8" t="s">
        <v>5</v>
      </c>
      <c r="C8" s="5">
        <v>6</v>
      </c>
    </row>
    <row r="10" spans="1:3" x14ac:dyDescent="0.25">
      <c r="A10" s="9" t="s">
        <v>6</v>
      </c>
      <c r="B10" s="9"/>
      <c r="C10" s="10">
        <v>1500</v>
      </c>
    </row>
    <row r="11" spans="1:3" x14ac:dyDescent="0.25">
      <c r="A11" s="9" t="s">
        <v>7</v>
      </c>
      <c r="B11" s="9"/>
      <c r="C11" s="10">
        <v>1450</v>
      </c>
    </row>
    <row r="12" spans="1:3" x14ac:dyDescent="0.25">
      <c r="C12" s="6"/>
    </row>
    <row r="13" spans="1:3" x14ac:dyDescent="0.25">
      <c r="A13" t="s">
        <v>12</v>
      </c>
      <c r="C13" s="7">
        <f>MIN(C10:C11)</f>
        <v>1450</v>
      </c>
    </row>
    <row r="14" spans="1:3" x14ac:dyDescent="0.25">
      <c r="A14" t="s">
        <v>13</v>
      </c>
      <c r="C14" s="7">
        <f>MAX(C10-C11,0)</f>
        <v>50</v>
      </c>
    </row>
    <row r="16" spans="1:3" x14ac:dyDescent="0.25">
      <c r="A16" t="s">
        <v>8</v>
      </c>
    </row>
    <row r="17" spans="1:4" x14ac:dyDescent="0.25">
      <c r="A17" t="s">
        <v>7</v>
      </c>
      <c r="B17" t="s">
        <v>9</v>
      </c>
      <c r="C17" t="s">
        <v>10</v>
      </c>
      <c r="D17" t="s">
        <v>11</v>
      </c>
    </row>
    <row r="18" spans="1:4" x14ac:dyDescent="0.25">
      <c r="A18" s="7">
        <f>C13</f>
        <v>1450</v>
      </c>
      <c r="B18" s="3">
        <f>C5+C6*A18</f>
        <v>12350</v>
      </c>
      <c r="C18" s="3">
        <f>C13*C7+C14*C8</f>
        <v>26400</v>
      </c>
      <c r="D18" s="3">
        <f>C18-B18</f>
        <v>14050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workbookViewId="0">
      <selection activeCell="B13" sqref="B13"/>
    </sheetView>
  </sheetViews>
  <sheetFormatPr defaultRowHeight="15" x14ac:dyDescent="0.25"/>
  <cols>
    <col min="1" max="1" width="41.5703125" customWidth="1"/>
    <col min="2" max="2" width="14.140625" customWidth="1"/>
    <col min="3" max="3" width="17.7109375" customWidth="1"/>
    <col min="4" max="4" width="14.7109375" customWidth="1"/>
    <col min="5" max="5" width="14.5703125" customWidth="1"/>
    <col min="6" max="6" width="10.85546875" customWidth="1"/>
  </cols>
  <sheetData>
    <row r="1" spans="1:7" ht="15.75" x14ac:dyDescent="0.25">
      <c r="A1" s="1" t="s">
        <v>14</v>
      </c>
    </row>
    <row r="3" spans="1:7" ht="15.75" x14ac:dyDescent="0.25">
      <c r="A3" s="1" t="s">
        <v>15</v>
      </c>
    </row>
    <row r="4" spans="1:7" x14ac:dyDescent="0.25">
      <c r="B4" t="s">
        <v>16</v>
      </c>
      <c r="C4" t="s">
        <v>17</v>
      </c>
      <c r="D4" t="s">
        <v>18</v>
      </c>
    </row>
    <row r="5" spans="1:7" x14ac:dyDescent="0.25">
      <c r="A5" t="s">
        <v>19</v>
      </c>
      <c r="B5" s="7">
        <v>30</v>
      </c>
      <c r="C5" s="7">
        <v>30</v>
      </c>
      <c r="D5" s="7">
        <v>16</v>
      </c>
    </row>
    <row r="6" spans="1:7" x14ac:dyDescent="0.25">
      <c r="A6" t="s">
        <v>20</v>
      </c>
      <c r="B6" s="4">
        <v>5.5</v>
      </c>
      <c r="C6" s="4">
        <v>4.3</v>
      </c>
      <c r="D6" s="4">
        <v>18.5</v>
      </c>
    </row>
    <row r="7" spans="1:7" x14ac:dyDescent="0.25">
      <c r="A7" t="s">
        <v>21</v>
      </c>
      <c r="B7" s="2">
        <f>B5*B6</f>
        <v>165</v>
      </c>
      <c r="C7" s="2">
        <f t="shared" ref="C7:D7" si="0">C5*C6</f>
        <v>129</v>
      </c>
      <c r="D7" s="2">
        <f t="shared" si="0"/>
        <v>296</v>
      </c>
      <c r="E7" s="2"/>
    </row>
    <row r="9" spans="1:7" x14ac:dyDescent="0.25">
      <c r="A9" s="9" t="s">
        <v>22</v>
      </c>
      <c r="B9" s="11">
        <v>2.4E-2</v>
      </c>
      <c r="C9" s="11">
        <v>1.7000000000000001E-2</v>
      </c>
      <c r="D9" s="11">
        <v>1.4999999999999999E-2</v>
      </c>
    </row>
    <row r="11" spans="1:7" x14ac:dyDescent="0.25">
      <c r="A11" t="s">
        <v>23</v>
      </c>
      <c r="B11" t="s">
        <v>16</v>
      </c>
      <c r="C11" t="s">
        <v>17</v>
      </c>
      <c r="D11" t="s">
        <v>18</v>
      </c>
      <c r="E11" t="s">
        <v>26</v>
      </c>
      <c r="F11" t="s">
        <v>27</v>
      </c>
      <c r="G11" t="s">
        <v>25</v>
      </c>
    </row>
    <row r="12" spans="1:7" x14ac:dyDescent="0.25">
      <c r="A12">
        <v>0</v>
      </c>
      <c r="B12" s="2">
        <f>B7</f>
        <v>165</v>
      </c>
      <c r="C12" s="2">
        <f>C7</f>
        <v>129</v>
      </c>
      <c r="D12" s="2">
        <f>D7</f>
        <v>296</v>
      </c>
      <c r="E12" s="2">
        <f>B12+D12</f>
        <v>461</v>
      </c>
      <c r="F12" s="2">
        <f>C12+D12</f>
        <v>425</v>
      </c>
      <c r="G12" s="2">
        <f>E12+F12</f>
        <v>886</v>
      </c>
    </row>
    <row r="13" spans="1:7" x14ac:dyDescent="0.25">
      <c r="A13">
        <v>1</v>
      </c>
      <c r="B13" s="2">
        <f>(1+$B$9)*B12</f>
        <v>168.96</v>
      </c>
      <c r="C13" s="2">
        <f>(1+$C$9)*C12</f>
        <v>131.19299999999998</v>
      </c>
      <c r="D13" s="2">
        <f>(1+$D$9)*D12</f>
        <v>300.44</v>
      </c>
      <c r="E13" s="2">
        <f t="shared" ref="E13:E17" si="1">B13+D13</f>
        <v>469.4</v>
      </c>
      <c r="F13" s="2">
        <f t="shared" ref="F13:F17" si="2">C13+D13</f>
        <v>431.63299999999998</v>
      </c>
      <c r="G13" s="2">
        <f t="shared" ref="G13:G17" si="3">E13+F13</f>
        <v>901.0329999999999</v>
      </c>
    </row>
    <row r="14" spans="1:7" x14ac:dyDescent="0.25">
      <c r="A14">
        <v>2</v>
      </c>
      <c r="B14" s="2">
        <f t="shared" ref="B14:B17" si="4">(1+$B$9)*B13</f>
        <v>173.01504</v>
      </c>
      <c r="C14" s="2">
        <f t="shared" ref="C14:C17" si="5">(1+$C$9)*C13</f>
        <v>133.42328099999997</v>
      </c>
      <c r="D14" s="2">
        <f t="shared" ref="D14:D17" si="6">(1+$D$9)*D13</f>
        <v>304.94659999999999</v>
      </c>
      <c r="E14" s="2">
        <f t="shared" si="1"/>
        <v>477.96163999999999</v>
      </c>
      <c r="F14" s="2">
        <f t="shared" si="2"/>
        <v>438.36988099999996</v>
      </c>
      <c r="G14" s="2">
        <f t="shared" si="3"/>
        <v>916.33152099999995</v>
      </c>
    </row>
    <row r="15" spans="1:7" x14ac:dyDescent="0.25">
      <c r="A15">
        <v>3</v>
      </c>
      <c r="B15" s="2">
        <f t="shared" si="4"/>
        <v>177.16740096000001</v>
      </c>
      <c r="C15" s="2">
        <f t="shared" si="5"/>
        <v>135.69147677699996</v>
      </c>
      <c r="D15" s="2">
        <f t="shared" si="6"/>
        <v>309.52079899999995</v>
      </c>
      <c r="E15" s="2">
        <f t="shared" si="1"/>
        <v>486.68819995999996</v>
      </c>
      <c r="F15" s="2">
        <f t="shared" si="2"/>
        <v>445.21227577699995</v>
      </c>
      <c r="G15" s="2">
        <f t="shared" si="3"/>
        <v>931.90047573699985</v>
      </c>
    </row>
    <row r="16" spans="1:7" x14ac:dyDescent="0.25">
      <c r="A16">
        <v>4</v>
      </c>
      <c r="B16" s="2">
        <f t="shared" si="4"/>
        <v>181.41941858304003</v>
      </c>
      <c r="C16" s="2">
        <f t="shared" si="5"/>
        <v>137.99823188220896</v>
      </c>
      <c r="D16" s="2">
        <f t="shared" si="6"/>
        <v>314.16361098499993</v>
      </c>
      <c r="E16" s="2">
        <f t="shared" si="1"/>
        <v>495.58302956803993</v>
      </c>
      <c r="F16" s="2">
        <f t="shared" si="2"/>
        <v>452.16184286720886</v>
      </c>
      <c r="G16" s="2">
        <f t="shared" si="3"/>
        <v>947.74487243524879</v>
      </c>
    </row>
    <row r="17" spans="1:7" x14ac:dyDescent="0.25">
      <c r="A17">
        <v>5</v>
      </c>
      <c r="B17" s="2">
        <f t="shared" si="4"/>
        <v>185.77348462903299</v>
      </c>
      <c r="C17" s="2">
        <f t="shared" si="5"/>
        <v>140.34420182420649</v>
      </c>
      <c r="D17" s="2">
        <f t="shared" si="6"/>
        <v>318.87606514977489</v>
      </c>
      <c r="E17" s="2">
        <f t="shared" si="1"/>
        <v>504.64954977880791</v>
      </c>
      <c r="F17" s="2">
        <f t="shared" si="2"/>
        <v>459.22026697398138</v>
      </c>
      <c r="G17" s="2">
        <f t="shared" si="3"/>
        <v>963.86981675278935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37"/>
  <sheetViews>
    <sheetView topLeftCell="A6" workbookViewId="0">
      <selection activeCell="K39" sqref="K39"/>
    </sheetView>
  </sheetViews>
  <sheetFormatPr defaultRowHeight="15" x14ac:dyDescent="0.25"/>
  <cols>
    <col min="2" max="2" width="24.140625" customWidth="1"/>
    <col min="3" max="3" width="19.140625" customWidth="1"/>
    <col min="11" max="11" width="18" customWidth="1"/>
    <col min="12" max="12" width="12.28515625" bestFit="1" customWidth="1"/>
  </cols>
  <sheetData>
    <row r="1" spans="1:3" ht="15.75" x14ac:dyDescent="0.25">
      <c r="A1" s="1" t="s">
        <v>28</v>
      </c>
      <c r="B1" s="1"/>
      <c r="C1" s="1"/>
    </row>
    <row r="2" spans="1:3" ht="15.75" x14ac:dyDescent="0.25">
      <c r="A2" s="1"/>
      <c r="B2" s="1"/>
      <c r="C2" s="1"/>
    </row>
    <row r="3" spans="1:3" ht="15.75" x14ac:dyDescent="0.25">
      <c r="A3" s="1"/>
      <c r="B3" s="1"/>
      <c r="C3" s="1"/>
    </row>
    <row r="4" spans="1:3" ht="15.75" x14ac:dyDescent="0.25">
      <c r="A4" s="1" t="s">
        <v>15</v>
      </c>
    </row>
    <row r="5" spans="1:3" x14ac:dyDescent="0.25">
      <c r="A5" t="s">
        <v>31</v>
      </c>
      <c r="C5" s="4">
        <v>20000</v>
      </c>
    </row>
    <row r="6" spans="1:3" x14ac:dyDescent="0.25">
      <c r="C6" s="4"/>
    </row>
    <row r="7" spans="1:3" x14ac:dyDescent="0.25">
      <c r="A7" s="12" t="s">
        <v>32</v>
      </c>
      <c r="C7" s="4"/>
    </row>
    <row r="8" spans="1:3" x14ac:dyDescent="0.25">
      <c r="C8" s="4"/>
    </row>
    <row r="9" spans="1:3" x14ac:dyDescent="0.25">
      <c r="A9" t="s">
        <v>33</v>
      </c>
      <c r="C9" s="4">
        <v>0.1</v>
      </c>
    </row>
    <row r="10" spans="1:3" x14ac:dyDescent="0.25">
      <c r="A10" t="s">
        <v>29</v>
      </c>
      <c r="C10" s="4">
        <v>0.15</v>
      </c>
    </row>
    <row r="11" spans="1:3" x14ac:dyDescent="0.25">
      <c r="A11" t="s">
        <v>39</v>
      </c>
      <c r="C11" s="4">
        <v>0.2</v>
      </c>
    </row>
    <row r="12" spans="1:3" x14ac:dyDescent="0.25">
      <c r="A12" t="s">
        <v>35</v>
      </c>
      <c r="C12" s="4">
        <v>32</v>
      </c>
    </row>
    <row r="13" spans="1:3" x14ac:dyDescent="0.25">
      <c r="A13" t="s">
        <v>21</v>
      </c>
      <c r="C13" s="4">
        <f>C5+(C9+C10)*C20+(C11+C12)*C22</f>
        <v>141600</v>
      </c>
    </row>
    <row r="14" spans="1:3" ht="15.75" x14ac:dyDescent="0.25">
      <c r="A14" s="1" t="s">
        <v>10</v>
      </c>
      <c r="C14" s="4"/>
    </row>
    <row r="15" spans="1:3" ht="15.75" x14ac:dyDescent="0.25">
      <c r="A15" s="1"/>
      <c r="C15" s="4"/>
    </row>
    <row r="16" spans="1:3" x14ac:dyDescent="0.25">
      <c r="A16" t="s">
        <v>30</v>
      </c>
      <c r="C16" s="4">
        <v>40</v>
      </c>
    </row>
    <row r="17" spans="1:12" x14ac:dyDescent="0.25">
      <c r="A17" t="s">
        <v>24</v>
      </c>
      <c r="C17" s="4">
        <f>C16*C22</f>
        <v>120000</v>
      </c>
    </row>
    <row r="18" spans="1:12" x14ac:dyDescent="0.25">
      <c r="C18" s="4"/>
    </row>
    <row r="19" spans="1:12" x14ac:dyDescent="0.25">
      <c r="C19" s="4"/>
    </row>
    <row r="20" spans="1:12" x14ac:dyDescent="0.25">
      <c r="A20" t="s">
        <v>34</v>
      </c>
      <c r="C20" s="13">
        <v>100000</v>
      </c>
      <c r="K20" t="s">
        <v>41</v>
      </c>
    </row>
    <row r="21" spans="1:12" x14ac:dyDescent="0.25">
      <c r="A21" s="8" t="s">
        <v>36</v>
      </c>
      <c r="B21" s="8"/>
      <c r="C21" s="16">
        <v>0.03</v>
      </c>
      <c r="D21" s="8" t="s">
        <v>40</v>
      </c>
      <c r="E21" s="8"/>
    </row>
    <row r="22" spans="1:12" ht="15.75" x14ac:dyDescent="0.25">
      <c r="A22" s="14" t="s">
        <v>37</v>
      </c>
      <c r="C22" s="15">
        <f>C21*C20</f>
        <v>3000</v>
      </c>
      <c r="D22" t="s">
        <v>38</v>
      </c>
      <c r="K22" s="19" t="s">
        <v>42</v>
      </c>
      <c r="L22" s="20" t="s">
        <v>11</v>
      </c>
    </row>
    <row r="23" spans="1:12" x14ac:dyDescent="0.25">
      <c r="K23" s="17"/>
      <c r="L23" s="2"/>
    </row>
    <row r="24" spans="1:12" ht="15.75" x14ac:dyDescent="0.25">
      <c r="A24" s="1" t="s">
        <v>11</v>
      </c>
      <c r="C24" s="2">
        <f>C17-C13</f>
        <v>-21600</v>
      </c>
      <c r="K24" s="18">
        <v>0.03</v>
      </c>
      <c r="L24" s="2">
        <v>-21600</v>
      </c>
    </row>
    <row r="25" spans="1:12" x14ac:dyDescent="0.25">
      <c r="K25" s="18">
        <v>0.04</v>
      </c>
      <c r="L25" s="2">
        <v>-13800</v>
      </c>
    </row>
    <row r="26" spans="1:12" x14ac:dyDescent="0.25">
      <c r="K26" s="18">
        <v>0.05</v>
      </c>
      <c r="L26" s="2">
        <v>-6000</v>
      </c>
    </row>
    <row r="27" spans="1:12" x14ac:dyDescent="0.25">
      <c r="K27" s="18">
        <v>0.06</v>
      </c>
      <c r="L27" s="2">
        <v>1800</v>
      </c>
    </row>
    <row r="28" spans="1:12" x14ac:dyDescent="0.25">
      <c r="K28" s="18">
        <v>7.0000000000000007E-2</v>
      </c>
      <c r="L28" s="2">
        <v>9600</v>
      </c>
    </row>
    <row r="29" spans="1:12" x14ac:dyDescent="0.25">
      <c r="K29" s="18">
        <v>0.08</v>
      </c>
      <c r="L29" s="2">
        <v>17400</v>
      </c>
    </row>
    <row r="30" spans="1:12" x14ac:dyDescent="0.25">
      <c r="K30" s="18">
        <v>0.09</v>
      </c>
      <c r="L30" s="2">
        <v>25200</v>
      </c>
    </row>
    <row r="31" spans="1:12" x14ac:dyDescent="0.25">
      <c r="K31" s="18">
        <v>0.1</v>
      </c>
      <c r="L31" s="2">
        <v>33000</v>
      </c>
    </row>
    <row r="32" spans="1:12" x14ac:dyDescent="0.25">
      <c r="K32" s="17"/>
    </row>
    <row r="33" spans="11:11" x14ac:dyDescent="0.25">
      <c r="K33" s="17"/>
    </row>
    <row r="34" spans="11:11" x14ac:dyDescent="0.25">
      <c r="K34" s="17" t="s">
        <v>43</v>
      </c>
    </row>
    <row r="35" spans="11:11" x14ac:dyDescent="0.25">
      <c r="K35" s="17" t="s">
        <v>44</v>
      </c>
    </row>
    <row r="36" spans="11:11" x14ac:dyDescent="0.25">
      <c r="K36" s="17"/>
    </row>
    <row r="37" spans="11:11" x14ac:dyDescent="0.25">
      <c r="K37" s="17" t="s">
        <v>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39"/>
  <sheetViews>
    <sheetView topLeftCell="A3" workbookViewId="0">
      <selection activeCell="C10" sqref="C10"/>
    </sheetView>
  </sheetViews>
  <sheetFormatPr defaultRowHeight="15" x14ac:dyDescent="0.25"/>
  <cols>
    <col min="1" max="1" width="41.5703125" customWidth="1"/>
    <col min="2" max="2" width="17.85546875" customWidth="1"/>
    <col min="3" max="3" width="45.28515625" customWidth="1"/>
    <col min="4" max="8" width="12.28515625" bestFit="1" customWidth="1"/>
    <col min="9" max="12" width="11.5703125" bestFit="1" customWidth="1"/>
  </cols>
  <sheetData>
    <row r="1" spans="1:3" ht="18.75" x14ac:dyDescent="0.3">
      <c r="A1" s="21" t="s">
        <v>46</v>
      </c>
    </row>
    <row r="2" spans="1:3" ht="15.75" x14ac:dyDescent="0.25">
      <c r="A2" s="1"/>
    </row>
    <row r="3" spans="1:3" ht="15.75" x14ac:dyDescent="0.25">
      <c r="A3" s="24" t="s">
        <v>7</v>
      </c>
      <c r="B3" s="25" t="s">
        <v>47</v>
      </c>
    </row>
    <row r="4" spans="1:3" x14ac:dyDescent="0.25">
      <c r="A4" s="25">
        <v>0</v>
      </c>
      <c r="B4" s="26">
        <v>24</v>
      </c>
    </row>
    <row r="5" spans="1:3" x14ac:dyDescent="0.25">
      <c r="A5" s="25">
        <v>1000</v>
      </c>
      <c r="B5" s="26">
        <v>23</v>
      </c>
    </row>
    <row r="6" spans="1:3" x14ac:dyDescent="0.25">
      <c r="A6" s="25">
        <v>2000</v>
      </c>
      <c r="B6" s="26">
        <v>22.25</v>
      </c>
    </row>
    <row r="7" spans="1:3" x14ac:dyDescent="0.25">
      <c r="A7" s="25">
        <v>3000</v>
      </c>
      <c r="B7" s="26">
        <v>21.75</v>
      </c>
    </row>
    <row r="8" spans="1:3" x14ac:dyDescent="0.25">
      <c r="A8" s="25">
        <v>4000</v>
      </c>
      <c r="B8" s="26">
        <v>21.3</v>
      </c>
      <c r="C8" t="s">
        <v>48</v>
      </c>
    </row>
    <row r="10" spans="1:3" ht="15.75" x14ac:dyDescent="0.25">
      <c r="A10" s="1" t="s">
        <v>15</v>
      </c>
      <c r="B10" s="27">
        <f>VLOOKUP(B16,A3:B8,2,TRUE)*B16</f>
        <v>12000</v>
      </c>
      <c r="C10" t="s">
        <v>60</v>
      </c>
    </row>
    <row r="12" spans="1:3" ht="15.75" x14ac:dyDescent="0.25">
      <c r="A12" s="1" t="s">
        <v>10</v>
      </c>
      <c r="B12" s="20">
        <f>MIN(B15:B16)*B17</f>
        <v>15000</v>
      </c>
      <c r="C12" t="s">
        <v>59</v>
      </c>
    </row>
    <row r="13" spans="1:3" ht="15.75" x14ac:dyDescent="0.25">
      <c r="A13" s="1"/>
      <c r="B13" s="2"/>
      <c r="C13" t="s">
        <v>58</v>
      </c>
    </row>
    <row r="15" spans="1:3" x14ac:dyDescent="0.25">
      <c r="A15" s="22" t="s">
        <v>49</v>
      </c>
      <c r="B15" s="28">
        <v>500</v>
      </c>
      <c r="C15" t="s">
        <v>52</v>
      </c>
    </row>
    <row r="16" spans="1:3" x14ac:dyDescent="0.25">
      <c r="A16" s="23" t="s">
        <v>7</v>
      </c>
      <c r="B16" s="28">
        <v>500</v>
      </c>
    </row>
    <row r="17" spans="1:12" x14ac:dyDescent="0.25">
      <c r="A17" t="s">
        <v>51</v>
      </c>
      <c r="B17" s="4">
        <v>30</v>
      </c>
    </row>
    <row r="18" spans="1:12" x14ac:dyDescent="0.25">
      <c r="A18" t="s">
        <v>50</v>
      </c>
      <c r="B18" s="4">
        <v>10</v>
      </c>
    </row>
    <row r="19" spans="1:12" x14ac:dyDescent="0.25">
      <c r="B19" s="4"/>
    </row>
    <row r="20" spans="1:12" x14ac:dyDescent="0.25">
      <c r="B20" s="4"/>
    </row>
    <row r="21" spans="1:12" ht="15.75" x14ac:dyDescent="0.25">
      <c r="A21" s="1" t="s">
        <v>56</v>
      </c>
      <c r="B21" s="27">
        <f>B12-B10</f>
        <v>3000</v>
      </c>
      <c r="C21" t="s">
        <v>61</v>
      </c>
    </row>
    <row r="23" spans="1:12" x14ac:dyDescent="0.25">
      <c r="A23" t="s">
        <v>53</v>
      </c>
      <c r="B23" s="7">
        <f>MAX(B16-B15,0)</f>
        <v>0</v>
      </c>
      <c r="C23" t="s">
        <v>57</v>
      </c>
    </row>
    <row r="24" spans="1:12" x14ac:dyDescent="0.25">
      <c r="A24" t="s">
        <v>54</v>
      </c>
      <c r="B24">
        <f>IF(B16&lt;B15,0,B16-B15)</f>
        <v>0</v>
      </c>
      <c r="C24" t="s">
        <v>55</v>
      </c>
    </row>
    <row r="26" spans="1:12" x14ac:dyDescent="0.25">
      <c r="C26" s="29" t="s">
        <v>62</v>
      </c>
      <c r="D26" t="s">
        <v>63</v>
      </c>
    </row>
    <row r="27" spans="1:12" x14ac:dyDescent="0.25">
      <c r="C27" s="29"/>
    </row>
    <row r="28" spans="1:12" x14ac:dyDescent="0.25">
      <c r="B28" s="25"/>
      <c r="C28" s="30"/>
      <c r="D28" s="32" t="s">
        <v>6</v>
      </c>
      <c r="E28" s="32"/>
      <c r="F28" s="32"/>
      <c r="G28" s="32"/>
      <c r="H28" s="32"/>
      <c r="I28" s="32"/>
      <c r="J28" s="32"/>
      <c r="K28" s="32"/>
      <c r="L28" s="32"/>
    </row>
    <row r="29" spans="1:12" x14ac:dyDescent="0.25">
      <c r="B29" s="25"/>
      <c r="C29" s="31">
        <f>B21</f>
        <v>3000</v>
      </c>
      <c r="D29" s="25">
        <v>500</v>
      </c>
      <c r="E29" s="25">
        <v>1000</v>
      </c>
      <c r="F29" s="25">
        <v>1500</v>
      </c>
      <c r="G29" s="25">
        <v>2000</v>
      </c>
      <c r="H29" s="25">
        <v>2500</v>
      </c>
      <c r="I29" s="25">
        <v>3000</v>
      </c>
      <c r="J29" s="25">
        <v>3500</v>
      </c>
      <c r="K29" s="25">
        <v>4000</v>
      </c>
      <c r="L29" s="25">
        <v>4500</v>
      </c>
    </row>
    <row r="30" spans="1:12" x14ac:dyDescent="0.25">
      <c r="B30" s="33" t="s">
        <v>7</v>
      </c>
      <c r="C30" s="25">
        <v>500</v>
      </c>
      <c r="D30" s="26">
        <f t="dataTable" ref="D30:L38" dt2D="1" dtr="1" r1="B15" r2="B16"/>
        <v>3000</v>
      </c>
      <c r="E30" s="26">
        <v>3000</v>
      </c>
      <c r="F30" s="26">
        <v>3000</v>
      </c>
      <c r="G30" s="26">
        <v>3000</v>
      </c>
      <c r="H30" s="26">
        <v>3000</v>
      </c>
      <c r="I30" s="26">
        <v>3000</v>
      </c>
      <c r="J30" s="26">
        <v>3000</v>
      </c>
      <c r="K30" s="26">
        <v>3000</v>
      </c>
      <c r="L30" s="26">
        <v>3000</v>
      </c>
    </row>
    <row r="31" spans="1:12" x14ac:dyDescent="0.25">
      <c r="B31" s="33"/>
      <c r="C31" s="25">
        <v>1000</v>
      </c>
      <c r="D31" s="26">
        <v>-8000</v>
      </c>
      <c r="E31" s="26">
        <v>7000</v>
      </c>
      <c r="F31" s="26">
        <v>7000</v>
      </c>
      <c r="G31" s="26">
        <v>7000</v>
      </c>
      <c r="H31" s="26">
        <v>7000</v>
      </c>
      <c r="I31" s="26">
        <v>7000</v>
      </c>
      <c r="J31" s="26">
        <v>7000</v>
      </c>
      <c r="K31" s="26">
        <v>7000</v>
      </c>
      <c r="L31" s="26">
        <v>7000</v>
      </c>
    </row>
    <row r="32" spans="1:12" x14ac:dyDescent="0.25">
      <c r="B32" s="33"/>
      <c r="C32" s="25">
        <v>1500</v>
      </c>
      <c r="D32" s="26">
        <v>-19500</v>
      </c>
      <c r="E32" s="26">
        <v>-4500</v>
      </c>
      <c r="F32" s="26">
        <v>10500</v>
      </c>
      <c r="G32" s="26">
        <v>10500</v>
      </c>
      <c r="H32" s="26">
        <v>10500</v>
      </c>
      <c r="I32" s="26">
        <v>10500</v>
      </c>
      <c r="J32" s="26">
        <v>10500</v>
      </c>
      <c r="K32" s="26">
        <v>10500</v>
      </c>
      <c r="L32" s="26">
        <v>10500</v>
      </c>
    </row>
    <row r="33" spans="2:12" x14ac:dyDescent="0.25">
      <c r="B33" s="33"/>
      <c r="C33" s="25">
        <v>2000</v>
      </c>
      <c r="D33" s="26">
        <v>-29500</v>
      </c>
      <c r="E33" s="26">
        <v>-14500</v>
      </c>
      <c r="F33" s="26">
        <v>500</v>
      </c>
      <c r="G33" s="26">
        <v>15500</v>
      </c>
      <c r="H33" s="26">
        <v>15500</v>
      </c>
      <c r="I33" s="26">
        <v>15500</v>
      </c>
      <c r="J33" s="26">
        <v>15500</v>
      </c>
      <c r="K33" s="26">
        <v>15500</v>
      </c>
      <c r="L33" s="26">
        <v>15500</v>
      </c>
    </row>
    <row r="34" spans="2:12" x14ac:dyDescent="0.25">
      <c r="B34" s="33"/>
      <c r="C34" s="25">
        <v>2500</v>
      </c>
      <c r="D34" s="26">
        <v>-40625</v>
      </c>
      <c r="E34" s="26">
        <v>-25625</v>
      </c>
      <c r="F34" s="26">
        <v>-10625</v>
      </c>
      <c r="G34" s="26">
        <v>4375</v>
      </c>
      <c r="H34" s="26">
        <v>19375</v>
      </c>
      <c r="I34" s="26">
        <v>19375</v>
      </c>
      <c r="J34" s="26">
        <v>19375</v>
      </c>
      <c r="K34" s="26">
        <v>19375</v>
      </c>
      <c r="L34" s="26">
        <v>19375</v>
      </c>
    </row>
    <row r="35" spans="2:12" x14ac:dyDescent="0.25">
      <c r="B35" s="33"/>
      <c r="C35" s="25">
        <v>3000</v>
      </c>
      <c r="D35" s="26">
        <v>-50250</v>
      </c>
      <c r="E35" s="26">
        <v>-35250</v>
      </c>
      <c r="F35" s="26">
        <v>-20250</v>
      </c>
      <c r="G35" s="26">
        <v>-5250</v>
      </c>
      <c r="H35" s="26">
        <v>9750</v>
      </c>
      <c r="I35" s="26">
        <v>24750</v>
      </c>
      <c r="J35" s="26">
        <v>24750</v>
      </c>
      <c r="K35" s="26">
        <v>24750</v>
      </c>
      <c r="L35" s="26">
        <v>24750</v>
      </c>
    </row>
    <row r="36" spans="2:12" x14ac:dyDescent="0.25">
      <c r="B36" s="33"/>
      <c r="C36" s="25">
        <v>3500</v>
      </c>
      <c r="D36" s="26">
        <v>-61125</v>
      </c>
      <c r="E36" s="26">
        <v>-46125</v>
      </c>
      <c r="F36" s="26">
        <v>-31125</v>
      </c>
      <c r="G36" s="26">
        <v>-16125</v>
      </c>
      <c r="H36" s="26">
        <v>-1125</v>
      </c>
      <c r="I36" s="26">
        <v>13875</v>
      </c>
      <c r="J36" s="26">
        <v>28875</v>
      </c>
      <c r="K36" s="26">
        <v>28875</v>
      </c>
      <c r="L36" s="26">
        <v>28875</v>
      </c>
    </row>
    <row r="37" spans="2:12" x14ac:dyDescent="0.25">
      <c r="B37" s="33"/>
      <c r="C37" s="25">
        <v>4000</v>
      </c>
      <c r="D37" s="26">
        <v>-70200</v>
      </c>
      <c r="E37" s="26">
        <v>-55200</v>
      </c>
      <c r="F37" s="26">
        <v>-40200</v>
      </c>
      <c r="G37" s="26">
        <v>-25200</v>
      </c>
      <c r="H37" s="26">
        <v>-10200</v>
      </c>
      <c r="I37" s="26">
        <v>4800</v>
      </c>
      <c r="J37" s="26">
        <v>19800</v>
      </c>
      <c r="K37" s="26">
        <v>34800</v>
      </c>
      <c r="L37" s="26">
        <v>34800</v>
      </c>
    </row>
    <row r="38" spans="2:12" x14ac:dyDescent="0.25">
      <c r="B38" s="33"/>
      <c r="C38" s="25">
        <v>4500</v>
      </c>
      <c r="D38" s="26">
        <v>-80850</v>
      </c>
      <c r="E38" s="26">
        <v>-65850</v>
      </c>
      <c r="F38" s="26">
        <v>-50850</v>
      </c>
      <c r="G38" s="26">
        <v>-35850</v>
      </c>
      <c r="H38" s="26">
        <v>-20850</v>
      </c>
      <c r="I38" s="26">
        <v>-5850</v>
      </c>
      <c r="J38" s="26">
        <v>9150</v>
      </c>
      <c r="K38" s="26">
        <v>24150</v>
      </c>
      <c r="L38" s="26">
        <v>39150</v>
      </c>
    </row>
    <row r="39" spans="2:12" x14ac:dyDescent="0.25">
      <c r="B39" s="33"/>
      <c r="C39" s="25"/>
      <c r="D39" s="25"/>
      <c r="E39" s="25"/>
      <c r="F39" s="25"/>
      <c r="G39" s="25"/>
      <c r="H39" s="25"/>
      <c r="I39" s="25"/>
      <c r="J39" s="25"/>
      <c r="K39" s="25"/>
      <c r="L39" s="25"/>
    </row>
  </sheetData>
  <mergeCells count="2">
    <mergeCell ref="D28:L28"/>
    <mergeCell ref="B30:B39"/>
  </mergeCells>
  <conditionalFormatting sqref="D30:L38">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30"/>
  <sheetViews>
    <sheetView tabSelected="1" workbookViewId="0">
      <selection activeCell="D5" sqref="D5"/>
    </sheetView>
  </sheetViews>
  <sheetFormatPr defaultRowHeight="15" x14ac:dyDescent="0.25"/>
  <cols>
    <col min="1" max="1" width="56.28515625" customWidth="1"/>
    <col min="2" max="2" width="21.7109375" customWidth="1"/>
  </cols>
  <sheetData>
    <row r="1" spans="1:3" ht="26.25" x14ac:dyDescent="0.4">
      <c r="A1" s="34" t="s">
        <v>64</v>
      </c>
    </row>
    <row r="3" spans="1:3" ht="18.75" x14ac:dyDescent="0.3">
      <c r="A3" s="35" t="s">
        <v>65</v>
      </c>
    </row>
    <row r="4" spans="1:3" ht="15.75" x14ac:dyDescent="0.25">
      <c r="A4" s="1" t="s">
        <v>66</v>
      </c>
      <c r="B4">
        <v>5</v>
      </c>
    </row>
    <row r="5" spans="1:3" ht="15.75" x14ac:dyDescent="0.25">
      <c r="A5" s="1" t="s">
        <v>67</v>
      </c>
      <c r="B5" s="8">
        <v>30</v>
      </c>
    </row>
    <row r="6" spans="1:3" ht="15.75" x14ac:dyDescent="0.25">
      <c r="A6" s="1" t="s">
        <v>68</v>
      </c>
      <c r="B6">
        <f>B4*B5</f>
        <v>150</v>
      </c>
      <c r="C6" s="12" t="s">
        <v>69</v>
      </c>
    </row>
    <row r="8" spans="1:3" ht="21" x14ac:dyDescent="0.35">
      <c r="A8" s="36" t="s">
        <v>70</v>
      </c>
    </row>
    <row r="9" spans="1:3" ht="15.75" x14ac:dyDescent="0.25">
      <c r="A9" s="1" t="s">
        <v>71</v>
      </c>
      <c r="B9">
        <v>800</v>
      </c>
    </row>
    <row r="10" spans="1:3" ht="15.75" x14ac:dyDescent="0.25">
      <c r="A10" s="1" t="s">
        <v>72</v>
      </c>
      <c r="B10" s="37">
        <v>0.8</v>
      </c>
    </row>
    <row r="11" spans="1:3" ht="15.75" x14ac:dyDescent="0.25">
      <c r="A11" s="1" t="s">
        <v>73</v>
      </c>
      <c r="B11">
        <f>B10*B9</f>
        <v>640</v>
      </c>
      <c r="C11" s="12" t="s">
        <v>74</v>
      </c>
    </row>
    <row r="13" spans="1:3" ht="21" x14ac:dyDescent="0.35">
      <c r="A13" s="36" t="s">
        <v>75</v>
      </c>
    </row>
    <row r="14" spans="1:3" ht="15.75" x14ac:dyDescent="0.25">
      <c r="A14" s="1" t="s">
        <v>76</v>
      </c>
      <c r="B14" s="38">
        <v>5500000</v>
      </c>
    </row>
    <row r="15" spans="1:3" ht="15.75" x14ac:dyDescent="0.25">
      <c r="A15" s="1" t="s">
        <v>77</v>
      </c>
      <c r="B15" s="2">
        <v>1000</v>
      </c>
      <c r="C15" s="12" t="s">
        <v>79</v>
      </c>
    </row>
    <row r="16" spans="1:3" ht="15.75" x14ac:dyDescent="0.25">
      <c r="A16" s="1" t="s">
        <v>78</v>
      </c>
      <c r="B16" s="2">
        <f>B14+(B15*B6)</f>
        <v>5650000</v>
      </c>
    </row>
    <row r="18" spans="1:3" ht="21" x14ac:dyDescent="0.35">
      <c r="A18" s="36" t="s">
        <v>80</v>
      </c>
    </row>
    <row r="19" spans="1:3" ht="15.75" x14ac:dyDescent="0.25">
      <c r="A19" s="1" t="s">
        <v>81</v>
      </c>
      <c r="B19" s="2">
        <v>50</v>
      </c>
      <c r="C19" s="12" t="s">
        <v>82</v>
      </c>
    </row>
    <row r="20" spans="1:3" ht="15.75" x14ac:dyDescent="0.25">
      <c r="A20" s="1" t="s">
        <v>83</v>
      </c>
      <c r="B20" s="2">
        <v>1.5</v>
      </c>
      <c r="C20" s="12" t="s">
        <v>82</v>
      </c>
    </row>
    <row r="21" spans="1:3" ht="15.75" x14ac:dyDescent="0.25">
      <c r="A21" s="1" t="s">
        <v>84</v>
      </c>
      <c r="B21" s="2">
        <f>(B19*B11*B6)+(B20*B11*B6)</f>
        <v>4944000</v>
      </c>
    </row>
    <row r="23" spans="1:3" ht="21" x14ac:dyDescent="0.35">
      <c r="A23" s="36" t="s">
        <v>85</v>
      </c>
      <c r="B23" s="39">
        <f>B21-B16</f>
        <v>-706000</v>
      </c>
    </row>
    <row r="26" spans="1:3" x14ac:dyDescent="0.25">
      <c r="A26" s="12" t="s">
        <v>86</v>
      </c>
    </row>
    <row r="28" spans="1:3" x14ac:dyDescent="0.25">
      <c r="A28" s="12" t="s">
        <v>87</v>
      </c>
    </row>
    <row r="30" spans="1:3" x14ac:dyDescent="0.25">
      <c r="A30" s="12" t="s">
        <v>88</v>
      </c>
    </row>
  </sheetData>
  <scenarios current="0" show="0">
    <scenario name="break even" locked="1" count="1" user="MBOGO ANGEL ALFRED" comment="Created by MBOGO ANGEL ALFRED on 8/24/2024_x000a_Modified by MBOGO ANGEL ALFRED on 8/24/2024">
      <inputCells r="B23" val="0"/>
    </scenario>
  </scenario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CASE 1</vt:lpstr>
      <vt:lpstr>BUSINESS CASE 2</vt:lpstr>
      <vt:lpstr>BUSINESS CASE 3</vt:lpstr>
      <vt:lpstr>BUSINESS CASE 4</vt:lpstr>
      <vt:lpstr>BUSINESS CASE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MBOGO ANGEL ALFRED</dc:creator>
  <cp:lastModifiedBy>MBOGO ANGEL ALFRED</cp:lastModifiedBy>
  <dcterms:created xsi:type="dcterms:W3CDTF">2024-07-26T08:45:18Z</dcterms:created>
  <dcterms:modified xsi:type="dcterms:W3CDTF">2024-08-24T09:44:50Z</dcterms:modified>
</cp:coreProperties>
</file>