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240"/>
  </bookViews>
  <sheets>
    <sheet name="base" sheetId="1" r:id="rId1"/>
    <sheet name="小星星" sheetId="2" r:id="rId2"/>
    <sheet name="生日快乐" sheetId="3" r:id="rId3"/>
    <sheet name="天空之城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F6" i="3" s="1"/>
  <c r="F3" i="3"/>
  <c r="F4" i="3"/>
  <c r="F5" i="3"/>
  <c r="F12" i="3"/>
  <c r="F14" i="3"/>
  <c r="F15" i="3"/>
  <c r="F16" i="3"/>
  <c r="F17" i="3"/>
  <c r="F24" i="3"/>
  <c r="F26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G12" i="2"/>
  <c r="F25" i="3" l="1"/>
  <c r="F13" i="3"/>
  <c r="F11" i="3"/>
  <c r="F22" i="3"/>
  <c r="F10" i="3"/>
  <c r="F21" i="3"/>
  <c r="F9" i="3"/>
  <c r="F20" i="3"/>
  <c r="F8" i="3"/>
  <c r="F23" i="3"/>
  <c r="F19" i="3"/>
  <c r="F7" i="3"/>
  <c r="F18" i="3"/>
  <c r="G10" i="2"/>
  <c r="G20" i="2"/>
  <c r="G8" i="2"/>
  <c r="G9" i="2"/>
  <c r="G23" i="2"/>
  <c r="G22" i="2"/>
  <c r="G5" i="2"/>
  <c r="G2" i="2"/>
  <c r="G16" i="2"/>
  <c r="G4" i="2"/>
  <c r="G11" i="2"/>
  <c r="G21" i="2"/>
  <c r="G19" i="2"/>
  <c r="G6" i="2"/>
  <c r="G17" i="2"/>
  <c r="G27" i="2"/>
  <c r="G26" i="2"/>
  <c r="G7" i="2"/>
  <c r="G18" i="2"/>
  <c r="G29" i="2"/>
  <c r="G28" i="2"/>
  <c r="G15" i="2"/>
  <c r="G3" i="2"/>
  <c r="G14" i="2"/>
  <c r="G25" i="2"/>
  <c r="G13" i="2"/>
  <c r="G24" i="2"/>
  <c r="I2" i="1"/>
  <c r="O9" i="3"/>
  <c r="O9" i="2"/>
  <c r="J2" i="3"/>
  <c r="H2" i="2"/>
  <c r="H2" i="3"/>
  <c r="L2" i="2" l="1"/>
  <c r="L2" i="3"/>
  <c r="O5" i="2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  <c r="J22" i="3"/>
  <c r="H17" i="3"/>
  <c r="H14" i="3"/>
  <c r="H9" i="3"/>
  <c r="I23" i="3"/>
  <c r="H12" i="3"/>
  <c r="J7" i="3"/>
  <c r="H7" i="3"/>
  <c r="J6" i="3"/>
  <c r="J20" i="3"/>
  <c r="H3" i="3"/>
  <c r="J24" i="3"/>
  <c r="I11" i="3"/>
  <c r="J21" i="3"/>
  <c r="I15" i="3"/>
  <c r="J25" i="3"/>
  <c r="H21" i="3"/>
  <c r="J18" i="3"/>
  <c r="J3" i="3"/>
  <c r="J13" i="3"/>
  <c r="J5" i="3"/>
  <c r="H15" i="3"/>
  <c r="J4" i="3"/>
  <c r="H25" i="3"/>
  <c r="H10" i="3"/>
  <c r="H11" i="3"/>
  <c r="J11" i="3"/>
  <c r="J16" i="3"/>
  <c r="J10" i="3"/>
  <c r="J14" i="3"/>
  <c r="J15" i="3"/>
  <c r="J26" i="3"/>
  <c r="H5" i="3"/>
  <c r="I8" i="3"/>
  <c r="H6" i="3"/>
  <c r="J9" i="3"/>
  <c r="I17" i="3"/>
  <c r="H26" i="3"/>
  <c r="I3" i="3"/>
  <c r="J23" i="3"/>
  <c r="H16" i="3"/>
  <c r="H23" i="3"/>
  <c r="H22" i="3"/>
  <c r="H18" i="3"/>
  <c r="H19" i="3"/>
  <c r="I24" i="3"/>
  <c r="I2" i="3"/>
  <c r="I19" i="3"/>
  <c r="I26" i="3"/>
  <c r="H20" i="3"/>
  <c r="I12" i="3"/>
  <c r="I9" i="3"/>
  <c r="I25" i="3"/>
  <c r="H8" i="3"/>
  <c r="I5" i="3"/>
  <c r="I7" i="3"/>
  <c r="I22" i="3"/>
  <c r="J17" i="3"/>
  <c r="I6" i="3"/>
  <c r="I21" i="3"/>
  <c r="J8" i="3"/>
  <c r="H4" i="3"/>
  <c r="J12" i="3"/>
  <c r="I18" i="3"/>
  <c r="I20" i="3"/>
  <c r="I13" i="3"/>
  <c r="I4" i="3"/>
  <c r="H24" i="3"/>
  <c r="I10" i="3"/>
  <c r="I16" i="3"/>
  <c r="H13" i="3"/>
  <c r="I14" i="3"/>
  <c r="J19" i="3"/>
  <c r="F6" i="2" l="1"/>
  <c r="F18" i="2"/>
  <c r="F2" i="2"/>
  <c r="F7" i="2"/>
  <c r="F19" i="2"/>
  <c r="F22" i="2"/>
  <c r="F11" i="2"/>
  <c r="F12" i="2"/>
  <c r="F8" i="2"/>
  <c r="F20" i="2"/>
  <c r="F9" i="2"/>
  <c r="F21" i="2"/>
  <c r="F10" i="2"/>
  <c r="F23" i="2"/>
  <c r="F24" i="2"/>
  <c r="F29" i="2"/>
  <c r="F13" i="2"/>
  <c r="F25" i="2"/>
  <c r="F14" i="2"/>
  <c r="F26" i="2"/>
  <c r="F3" i="2"/>
  <c r="F15" i="2"/>
  <c r="F27" i="2"/>
  <c r="F4" i="2"/>
  <c r="F16" i="2"/>
  <c r="F28" i="2"/>
  <c r="F5" i="2"/>
  <c r="F17" i="2"/>
  <c r="L3" i="3"/>
  <c r="L8" i="3"/>
  <c r="L9" i="3"/>
  <c r="L15" i="3"/>
  <c r="L14" i="3"/>
  <c r="L22" i="3"/>
  <c r="L21" i="3"/>
  <c r="L11" i="3"/>
  <c r="L24" i="3"/>
  <c r="L23" i="3"/>
  <c r="L10" i="3"/>
  <c r="L16" i="3"/>
  <c r="L12" i="3"/>
  <c r="L19" i="3"/>
  <c r="L13" i="3"/>
  <c r="L25" i="3"/>
  <c r="L18" i="3"/>
  <c r="L26" i="3"/>
  <c r="L7" i="3"/>
  <c r="L17" i="3"/>
  <c r="L4" i="3"/>
  <c r="L20" i="3"/>
  <c r="L6" i="3"/>
  <c r="L5" i="3"/>
  <c r="K23" i="3"/>
  <c r="K10" i="3"/>
  <c r="K16" i="3"/>
  <c r="K12" i="3"/>
  <c r="K25" i="3"/>
  <c r="K4" i="3"/>
  <c r="K14" i="3"/>
  <c r="K3" i="3"/>
  <c r="K18" i="3"/>
  <c r="K26" i="3"/>
  <c r="K7" i="3"/>
  <c r="K15" i="3"/>
  <c r="K13" i="3"/>
  <c r="K20" i="3"/>
  <c r="K6" i="3"/>
  <c r="K17" i="3"/>
  <c r="K8" i="3"/>
  <c r="K5" i="3"/>
  <c r="K21" i="3"/>
  <c r="K19" i="3"/>
  <c r="K9" i="3"/>
  <c r="K11" i="3"/>
  <c r="K22" i="3"/>
  <c r="K24" i="3"/>
  <c r="K2" i="3"/>
  <c r="M4" i="1"/>
  <c r="E50" i="1"/>
  <c r="F50" i="1" s="1"/>
  <c r="G50" i="1" s="1"/>
  <c r="H50" i="1" s="1"/>
  <c r="I50" i="1" s="1"/>
  <c r="D49" i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E2" i="1" s="1"/>
  <c r="G2" i="1" s="1"/>
  <c r="H2" i="1" s="1"/>
  <c r="D51" i="1"/>
  <c r="E51" i="1" s="1"/>
  <c r="F51" i="1" s="1"/>
  <c r="G51" i="1" s="1"/>
  <c r="H51" i="1" s="1"/>
  <c r="I51" i="1" s="1"/>
  <c r="J24" i="2"/>
  <c r="J27" i="2"/>
  <c r="I13" i="2"/>
  <c r="I16" i="2"/>
  <c r="J9" i="2"/>
  <c r="J11" i="2"/>
  <c r="I17" i="2"/>
  <c r="I14" i="2"/>
  <c r="J16" i="2"/>
  <c r="I28" i="2"/>
  <c r="H24" i="2"/>
  <c r="H8" i="2"/>
  <c r="J6" i="2"/>
  <c r="H9" i="2"/>
  <c r="H29" i="2"/>
  <c r="I11" i="2"/>
  <c r="H19" i="2"/>
  <c r="I23" i="2"/>
  <c r="H17" i="2"/>
  <c r="I20" i="2"/>
  <c r="I8" i="2"/>
  <c r="J3" i="2"/>
  <c r="J2" i="2"/>
  <c r="J23" i="2"/>
  <c r="H10" i="2"/>
  <c r="H7" i="2"/>
  <c r="J10" i="2"/>
  <c r="H18" i="2"/>
  <c r="H3" i="2"/>
  <c r="J13" i="2"/>
  <c r="J28" i="2"/>
  <c r="I7" i="2"/>
  <c r="J4" i="2"/>
  <c r="H4" i="2"/>
  <c r="H15" i="2"/>
  <c r="I15" i="2"/>
  <c r="I18" i="2"/>
  <c r="J26" i="2"/>
  <c r="J25" i="2"/>
  <c r="I26" i="2"/>
  <c r="I6" i="2"/>
  <c r="J5" i="2"/>
  <c r="J22" i="2"/>
  <c r="J29" i="2"/>
  <c r="I25" i="2"/>
  <c r="I10" i="2"/>
  <c r="J12" i="2"/>
  <c r="I3" i="2"/>
  <c r="H16" i="2"/>
  <c r="I5" i="2"/>
  <c r="J14" i="2"/>
  <c r="I19" i="2"/>
  <c r="I29" i="2"/>
  <c r="I9" i="2"/>
  <c r="J8" i="2"/>
  <c r="H28" i="2"/>
  <c r="J7" i="2"/>
  <c r="H21" i="2"/>
  <c r="I24" i="2"/>
  <c r="H23" i="2"/>
  <c r="H5" i="2"/>
  <c r="I27" i="2"/>
  <c r="H12" i="2"/>
  <c r="I21" i="2"/>
  <c r="I4" i="2"/>
  <c r="H20" i="2"/>
  <c r="J15" i="2"/>
  <c r="I2" i="2"/>
  <c r="H6" i="2"/>
  <c r="H26" i="2"/>
  <c r="I12" i="2"/>
  <c r="J19" i="2"/>
  <c r="H22" i="2"/>
  <c r="H13" i="2"/>
  <c r="H27" i="2"/>
  <c r="J18" i="2"/>
  <c r="H25" i="2"/>
  <c r="J20" i="2"/>
  <c r="I22" i="2"/>
  <c r="J17" i="2"/>
  <c r="H14" i="2"/>
  <c r="J21" i="2"/>
  <c r="H11" i="2"/>
  <c r="K2" i="2" l="1"/>
  <c r="L4" i="2"/>
  <c r="L14" i="2"/>
  <c r="L28" i="2"/>
  <c r="L21" i="2"/>
  <c r="L15" i="2"/>
  <c r="L11" i="2"/>
  <c r="L19" i="2"/>
  <c r="L26" i="2"/>
  <c r="L22" i="2"/>
  <c r="L7" i="2"/>
  <c r="L25" i="2"/>
  <c r="L10" i="2"/>
  <c r="L6" i="2"/>
  <c r="L27" i="2"/>
  <c r="L13" i="2"/>
  <c r="L29" i="2"/>
  <c r="L9" i="2"/>
  <c r="L18" i="2"/>
  <c r="L20" i="2"/>
  <c r="L17" i="2"/>
  <c r="L8" i="2"/>
  <c r="L23" i="2"/>
  <c r="L24" i="2"/>
  <c r="L12" i="2"/>
  <c r="L16" i="2"/>
  <c r="L3" i="2"/>
  <c r="L5" i="2"/>
  <c r="K17" i="2"/>
  <c r="K5" i="2"/>
  <c r="K9" i="2"/>
  <c r="K28" i="2"/>
  <c r="K16" i="2"/>
  <c r="K20" i="2"/>
  <c r="K8" i="2"/>
  <c r="K4" i="2"/>
  <c r="K21" i="2"/>
  <c r="K13" i="2"/>
  <c r="K27" i="2"/>
  <c r="K19" i="2"/>
  <c r="K15" i="2"/>
  <c r="K10" i="2"/>
  <c r="K25" i="2"/>
  <c r="K18" i="2"/>
  <c r="K3" i="2"/>
  <c r="K29" i="2"/>
  <c r="K12" i="2"/>
  <c r="K6" i="2"/>
  <c r="K26" i="2"/>
  <c r="K23" i="2"/>
  <c r="K24" i="2"/>
  <c r="K14" i="2"/>
  <c r="K22" i="2"/>
  <c r="K11" i="2"/>
  <c r="K7" i="2"/>
  <c r="E49" i="1"/>
  <c r="F49" i="1" s="1"/>
  <c r="G49" i="1" s="1"/>
  <c r="H49" i="1" s="1"/>
  <c r="I49" i="1" s="1"/>
  <c r="E37" i="1"/>
  <c r="F37" i="1" s="1"/>
  <c r="G37" i="1" s="1"/>
  <c r="H37" i="1" s="1"/>
  <c r="I37" i="1" s="1"/>
  <c r="E25" i="1"/>
  <c r="F25" i="1" s="1"/>
  <c r="G25" i="1" s="1"/>
  <c r="H25" i="1" s="1"/>
  <c r="I25" i="1" s="1"/>
  <c r="E13" i="1"/>
  <c r="F13" i="1" s="1"/>
  <c r="G13" i="1" s="1"/>
  <c r="H13" i="1" s="1"/>
  <c r="I13" i="1" s="1"/>
  <c r="E47" i="1"/>
  <c r="F47" i="1" s="1"/>
  <c r="G47" i="1" s="1"/>
  <c r="H47" i="1" s="1"/>
  <c r="I47" i="1" s="1"/>
  <c r="E35" i="1"/>
  <c r="F35" i="1" s="1"/>
  <c r="G35" i="1" s="1"/>
  <c r="H35" i="1" s="1"/>
  <c r="I35" i="1" s="1"/>
  <c r="E23" i="1"/>
  <c r="F23" i="1" s="1"/>
  <c r="G23" i="1" s="1"/>
  <c r="H23" i="1" s="1"/>
  <c r="I23" i="1" s="1"/>
  <c r="E11" i="1"/>
  <c r="F11" i="1" s="1"/>
  <c r="G11" i="1" s="1"/>
  <c r="H11" i="1" s="1"/>
  <c r="I11" i="1" s="1"/>
  <c r="E46" i="1"/>
  <c r="F46" i="1" s="1"/>
  <c r="G46" i="1" s="1"/>
  <c r="H46" i="1" s="1"/>
  <c r="I46" i="1" s="1"/>
  <c r="E34" i="1"/>
  <c r="F34" i="1" s="1"/>
  <c r="G34" i="1" s="1"/>
  <c r="H34" i="1" s="1"/>
  <c r="I34" i="1" s="1"/>
  <c r="E22" i="1"/>
  <c r="F22" i="1" s="1"/>
  <c r="G22" i="1" s="1"/>
  <c r="H22" i="1" s="1"/>
  <c r="I22" i="1" s="1"/>
  <c r="E10" i="1"/>
  <c r="F10" i="1" s="1"/>
  <c r="G10" i="1" s="1"/>
  <c r="H10" i="1" s="1"/>
  <c r="I10" i="1" s="1"/>
  <c r="D52" i="1"/>
  <c r="E45" i="1"/>
  <c r="F45" i="1" s="1"/>
  <c r="G45" i="1" s="1"/>
  <c r="H45" i="1" s="1"/>
  <c r="I45" i="1" s="1"/>
  <c r="E33" i="1"/>
  <c r="F33" i="1" s="1"/>
  <c r="G33" i="1" s="1"/>
  <c r="H33" i="1" s="1"/>
  <c r="I33" i="1" s="1"/>
  <c r="E21" i="1"/>
  <c r="F21" i="1" s="1"/>
  <c r="G21" i="1" s="1"/>
  <c r="H21" i="1" s="1"/>
  <c r="I21" i="1" s="1"/>
  <c r="E9" i="1"/>
  <c r="F9" i="1" s="1"/>
  <c r="G9" i="1" s="1"/>
  <c r="H9" i="1" s="1"/>
  <c r="I9" i="1" s="1"/>
  <c r="E48" i="1"/>
  <c r="F48" i="1" s="1"/>
  <c r="G48" i="1" s="1"/>
  <c r="H48" i="1" s="1"/>
  <c r="I48" i="1" s="1"/>
  <c r="E44" i="1"/>
  <c r="F44" i="1" s="1"/>
  <c r="G44" i="1" s="1"/>
  <c r="H44" i="1" s="1"/>
  <c r="I44" i="1" s="1"/>
  <c r="E32" i="1"/>
  <c r="F32" i="1" s="1"/>
  <c r="G32" i="1" s="1"/>
  <c r="H32" i="1" s="1"/>
  <c r="I32" i="1" s="1"/>
  <c r="E20" i="1"/>
  <c r="F20" i="1" s="1"/>
  <c r="G20" i="1" s="1"/>
  <c r="H20" i="1" s="1"/>
  <c r="I20" i="1" s="1"/>
  <c r="E8" i="1"/>
  <c r="F8" i="1" s="1"/>
  <c r="G8" i="1" s="1"/>
  <c r="H8" i="1" s="1"/>
  <c r="I8" i="1" s="1"/>
  <c r="E43" i="1"/>
  <c r="F43" i="1" s="1"/>
  <c r="G43" i="1" s="1"/>
  <c r="H43" i="1" s="1"/>
  <c r="I43" i="1" s="1"/>
  <c r="E31" i="1"/>
  <c r="F31" i="1" s="1"/>
  <c r="G31" i="1" s="1"/>
  <c r="H31" i="1" s="1"/>
  <c r="I31" i="1" s="1"/>
  <c r="E19" i="1"/>
  <c r="F19" i="1" s="1"/>
  <c r="G19" i="1" s="1"/>
  <c r="H19" i="1" s="1"/>
  <c r="I19" i="1" s="1"/>
  <c r="E7" i="1"/>
  <c r="F7" i="1" s="1"/>
  <c r="G7" i="1" s="1"/>
  <c r="H7" i="1" s="1"/>
  <c r="I7" i="1" s="1"/>
  <c r="E24" i="1"/>
  <c r="F24" i="1" s="1"/>
  <c r="G24" i="1" s="1"/>
  <c r="H24" i="1" s="1"/>
  <c r="I24" i="1" s="1"/>
  <c r="E42" i="1"/>
  <c r="F42" i="1" s="1"/>
  <c r="G42" i="1" s="1"/>
  <c r="H42" i="1" s="1"/>
  <c r="I42" i="1" s="1"/>
  <c r="E30" i="1"/>
  <c r="F30" i="1" s="1"/>
  <c r="G30" i="1" s="1"/>
  <c r="H30" i="1" s="1"/>
  <c r="I30" i="1" s="1"/>
  <c r="E18" i="1"/>
  <c r="F18" i="1" s="1"/>
  <c r="G18" i="1" s="1"/>
  <c r="H18" i="1" s="1"/>
  <c r="I18" i="1" s="1"/>
  <c r="E6" i="1"/>
  <c r="F6" i="1" s="1"/>
  <c r="G6" i="1" s="1"/>
  <c r="H6" i="1" s="1"/>
  <c r="I6" i="1" s="1"/>
  <c r="E41" i="1"/>
  <c r="F41" i="1" s="1"/>
  <c r="G41" i="1" s="1"/>
  <c r="H41" i="1" s="1"/>
  <c r="I41" i="1" s="1"/>
  <c r="E29" i="1"/>
  <c r="F29" i="1" s="1"/>
  <c r="G29" i="1" s="1"/>
  <c r="H29" i="1" s="1"/>
  <c r="I29" i="1" s="1"/>
  <c r="E17" i="1"/>
  <c r="F17" i="1" s="1"/>
  <c r="G17" i="1" s="1"/>
  <c r="H17" i="1" s="1"/>
  <c r="I17" i="1" s="1"/>
  <c r="E5" i="1"/>
  <c r="F5" i="1" s="1"/>
  <c r="G5" i="1" s="1"/>
  <c r="H5" i="1" s="1"/>
  <c r="I5" i="1" s="1"/>
  <c r="E36" i="1"/>
  <c r="F36" i="1" s="1"/>
  <c r="G36" i="1" s="1"/>
  <c r="H36" i="1" s="1"/>
  <c r="I36" i="1" s="1"/>
  <c r="E40" i="1"/>
  <c r="F40" i="1" s="1"/>
  <c r="G40" i="1" s="1"/>
  <c r="H40" i="1" s="1"/>
  <c r="I40" i="1" s="1"/>
  <c r="E28" i="1"/>
  <c r="F28" i="1" s="1"/>
  <c r="G28" i="1" s="1"/>
  <c r="H28" i="1" s="1"/>
  <c r="I28" i="1" s="1"/>
  <c r="E16" i="1"/>
  <c r="F16" i="1" s="1"/>
  <c r="G16" i="1" s="1"/>
  <c r="H16" i="1" s="1"/>
  <c r="I16" i="1" s="1"/>
  <c r="E4" i="1"/>
  <c r="F4" i="1" s="1"/>
  <c r="G4" i="1" s="1"/>
  <c r="H4" i="1" s="1"/>
  <c r="I4" i="1" s="1"/>
  <c r="E39" i="1"/>
  <c r="F39" i="1" s="1"/>
  <c r="G39" i="1" s="1"/>
  <c r="H39" i="1" s="1"/>
  <c r="I39" i="1" s="1"/>
  <c r="E27" i="1"/>
  <c r="F27" i="1" s="1"/>
  <c r="G27" i="1" s="1"/>
  <c r="H27" i="1" s="1"/>
  <c r="I27" i="1" s="1"/>
  <c r="E15" i="1"/>
  <c r="F15" i="1" s="1"/>
  <c r="G15" i="1" s="1"/>
  <c r="H15" i="1" s="1"/>
  <c r="I15" i="1" s="1"/>
  <c r="E3" i="1"/>
  <c r="F3" i="1" s="1"/>
  <c r="G3" i="1" s="1"/>
  <c r="H3" i="1" s="1"/>
  <c r="I3" i="1" s="1"/>
  <c r="E12" i="1"/>
  <c r="F12" i="1" s="1"/>
  <c r="G12" i="1" s="1"/>
  <c r="H12" i="1" s="1"/>
  <c r="I12" i="1" s="1"/>
  <c r="E38" i="1"/>
  <c r="F38" i="1" s="1"/>
  <c r="G38" i="1" s="1"/>
  <c r="H38" i="1" s="1"/>
  <c r="I38" i="1" s="1"/>
  <c r="E26" i="1"/>
  <c r="F26" i="1" s="1"/>
  <c r="G26" i="1" s="1"/>
  <c r="H26" i="1" s="1"/>
  <c r="I26" i="1" s="1"/>
  <c r="E14" i="1"/>
  <c r="F14" i="1" s="1"/>
  <c r="G14" i="1" s="1"/>
  <c r="H14" i="1" s="1"/>
  <c r="I14" i="1" s="1"/>
  <c r="E52" i="1" l="1"/>
  <c r="F52" i="1" s="1"/>
  <c r="G52" i="1" s="1"/>
  <c r="H52" i="1" s="1"/>
  <c r="I52" i="1" s="1"/>
  <c r="D53" i="1"/>
  <c r="D54" i="1" l="1"/>
  <c r="E53" i="1"/>
  <c r="F53" i="1" s="1"/>
  <c r="G53" i="1" s="1"/>
  <c r="H53" i="1" s="1"/>
  <c r="I53" i="1" s="1"/>
  <c r="D55" i="1" l="1"/>
  <c r="E54" i="1"/>
  <c r="F54" i="1" s="1"/>
  <c r="G54" i="1" s="1"/>
  <c r="H54" i="1" s="1"/>
  <c r="I54" i="1" s="1"/>
  <c r="D56" i="1" l="1"/>
  <c r="E55" i="1"/>
  <c r="F55" i="1" s="1"/>
  <c r="G55" i="1" s="1"/>
  <c r="H55" i="1" s="1"/>
  <c r="I55" i="1" s="1"/>
  <c r="D57" i="1" l="1"/>
  <c r="E56" i="1"/>
  <c r="F56" i="1" s="1"/>
  <c r="G56" i="1" s="1"/>
  <c r="H56" i="1" s="1"/>
  <c r="I56" i="1" s="1"/>
  <c r="D58" i="1" l="1"/>
  <c r="E57" i="1"/>
  <c r="F57" i="1" s="1"/>
  <c r="G57" i="1" s="1"/>
  <c r="H57" i="1" s="1"/>
  <c r="I57" i="1" s="1"/>
  <c r="D59" i="1" l="1"/>
  <c r="E58" i="1"/>
  <c r="F58" i="1" s="1"/>
  <c r="G58" i="1" s="1"/>
  <c r="H58" i="1" s="1"/>
  <c r="I58" i="1" s="1"/>
  <c r="D60" i="1" l="1"/>
  <c r="E59" i="1"/>
  <c r="F59" i="1" s="1"/>
  <c r="G59" i="1" s="1"/>
  <c r="H59" i="1" s="1"/>
  <c r="I59" i="1" s="1"/>
  <c r="D61" i="1" l="1"/>
  <c r="E60" i="1"/>
  <c r="F60" i="1" s="1"/>
  <c r="G60" i="1" s="1"/>
  <c r="H60" i="1" s="1"/>
  <c r="I60" i="1" s="1"/>
  <c r="D62" i="1" l="1"/>
  <c r="E61" i="1"/>
  <c r="F61" i="1" s="1"/>
  <c r="G61" i="1" s="1"/>
  <c r="H61" i="1" s="1"/>
  <c r="I61" i="1" s="1"/>
  <c r="D63" i="1" l="1"/>
  <c r="E62" i="1"/>
  <c r="F62" i="1" s="1"/>
  <c r="G62" i="1" s="1"/>
  <c r="H62" i="1" s="1"/>
  <c r="I62" i="1" s="1"/>
  <c r="D64" i="1" l="1"/>
  <c r="E63" i="1"/>
  <c r="F63" i="1" s="1"/>
  <c r="G63" i="1" s="1"/>
  <c r="H63" i="1" s="1"/>
  <c r="I63" i="1" s="1"/>
  <c r="D65" i="1" l="1"/>
  <c r="E64" i="1"/>
  <c r="F64" i="1" s="1"/>
  <c r="G64" i="1" s="1"/>
  <c r="H64" i="1" s="1"/>
  <c r="I64" i="1" s="1"/>
  <c r="D66" i="1" l="1"/>
  <c r="E65" i="1"/>
  <c r="F65" i="1" s="1"/>
  <c r="G65" i="1" s="1"/>
  <c r="H65" i="1" s="1"/>
  <c r="I65" i="1" s="1"/>
  <c r="D67" i="1" l="1"/>
  <c r="E66" i="1"/>
  <c r="F66" i="1" s="1"/>
  <c r="G66" i="1" s="1"/>
  <c r="H66" i="1" s="1"/>
  <c r="I66" i="1" s="1"/>
  <c r="D68" i="1" l="1"/>
  <c r="E67" i="1"/>
  <c r="F67" i="1" s="1"/>
  <c r="G67" i="1" s="1"/>
  <c r="H67" i="1" s="1"/>
  <c r="I67" i="1" s="1"/>
  <c r="D69" i="1" l="1"/>
  <c r="E68" i="1"/>
  <c r="F68" i="1" s="1"/>
  <c r="G68" i="1" s="1"/>
  <c r="H68" i="1" s="1"/>
  <c r="I68" i="1" s="1"/>
  <c r="D70" i="1" l="1"/>
  <c r="E69" i="1"/>
  <c r="F69" i="1" s="1"/>
  <c r="G69" i="1" s="1"/>
  <c r="H69" i="1" s="1"/>
  <c r="I69" i="1" s="1"/>
  <c r="D71" i="1" l="1"/>
  <c r="E70" i="1"/>
  <c r="F70" i="1" s="1"/>
  <c r="G70" i="1" s="1"/>
  <c r="H70" i="1" s="1"/>
  <c r="I70" i="1" s="1"/>
  <c r="D72" i="1" l="1"/>
  <c r="E71" i="1"/>
  <c r="F71" i="1" s="1"/>
  <c r="G71" i="1" s="1"/>
  <c r="H71" i="1" s="1"/>
  <c r="I71" i="1" s="1"/>
  <c r="D73" i="1" l="1"/>
  <c r="E72" i="1"/>
  <c r="F72" i="1" s="1"/>
  <c r="G72" i="1" s="1"/>
  <c r="H72" i="1" s="1"/>
  <c r="I72" i="1" s="1"/>
  <c r="D74" i="1" l="1"/>
  <c r="E73" i="1"/>
  <c r="F73" i="1" s="1"/>
  <c r="G73" i="1" s="1"/>
  <c r="H73" i="1" s="1"/>
  <c r="I73" i="1" s="1"/>
  <c r="D75" i="1" l="1"/>
  <c r="E74" i="1"/>
  <c r="F74" i="1" s="1"/>
  <c r="G74" i="1" s="1"/>
  <c r="H74" i="1" s="1"/>
  <c r="I74" i="1" s="1"/>
  <c r="D76" i="1" l="1"/>
  <c r="E75" i="1"/>
  <c r="F75" i="1" s="1"/>
  <c r="G75" i="1" s="1"/>
  <c r="H75" i="1" s="1"/>
  <c r="I75" i="1" s="1"/>
  <c r="D77" i="1" l="1"/>
  <c r="E76" i="1"/>
  <c r="F76" i="1" s="1"/>
  <c r="G76" i="1" s="1"/>
  <c r="H76" i="1" s="1"/>
  <c r="I76" i="1" s="1"/>
  <c r="D78" i="1" l="1"/>
  <c r="E77" i="1"/>
  <c r="F77" i="1" s="1"/>
  <c r="G77" i="1" s="1"/>
  <c r="H77" i="1" s="1"/>
  <c r="I77" i="1" s="1"/>
  <c r="D79" i="1" l="1"/>
  <c r="E78" i="1"/>
  <c r="F78" i="1" s="1"/>
  <c r="G78" i="1" s="1"/>
  <c r="H78" i="1" s="1"/>
  <c r="I78" i="1" s="1"/>
  <c r="D80" i="1" l="1"/>
  <c r="E79" i="1"/>
  <c r="F79" i="1" s="1"/>
  <c r="G79" i="1" s="1"/>
  <c r="H79" i="1" s="1"/>
  <c r="I79" i="1" s="1"/>
  <c r="D81" i="1" l="1"/>
  <c r="E80" i="1"/>
  <c r="F80" i="1" s="1"/>
  <c r="G80" i="1" s="1"/>
  <c r="H80" i="1" s="1"/>
  <c r="I80" i="1" s="1"/>
  <c r="D82" i="1" l="1"/>
  <c r="E81" i="1"/>
  <c r="F81" i="1" s="1"/>
  <c r="G81" i="1" s="1"/>
  <c r="H81" i="1" s="1"/>
  <c r="I81" i="1" s="1"/>
  <c r="D83" i="1" l="1"/>
  <c r="E82" i="1"/>
  <c r="F82" i="1" s="1"/>
  <c r="G82" i="1" s="1"/>
  <c r="H82" i="1" s="1"/>
  <c r="I82" i="1" s="1"/>
  <c r="D84" i="1" l="1"/>
  <c r="E83" i="1"/>
  <c r="F83" i="1" s="1"/>
  <c r="G83" i="1" s="1"/>
  <c r="H83" i="1" s="1"/>
  <c r="I83" i="1" s="1"/>
  <c r="D85" i="1" l="1"/>
  <c r="E84" i="1"/>
  <c r="F84" i="1" s="1"/>
  <c r="G84" i="1" s="1"/>
  <c r="H84" i="1" s="1"/>
  <c r="I84" i="1" s="1"/>
  <c r="D86" i="1" l="1"/>
  <c r="E85" i="1"/>
  <c r="F85" i="1" s="1"/>
  <c r="G85" i="1" s="1"/>
  <c r="H85" i="1" s="1"/>
  <c r="I85" i="1" s="1"/>
  <c r="D87" i="1" l="1"/>
  <c r="E86" i="1"/>
  <c r="F86" i="1" s="1"/>
  <c r="G86" i="1" s="1"/>
  <c r="H86" i="1" s="1"/>
  <c r="I86" i="1" s="1"/>
  <c r="D88" i="1" l="1"/>
  <c r="E87" i="1"/>
  <c r="F87" i="1" s="1"/>
  <c r="G87" i="1" s="1"/>
  <c r="H87" i="1" s="1"/>
  <c r="I87" i="1" s="1"/>
  <c r="D89" i="1" l="1"/>
  <c r="E89" i="1" s="1"/>
  <c r="F89" i="1" s="1"/>
  <c r="G89" i="1" s="1"/>
  <c r="H89" i="1" s="1"/>
  <c r="I89" i="1" s="1"/>
  <c r="E88" i="1"/>
  <c r="F88" i="1" s="1"/>
  <c r="G88" i="1" s="1"/>
  <c r="H88" i="1" s="1"/>
  <c r="I88" i="1" s="1"/>
</calcChain>
</file>

<file path=xl/sharedStrings.xml><?xml version="1.0" encoding="utf-8"?>
<sst xmlns="http://schemas.openxmlformats.org/spreadsheetml/2006/main" count="167" uniqueCount="143">
  <si>
    <t>音名</t>
    <phoneticPr fontId="2" type="noConversion"/>
  </si>
  <si>
    <t>A2</t>
    <phoneticPr fontId="2" type="noConversion"/>
  </si>
  <si>
    <t>B2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</si>
  <si>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</si>
  <si>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</si>
  <si>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</si>
  <si>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F1</t>
    <phoneticPr fontId="2" type="noConversion"/>
  </si>
  <si>
    <t>G1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</si>
  <si>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</si>
  <si>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</si>
  <si>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</si>
  <si>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</si>
  <si>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</si>
  <si>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</si>
  <si>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</si>
  <si>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</si>
  <si>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</si>
  <si>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</si>
  <si>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</si>
  <si>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</si>
  <si>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a</t>
    <phoneticPr fontId="2" type="noConversion"/>
  </si>
  <si>
    <t>b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</si>
  <si>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</si>
  <si>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</si>
  <si>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</si>
  <si>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f1</t>
    <phoneticPr fontId="2" type="noConversion"/>
  </si>
  <si>
    <t>g1</t>
    <phoneticPr fontId="2" type="noConversion"/>
  </si>
  <si>
    <t>a1</t>
    <phoneticPr fontId="2" type="noConversion"/>
  </si>
  <si>
    <t>b1</t>
    <phoneticPr fontId="2" type="noConversion"/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</si>
  <si>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</si>
  <si>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</si>
  <si>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</si>
  <si>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</si>
  <si>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</si>
  <si>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</si>
  <si>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</si>
  <si>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</si>
  <si>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</si>
  <si>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</si>
  <si>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</si>
  <si>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</si>
  <si>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</si>
  <si>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</si>
  <si>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</si>
  <si>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</si>
  <si>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</si>
  <si>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</si>
  <si>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</si>
  <si>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</si>
  <si>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</si>
  <si>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</si>
  <si>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A1</t>
    <phoneticPr fontId="2" type="noConversion"/>
  </si>
  <si>
    <t>B1</t>
    <phoneticPr fontId="2" type="noConversion"/>
  </si>
  <si>
    <t>大字一组</t>
    <phoneticPr fontId="2" type="noConversion"/>
  </si>
  <si>
    <t>大字二组</t>
    <phoneticPr fontId="2" type="noConversion"/>
  </si>
  <si>
    <t>大字组</t>
    <phoneticPr fontId="2" type="noConversion"/>
  </si>
  <si>
    <t>音组</t>
    <phoneticPr fontId="2" type="noConversion"/>
  </si>
  <si>
    <t>音区</t>
    <phoneticPr fontId="2" type="noConversion"/>
  </si>
  <si>
    <t>小字组</t>
    <phoneticPr fontId="2" type="noConversion"/>
  </si>
  <si>
    <t>小字一组</t>
    <phoneticPr fontId="2" type="noConversion"/>
  </si>
  <si>
    <t>小字二组</t>
    <phoneticPr fontId="2" type="noConversion"/>
  </si>
  <si>
    <t>小字三组</t>
    <phoneticPr fontId="2" type="noConversion"/>
  </si>
  <si>
    <t>小字四组</t>
    <phoneticPr fontId="2" type="noConversion"/>
  </si>
  <si>
    <t>小字五组</t>
    <phoneticPr fontId="2" type="noConversion"/>
  </si>
  <si>
    <t>低音区</t>
    <phoneticPr fontId="2" type="noConversion"/>
  </si>
  <si>
    <t>中音区</t>
    <phoneticPr fontId="2" type="noConversion"/>
  </si>
  <si>
    <t>高音区</t>
    <phoneticPr fontId="2" type="noConversion"/>
  </si>
  <si>
    <t>频率(Hz)</t>
    <phoneticPr fontId="2" type="noConversion"/>
  </si>
  <si>
    <t>A2#</t>
    <phoneticPr fontId="2" type="noConversion"/>
  </si>
  <si>
    <t>C1#</t>
    <phoneticPr fontId="2" type="noConversion"/>
  </si>
  <si>
    <t>D1#</t>
    <phoneticPr fontId="2" type="noConversion"/>
  </si>
  <si>
    <t>F1#</t>
    <phoneticPr fontId="2" type="noConversion"/>
  </si>
  <si>
    <t>G1#</t>
    <phoneticPr fontId="2" type="noConversion"/>
  </si>
  <si>
    <t>A1#</t>
    <phoneticPr fontId="2" type="noConversion"/>
  </si>
  <si>
    <t>C#</t>
    <phoneticPr fontId="2" type="noConversion"/>
  </si>
  <si>
    <t>D#</t>
    <phoneticPr fontId="2" type="noConversion"/>
  </si>
  <si>
    <t>F#</t>
    <phoneticPr fontId="2" type="noConversion"/>
  </si>
  <si>
    <t>G#</t>
    <phoneticPr fontId="2" type="noConversion"/>
  </si>
  <si>
    <t>A#</t>
    <phoneticPr fontId="2" type="noConversion"/>
  </si>
  <si>
    <t>c#</t>
    <phoneticPr fontId="2" type="noConversion"/>
  </si>
  <si>
    <t>d#</t>
    <phoneticPr fontId="2" type="noConversion"/>
  </si>
  <si>
    <t>f#</t>
    <phoneticPr fontId="2" type="noConversion"/>
  </si>
  <si>
    <t>g#</t>
    <phoneticPr fontId="2" type="noConversion"/>
  </si>
  <si>
    <t>a#</t>
    <phoneticPr fontId="2" type="noConversion"/>
  </si>
  <si>
    <t>c1#</t>
    <phoneticPr fontId="2" type="noConversion"/>
  </si>
  <si>
    <t>d1#</t>
    <phoneticPr fontId="2" type="noConversion"/>
  </si>
  <si>
    <t>f1#</t>
    <phoneticPr fontId="2" type="noConversion"/>
  </si>
  <si>
    <t>g1#</t>
    <phoneticPr fontId="2" type="noConversion"/>
  </si>
  <si>
    <t>a1#</t>
    <phoneticPr fontId="2" type="noConversion"/>
  </si>
  <si>
    <t>c2#</t>
    <phoneticPr fontId="2" type="noConversion"/>
  </si>
  <si>
    <t>d2#</t>
    <phoneticPr fontId="2" type="noConversion"/>
  </si>
  <si>
    <t>f2#</t>
    <phoneticPr fontId="2" type="noConversion"/>
  </si>
  <si>
    <t>g2#</t>
    <phoneticPr fontId="2" type="noConversion"/>
  </si>
  <si>
    <t>a2#</t>
    <phoneticPr fontId="2" type="noConversion"/>
  </si>
  <si>
    <t>c3#</t>
    <phoneticPr fontId="2" type="noConversion"/>
  </si>
  <si>
    <t>d3#</t>
    <phoneticPr fontId="2" type="noConversion"/>
  </si>
  <si>
    <t>f3#</t>
    <phoneticPr fontId="2" type="noConversion"/>
  </si>
  <si>
    <t>g3#</t>
    <phoneticPr fontId="2" type="noConversion"/>
  </si>
  <si>
    <t>a3#</t>
    <phoneticPr fontId="2" type="noConversion"/>
  </si>
  <si>
    <t>c4#</t>
    <phoneticPr fontId="2" type="noConversion"/>
  </si>
  <si>
    <t>d4#</t>
    <phoneticPr fontId="2" type="noConversion"/>
  </si>
  <si>
    <t>f4#</t>
    <phoneticPr fontId="2" type="noConversion"/>
  </si>
  <si>
    <t>g4#</t>
    <phoneticPr fontId="2" type="noConversion"/>
  </si>
  <si>
    <t>a4#</t>
    <phoneticPr fontId="2" type="noConversion"/>
  </si>
  <si>
    <t>周期(us)</t>
    <phoneticPr fontId="2" type="noConversion"/>
  </si>
  <si>
    <t>参数名</t>
    <phoneticPr fontId="2" type="noConversion"/>
  </si>
  <si>
    <t>参数值</t>
    <phoneticPr fontId="2" type="noConversion"/>
  </si>
  <si>
    <t>晶振频率(MHZ)</t>
    <phoneticPr fontId="2" type="noConversion"/>
  </si>
  <si>
    <t>定时器时钟(倍)</t>
    <phoneticPr fontId="2" type="noConversion"/>
  </si>
  <si>
    <t>机器频率(MHZ)</t>
    <phoneticPr fontId="2" type="noConversion"/>
  </si>
  <si>
    <t>计数次数</t>
    <phoneticPr fontId="2" type="noConversion"/>
  </si>
  <si>
    <t>重装载值(取整)</t>
    <phoneticPr fontId="2" type="noConversion"/>
  </si>
  <si>
    <t>重装载值(16位)</t>
    <phoneticPr fontId="2" type="noConversion"/>
  </si>
  <si>
    <t>高位(8位)</t>
    <phoneticPr fontId="2" type="noConversion"/>
  </si>
  <si>
    <t>低位(8位)</t>
    <phoneticPr fontId="2" type="noConversion"/>
  </si>
  <si>
    <t>简谱</t>
    <phoneticPr fontId="2" type="noConversion"/>
  </si>
  <si>
    <t>时值</t>
    <phoneticPr fontId="2" type="noConversion"/>
  </si>
  <si>
    <t>小节</t>
    <phoneticPr fontId="2" type="noConversion"/>
  </si>
  <si>
    <t>参数名</t>
    <phoneticPr fontId="2" type="noConversion"/>
  </si>
  <si>
    <t>参数值</t>
    <phoneticPr fontId="2" type="noConversion"/>
  </si>
  <si>
    <t>速度(BPM)</t>
    <phoneticPr fontId="2" type="noConversion"/>
  </si>
  <si>
    <t>简谱数字1对应行号</t>
    <phoneticPr fontId="2" type="noConversion"/>
  </si>
  <si>
    <t>每拍时间(ms)</t>
    <phoneticPr fontId="2" type="noConversion"/>
  </si>
  <si>
    <t>每拍倍数</t>
    <phoneticPr fontId="2" type="noConversion"/>
  </si>
  <si>
    <t>每小节有几拍</t>
    <phoneticPr fontId="2" type="noConversion"/>
  </si>
  <si>
    <t>基准音符(几分音符)</t>
    <phoneticPr fontId="2" type="noConversion"/>
  </si>
  <si>
    <t>4分音符倍数</t>
    <phoneticPr fontId="2" type="noConversion"/>
  </si>
  <si>
    <t>以几分音符为1拍</t>
    <phoneticPr fontId="2" type="noConversion"/>
  </si>
  <si>
    <t>升降(8度)</t>
    <phoneticPr fontId="2" type="noConversion"/>
  </si>
  <si>
    <t>升降(半音)</t>
    <phoneticPr fontId="2" type="noConversion"/>
  </si>
  <si>
    <t>简谱</t>
    <phoneticPr fontId="2" type="noConversion"/>
  </si>
  <si>
    <t>偏移</t>
    <phoneticPr fontId="2" type="noConversion"/>
  </si>
  <si>
    <t>C调偏移参照表</t>
    <phoneticPr fontId="2" type="noConversion"/>
  </si>
  <si>
    <t>音名</t>
    <phoneticPr fontId="2" type="noConversion"/>
  </si>
  <si>
    <t>数组</t>
    <phoneticPr fontId="2" type="noConversion"/>
  </si>
  <si>
    <t>注释</t>
    <phoneticPr fontId="2" type="noConversion"/>
  </si>
  <si>
    <t>休止符</t>
    <phoneticPr fontId="2" type="noConversion"/>
  </si>
  <si>
    <t>P</t>
    <phoneticPr fontId="2" type="noConversion"/>
  </si>
  <si>
    <t>行号</t>
    <phoneticPr fontId="2" type="noConversion"/>
  </si>
  <si>
    <t>行号</t>
    <phoneticPr fontId="2" type="noConversion"/>
  </si>
  <si>
    <t>调式</t>
    <phoneticPr fontId="2" type="noConversion"/>
  </si>
  <si>
    <t>1=C</t>
    <phoneticPr fontId="2" type="noConversion"/>
  </si>
  <si>
    <t>1=G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</si>
</sst>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9</xdr:row>
      <xdr:rowOff>123825</xdr:rowOff>
    </xdr:from>
    <xdr:to>
      <xdr:col>19</xdr:col>
      <xdr:colOff>390525</xdr:colOff>
      <xdr:row>33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1752600"/>
          <a:ext cx="5314950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1543</xdr:colOff>
      <xdr:row>9</xdr:row>
      <xdr:rowOff>95250</xdr:rowOff>
    </xdr:from>
    <xdr:to>
      <xdr:col>18</xdr:col>
      <xdr:colOff>279399</xdr:colOff>
      <xdr:row>27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6943" y="1724025"/>
          <a:ext cx="4526006" cy="3305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114299</xdr:rowOff>
    </xdr:from>
    <xdr:to>
      <xdr:col>18</xdr:col>
      <xdr:colOff>409575</xdr:colOff>
      <xdr:row>72</xdr:row>
      <xdr:rowOff>87393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95274"/>
          <a:ext cx="5514975" cy="12822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/>
  </sheetViews>
  <sheetFormatPr defaultRowHeight="14.25" x14ac:dyDescent="0.2"/>
  <cols>
    <col min="3" max="3" width="5.25" bestFit="1" customWidth="1"/>
    <col min="4" max="6" width="12.75" bestFit="1" customWidth="1"/>
    <col min="7" max="7" width="14.25" bestFit="1" customWidth="1"/>
    <col min="8" max="8" width="14.125" bestFit="1" customWidth="1"/>
    <col min="9" max="10" width="9.125" bestFit="1" customWidth="1"/>
    <col min="11" max="11" width="16.125" customWidth="1"/>
    <col min="12" max="12" width="14.375" bestFit="1" customWidth="1"/>
    <col min="13" max="13" width="10.875" customWidth="1"/>
  </cols>
  <sheetData>
    <row r="1" spans="1:13" x14ac:dyDescent="0.2">
      <c r="A1" s="2" t="s">
        <v>57</v>
      </c>
      <c r="B1" s="2" t="s">
        <v>56</v>
      </c>
      <c r="C1" s="2" t="s">
        <v>0</v>
      </c>
      <c r="D1" s="2" t="s">
        <v>67</v>
      </c>
      <c r="E1" s="2" t="s">
        <v>104</v>
      </c>
      <c r="F1" s="2" t="s">
        <v>110</v>
      </c>
      <c r="G1" s="2" t="s">
        <v>112</v>
      </c>
      <c r="H1" s="2" t="s">
        <v>111</v>
      </c>
      <c r="I1" s="2" t="s">
        <v>113</v>
      </c>
      <c r="J1" s="2" t="s">
        <v>114</v>
      </c>
      <c r="K1" s="2"/>
      <c r="L1" s="2" t="s">
        <v>105</v>
      </c>
      <c r="M1" s="2" t="s">
        <v>106</v>
      </c>
    </row>
    <row r="2" spans="1:13" x14ac:dyDescent="0.2">
      <c r="A2" s="7" t="s">
        <v>64</v>
      </c>
      <c r="B2" s="7" t="s">
        <v>54</v>
      </c>
      <c r="C2" t="s">
        <v>1</v>
      </c>
      <c r="D2" s="3">
        <f t="shared" ref="D2:D48" si="0">D3/2^(1/12)</f>
        <v>27.499999999999936</v>
      </c>
      <c r="E2">
        <f>1000000/D2</f>
        <v>36363.636363636448</v>
      </c>
      <c r="F2">
        <f>(E2/$M$4)/2</f>
        <v>19728.535353535397</v>
      </c>
      <c r="G2">
        <f>65536-F2</f>
        <v>45807.464646464607</v>
      </c>
      <c r="H2">
        <f>ROUND(G2,0)</f>
        <v>45807</v>
      </c>
      <c r="I2">
        <f>INT(H2/256)</f>
        <v>178</v>
      </c>
      <c r="J2">
        <f>MOD(H2,256)</f>
        <v>239</v>
      </c>
      <c r="L2" t="s">
        <v>107</v>
      </c>
      <c r="M2" s="3">
        <v>11.059200000000001</v>
      </c>
    </row>
    <row r="3" spans="1:13" x14ac:dyDescent="0.2">
      <c r="A3" s="7"/>
      <c r="B3" s="7"/>
      <c r="C3" t="s">
        <v>68</v>
      </c>
      <c r="D3">
        <f t="shared" si="0"/>
        <v>29.135235094880553</v>
      </c>
      <c r="E3">
        <f t="shared" ref="E3:E66" si="1">1000000/D3</f>
        <v>34322.702279334386</v>
      </c>
      <c r="F3">
        <f t="shared" ref="F3:F66" si="2">(E3/$M$4)/2</f>
        <v>18621.257747034713</v>
      </c>
      <c r="G3">
        <f t="shared" ref="G3:G66" si="3">65536-F3</f>
        <v>46914.742252965283</v>
      </c>
      <c r="H3">
        <f t="shared" ref="H3:H66" si="4">ROUND(G3,0)</f>
        <v>46915</v>
      </c>
      <c r="I3">
        <f>INT(H3/256)</f>
        <v>183</v>
      </c>
      <c r="J3">
        <f t="shared" ref="J3:J66" si="5">MOD(H3,256)</f>
        <v>67</v>
      </c>
      <c r="L3" t="s">
        <v>108</v>
      </c>
      <c r="M3" s="3">
        <v>12</v>
      </c>
    </row>
    <row r="4" spans="1:13" x14ac:dyDescent="0.2">
      <c r="A4" s="7"/>
      <c r="B4" s="7"/>
      <c r="C4" t="s">
        <v>2</v>
      </c>
      <c r="D4">
        <f t="shared" si="0"/>
        <v>30.867706328507687</v>
      </c>
      <c r="E4">
        <f t="shared" si="1"/>
        <v>32396.317023285141</v>
      </c>
      <c r="F4">
        <f t="shared" si="2"/>
        <v>17576.126857251053</v>
      </c>
      <c r="G4">
        <f t="shared" si="3"/>
        <v>47959.873142748947</v>
      </c>
      <c r="H4">
        <f t="shared" si="4"/>
        <v>47960</v>
      </c>
      <c r="I4">
        <f t="shared" ref="I4:I67" si="6">INT(H4/256)</f>
        <v>187</v>
      </c>
      <c r="J4">
        <f t="shared" si="5"/>
        <v>88</v>
      </c>
      <c r="L4" t="s">
        <v>109</v>
      </c>
      <c r="M4">
        <f>M2/M3</f>
        <v>0.92160000000000009</v>
      </c>
    </row>
    <row r="5" spans="1:13" x14ac:dyDescent="0.2">
      <c r="A5" s="7"/>
      <c r="B5" s="7" t="s">
        <v>53</v>
      </c>
      <c r="C5" t="s">
        <v>3</v>
      </c>
      <c r="D5">
        <f t="shared" si="0"/>
        <v>32.703195662574757</v>
      </c>
      <c r="E5">
        <f t="shared" si="1"/>
        <v>30578.051463771506</v>
      </c>
      <c r="F5">
        <f t="shared" si="2"/>
        <v>16589.654656994087</v>
      </c>
      <c r="G5">
        <f t="shared" si="3"/>
        <v>48946.345343005916</v>
      </c>
      <c r="H5">
        <f t="shared" si="4"/>
        <v>48946</v>
      </c>
      <c r="I5">
        <f t="shared" si="6"/>
        <v>191</v>
      </c>
      <c r="J5">
        <f t="shared" si="5"/>
        <v>50</v>
      </c>
    </row>
    <row r="6" spans="1:13" x14ac:dyDescent="0.2">
      <c r="A6" s="7"/>
      <c r="B6" s="7"/>
      <c r="C6" t="s">
        <v>69</v>
      </c>
      <c r="D6">
        <f t="shared" si="0"/>
        <v>34.647828872108938</v>
      </c>
      <c r="E6">
        <f t="shared" si="1"/>
        <v>28861.837308512779</v>
      </c>
      <c r="F6">
        <f t="shared" si="2"/>
        <v>15658.548886996949</v>
      </c>
      <c r="G6">
        <f t="shared" si="3"/>
        <v>49877.451113003051</v>
      </c>
      <c r="H6">
        <f t="shared" si="4"/>
        <v>49877</v>
      </c>
      <c r="I6">
        <f t="shared" si="6"/>
        <v>194</v>
      </c>
      <c r="J6">
        <f t="shared" si="5"/>
        <v>213</v>
      </c>
    </row>
    <row r="7" spans="1:13" x14ac:dyDescent="0.2">
      <c r="A7" s="7"/>
      <c r="B7" s="7"/>
      <c r="C7" t="s">
        <v>4</v>
      </c>
      <c r="D7">
        <f t="shared" si="0"/>
        <v>36.708095989675869</v>
      </c>
      <c r="E7">
        <f t="shared" si="1"/>
        <v>27241.946852303357</v>
      </c>
      <c r="F7">
        <f t="shared" si="2"/>
        <v>14779.702068306942</v>
      </c>
      <c r="G7">
        <f t="shared" si="3"/>
        <v>50756.297931693058</v>
      </c>
      <c r="H7">
        <f t="shared" si="4"/>
        <v>50756</v>
      </c>
      <c r="I7">
        <f t="shared" si="6"/>
        <v>198</v>
      </c>
      <c r="J7">
        <f t="shared" si="5"/>
        <v>68</v>
      </c>
      <c r="L7" s="7" t="s">
        <v>132</v>
      </c>
      <c r="M7" s="7"/>
    </row>
    <row r="8" spans="1:13" x14ac:dyDescent="0.2">
      <c r="A8" s="7"/>
      <c r="B8" s="7"/>
      <c r="C8" t="s">
        <v>70</v>
      </c>
      <c r="D8">
        <f t="shared" si="0"/>
        <v>38.890872965260037</v>
      </c>
      <c r="E8">
        <f t="shared" si="1"/>
        <v>25712.97386132905</v>
      </c>
      <c r="F8">
        <f t="shared" si="2"/>
        <v>13950.181131363415</v>
      </c>
      <c r="G8">
        <f t="shared" si="3"/>
        <v>51585.818868636583</v>
      </c>
      <c r="H8">
        <f t="shared" si="4"/>
        <v>51586</v>
      </c>
      <c r="I8">
        <f t="shared" si="6"/>
        <v>201</v>
      </c>
      <c r="J8">
        <f t="shared" si="5"/>
        <v>130</v>
      </c>
      <c r="L8" s="5" t="s">
        <v>130</v>
      </c>
      <c r="M8" s="5" t="s">
        <v>131</v>
      </c>
    </row>
    <row r="9" spans="1:13" x14ac:dyDescent="0.2">
      <c r="A9" s="7"/>
      <c r="B9" s="7"/>
      <c r="C9" t="s">
        <v>5</v>
      </c>
      <c r="D9">
        <f t="shared" si="0"/>
        <v>41.203444614108662</v>
      </c>
      <c r="E9">
        <f t="shared" si="1"/>
        <v>24269.815530364307</v>
      </c>
      <c r="F9">
        <f t="shared" si="2"/>
        <v>13167.217627150772</v>
      </c>
      <c r="G9">
        <f t="shared" si="3"/>
        <v>52368.782372849229</v>
      </c>
      <c r="H9">
        <f t="shared" si="4"/>
        <v>52369</v>
      </c>
      <c r="I9">
        <f t="shared" si="6"/>
        <v>204</v>
      </c>
      <c r="J9">
        <f t="shared" si="5"/>
        <v>145</v>
      </c>
      <c r="L9">
        <v>1</v>
      </c>
      <c r="M9">
        <v>0</v>
      </c>
    </row>
    <row r="10" spans="1:13" x14ac:dyDescent="0.2">
      <c r="A10" s="7"/>
      <c r="B10" s="7"/>
      <c r="C10" t="s">
        <v>6</v>
      </c>
      <c r="D10">
        <f t="shared" si="0"/>
        <v>43.6535289291254</v>
      </c>
      <c r="E10">
        <f t="shared" si="1"/>
        <v>22907.655452634102</v>
      </c>
      <c r="F10">
        <f t="shared" si="2"/>
        <v>12428.198487757216</v>
      </c>
      <c r="G10">
        <f t="shared" si="3"/>
        <v>53107.801512242782</v>
      </c>
      <c r="H10">
        <f t="shared" si="4"/>
        <v>53108</v>
      </c>
      <c r="I10">
        <f t="shared" si="6"/>
        <v>207</v>
      </c>
      <c r="J10">
        <f t="shared" si="5"/>
        <v>116</v>
      </c>
      <c r="L10">
        <v>2</v>
      </c>
      <c r="M10">
        <v>2</v>
      </c>
    </row>
    <row r="11" spans="1:13" x14ac:dyDescent="0.2">
      <c r="A11" s="7"/>
      <c r="B11" s="7"/>
      <c r="C11" t="s">
        <v>71</v>
      </c>
      <c r="D11">
        <f t="shared" si="0"/>
        <v>46.249302838954215</v>
      </c>
      <c r="E11">
        <f t="shared" si="1"/>
        <v>21621.947545504059</v>
      </c>
      <c r="F11">
        <f t="shared" si="2"/>
        <v>11730.657305503504</v>
      </c>
      <c r="G11">
        <f t="shared" si="3"/>
        <v>53805.342694496496</v>
      </c>
      <c r="H11">
        <f t="shared" si="4"/>
        <v>53805</v>
      </c>
      <c r="I11">
        <f t="shared" si="6"/>
        <v>210</v>
      </c>
      <c r="J11">
        <f t="shared" si="5"/>
        <v>45</v>
      </c>
      <c r="L11">
        <v>3</v>
      </c>
      <c r="M11">
        <v>4</v>
      </c>
    </row>
    <row r="12" spans="1:13" x14ac:dyDescent="0.2">
      <c r="A12" s="7"/>
      <c r="B12" s="7"/>
      <c r="C12" t="s">
        <v>7</v>
      </c>
      <c r="D12">
        <f t="shared" si="0"/>
        <v>48.999429497718573</v>
      </c>
      <c r="E12">
        <f t="shared" si="1"/>
        <v>20408.400878352273</v>
      </c>
      <c r="F12">
        <f t="shared" si="2"/>
        <v>11072.266101536605</v>
      </c>
      <c r="G12">
        <f t="shared" si="3"/>
        <v>54463.733898463397</v>
      </c>
      <c r="H12">
        <f t="shared" si="4"/>
        <v>54464</v>
      </c>
      <c r="I12">
        <f t="shared" si="6"/>
        <v>212</v>
      </c>
      <c r="J12">
        <f t="shared" si="5"/>
        <v>192</v>
      </c>
      <c r="L12">
        <v>4</v>
      </c>
      <c r="M12">
        <v>5</v>
      </c>
    </row>
    <row r="13" spans="1:13" x14ac:dyDescent="0.2">
      <c r="A13" s="7"/>
      <c r="B13" s="7"/>
      <c r="C13" t="s">
        <v>72</v>
      </c>
      <c r="D13">
        <f t="shared" si="0"/>
        <v>51.913087197493049</v>
      </c>
      <c r="E13">
        <f t="shared" si="1"/>
        <v>19262.965351987223</v>
      </c>
      <c r="F13">
        <f t="shared" si="2"/>
        <v>10450.827556416678</v>
      </c>
      <c r="G13">
        <f t="shared" si="3"/>
        <v>55085.172443583324</v>
      </c>
      <c r="H13">
        <f t="shared" si="4"/>
        <v>55085</v>
      </c>
      <c r="I13">
        <f t="shared" si="6"/>
        <v>215</v>
      </c>
      <c r="J13">
        <f t="shared" si="5"/>
        <v>45</v>
      </c>
      <c r="L13">
        <v>5</v>
      </c>
      <c r="M13">
        <v>7</v>
      </c>
    </row>
    <row r="14" spans="1:13" x14ac:dyDescent="0.2">
      <c r="A14" s="7"/>
      <c r="B14" s="7"/>
      <c r="C14" t="s">
        <v>51</v>
      </c>
      <c r="D14" s="3">
        <f t="shared" si="0"/>
        <v>54.999999999999901</v>
      </c>
      <c r="E14">
        <f t="shared" si="1"/>
        <v>18181.818181818213</v>
      </c>
      <c r="F14">
        <f t="shared" si="2"/>
        <v>9864.267676767693</v>
      </c>
      <c r="G14">
        <f t="shared" si="3"/>
        <v>55671.732323232311</v>
      </c>
      <c r="H14">
        <f t="shared" si="4"/>
        <v>55672</v>
      </c>
      <c r="I14">
        <f t="shared" si="6"/>
        <v>217</v>
      </c>
      <c r="J14">
        <f t="shared" si="5"/>
        <v>120</v>
      </c>
      <c r="L14">
        <v>6</v>
      </c>
      <c r="M14">
        <v>9</v>
      </c>
    </row>
    <row r="15" spans="1:13" x14ac:dyDescent="0.2">
      <c r="A15" s="7"/>
      <c r="B15" s="7"/>
      <c r="C15" t="s">
        <v>73</v>
      </c>
      <c r="D15">
        <f t="shared" si="0"/>
        <v>58.270470189761134</v>
      </c>
      <c r="E15">
        <f t="shared" si="1"/>
        <v>17161.351139667186</v>
      </c>
      <c r="F15">
        <f t="shared" si="2"/>
        <v>9310.628873517353</v>
      </c>
      <c r="G15">
        <f t="shared" si="3"/>
        <v>56225.371126482649</v>
      </c>
      <c r="H15">
        <f t="shared" si="4"/>
        <v>56225</v>
      </c>
      <c r="I15">
        <f t="shared" si="6"/>
        <v>219</v>
      </c>
      <c r="J15">
        <f t="shared" si="5"/>
        <v>161</v>
      </c>
      <c r="L15">
        <v>7</v>
      </c>
      <c r="M15">
        <v>11</v>
      </c>
    </row>
    <row r="16" spans="1:13" x14ac:dyDescent="0.2">
      <c r="A16" s="7"/>
      <c r="B16" s="7"/>
      <c r="C16" t="s">
        <v>52</v>
      </c>
      <c r="D16">
        <f t="shared" si="0"/>
        <v>61.735412657015402</v>
      </c>
      <c r="E16">
        <f t="shared" si="1"/>
        <v>16198.158511642561</v>
      </c>
      <c r="F16">
        <f t="shared" si="2"/>
        <v>8788.0634286255208</v>
      </c>
      <c r="G16">
        <f t="shared" si="3"/>
        <v>56747.936571374477</v>
      </c>
      <c r="H16">
        <f t="shared" si="4"/>
        <v>56748</v>
      </c>
      <c r="I16">
        <f t="shared" si="6"/>
        <v>221</v>
      </c>
      <c r="J16">
        <f t="shared" si="5"/>
        <v>172</v>
      </c>
    </row>
    <row r="17" spans="1:10" x14ac:dyDescent="0.2">
      <c r="A17" s="7"/>
      <c r="B17" s="7" t="s">
        <v>55</v>
      </c>
      <c r="C17" t="s">
        <v>8</v>
      </c>
      <c r="D17">
        <f t="shared" si="0"/>
        <v>65.406391325149542</v>
      </c>
      <c r="E17">
        <f t="shared" si="1"/>
        <v>15289.025731885746</v>
      </c>
      <c r="F17">
        <f t="shared" si="2"/>
        <v>8294.8273284970401</v>
      </c>
      <c r="G17">
        <f t="shared" si="3"/>
        <v>57241.172671502958</v>
      </c>
      <c r="H17">
        <f t="shared" si="4"/>
        <v>57241</v>
      </c>
      <c r="I17">
        <f t="shared" si="6"/>
        <v>223</v>
      </c>
      <c r="J17">
        <f t="shared" si="5"/>
        <v>153</v>
      </c>
    </row>
    <row r="18" spans="1:10" x14ac:dyDescent="0.2">
      <c r="A18" s="7"/>
      <c r="B18" s="7"/>
      <c r="C18" t="s">
        <v>74</v>
      </c>
      <c r="D18">
        <f t="shared" si="0"/>
        <v>69.295657744217905</v>
      </c>
      <c r="E18">
        <f t="shared" si="1"/>
        <v>14430.918654256384</v>
      </c>
      <c r="F18">
        <f t="shared" si="2"/>
        <v>7829.2744434984716</v>
      </c>
      <c r="G18">
        <f t="shared" si="3"/>
        <v>57706.725556501529</v>
      </c>
      <c r="H18">
        <f t="shared" si="4"/>
        <v>57707</v>
      </c>
      <c r="I18">
        <f t="shared" si="6"/>
        <v>225</v>
      </c>
      <c r="J18">
        <f t="shared" si="5"/>
        <v>107</v>
      </c>
    </row>
    <row r="19" spans="1:10" x14ac:dyDescent="0.2">
      <c r="A19" s="7"/>
      <c r="B19" s="7"/>
      <c r="C19" t="s">
        <v>9</v>
      </c>
      <c r="D19">
        <f t="shared" si="0"/>
        <v>73.416191979351765</v>
      </c>
      <c r="E19">
        <f t="shared" si="1"/>
        <v>13620.973426151673</v>
      </c>
      <c r="F19">
        <f t="shared" si="2"/>
        <v>7389.8510341534675</v>
      </c>
      <c r="G19">
        <f t="shared" si="3"/>
        <v>58146.148965846529</v>
      </c>
      <c r="H19">
        <f t="shared" si="4"/>
        <v>58146</v>
      </c>
      <c r="I19">
        <f t="shared" si="6"/>
        <v>227</v>
      </c>
      <c r="J19">
        <f t="shared" si="5"/>
        <v>34</v>
      </c>
    </row>
    <row r="20" spans="1:10" x14ac:dyDescent="0.2">
      <c r="A20" s="7"/>
      <c r="B20" s="7"/>
      <c r="C20" t="s">
        <v>75</v>
      </c>
      <c r="D20">
        <f t="shared" si="0"/>
        <v>77.781745930520103</v>
      </c>
      <c r="E20">
        <f t="shared" si="1"/>
        <v>12856.486930664521</v>
      </c>
      <c r="F20">
        <f t="shared" si="2"/>
        <v>6975.0905656817058</v>
      </c>
      <c r="G20">
        <f t="shared" si="3"/>
        <v>58560.909434318295</v>
      </c>
      <c r="H20">
        <f t="shared" si="4"/>
        <v>58561</v>
      </c>
      <c r="I20">
        <f t="shared" si="6"/>
        <v>228</v>
      </c>
      <c r="J20">
        <f t="shared" si="5"/>
        <v>193</v>
      </c>
    </row>
    <row r="21" spans="1:10" x14ac:dyDescent="0.2">
      <c r="A21" s="7"/>
      <c r="B21" s="7"/>
      <c r="C21" t="s">
        <v>10</v>
      </c>
      <c r="D21">
        <f t="shared" si="0"/>
        <v>82.406889228217352</v>
      </c>
      <c r="E21">
        <f t="shared" si="1"/>
        <v>12134.90776518215</v>
      </c>
      <c r="F21">
        <f t="shared" si="2"/>
        <v>6583.6088135753844</v>
      </c>
      <c r="G21">
        <f t="shared" si="3"/>
        <v>58952.391186424618</v>
      </c>
      <c r="H21">
        <f t="shared" si="4"/>
        <v>58952</v>
      </c>
      <c r="I21">
        <f t="shared" si="6"/>
        <v>230</v>
      </c>
      <c r="J21">
        <f t="shared" si="5"/>
        <v>72</v>
      </c>
    </row>
    <row r="22" spans="1:10" x14ac:dyDescent="0.2">
      <c r="A22" s="7"/>
      <c r="B22" s="7"/>
      <c r="C22" t="s">
        <v>11</v>
      </c>
      <c r="D22">
        <f t="shared" si="0"/>
        <v>87.307057858250843</v>
      </c>
      <c r="E22">
        <f t="shared" si="1"/>
        <v>11453.827726317046</v>
      </c>
      <c r="F22">
        <f t="shared" si="2"/>
        <v>6214.0992438786052</v>
      </c>
      <c r="G22">
        <f t="shared" si="3"/>
        <v>59321.900756121395</v>
      </c>
      <c r="H22">
        <f t="shared" si="4"/>
        <v>59322</v>
      </c>
      <c r="I22">
        <f t="shared" si="6"/>
        <v>231</v>
      </c>
      <c r="J22">
        <f t="shared" si="5"/>
        <v>186</v>
      </c>
    </row>
    <row r="23" spans="1:10" x14ac:dyDescent="0.2">
      <c r="A23" s="7"/>
      <c r="B23" s="7"/>
      <c r="C23" t="s">
        <v>76</v>
      </c>
      <c r="D23">
        <f t="shared" si="0"/>
        <v>92.498605677908472</v>
      </c>
      <c r="E23">
        <f t="shared" si="1"/>
        <v>10810.973772752024</v>
      </c>
      <c r="F23">
        <f t="shared" si="2"/>
        <v>5865.3286527517485</v>
      </c>
      <c r="G23">
        <f t="shared" si="3"/>
        <v>59670.671347248252</v>
      </c>
      <c r="H23">
        <f t="shared" si="4"/>
        <v>59671</v>
      </c>
      <c r="I23">
        <f t="shared" si="6"/>
        <v>233</v>
      </c>
      <c r="J23">
        <f t="shared" si="5"/>
        <v>23</v>
      </c>
    </row>
    <row r="24" spans="1:10" x14ac:dyDescent="0.2">
      <c r="A24" s="7"/>
      <c r="B24" s="7"/>
      <c r="C24" t="s">
        <v>12</v>
      </c>
      <c r="D24">
        <f t="shared" si="0"/>
        <v>97.998858995437189</v>
      </c>
      <c r="E24">
        <f t="shared" si="1"/>
        <v>10204.200439176133</v>
      </c>
      <c r="F24">
        <f t="shared" si="2"/>
        <v>5536.1330507683006</v>
      </c>
      <c r="G24">
        <f t="shared" si="3"/>
        <v>59999.866949231699</v>
      </c>
      <c r="H24">
        <f t="shared" si="4"/>
        <v>60000</v>
      </c>
      <c r="I24">
        <f t="shared" si="6"/>
        <v>234</v>
      </c>
      <c r="J24">
        <f t="shared" si="5"/>
        <v>96</v>
      </c>
    </row>
    <row r="25" spans="1:10" x14ac:dyDescent="0.2">
      <c r="A25" s="7"/>
      <c r="B25" s="7"/>
      <c r="C25" t="s">
        <v>77</v>
      </c>
      <c r="D25">
        <f t="shared" si="0"/>
        <v>103.82617439498615</v>
      </c>
      <c r="E25">
        <f t="shared" si="1"/>
        <v>9631.4826759936059</v>
      </c>
      <c r="F25">
        <f t="shared" si="2"/>
        <v>5225.4137782083362</v>
      </c>
      <c r="G25">
        <f t="shared" si="3"/>
        <v>60310.586221791666</v>
      </c>
      <c r="H25">
        <f t="shared" si="4"/>
        <v>60311</v>
      </c>
      <c r="I25">
        <f t="shared" si="6"/>
        <v>235</v>
      </c>
      <c r="J25">
        <f t="shared" si="5"/>
        <v>151</v>
      </c>
    </row>
    <row r="26" spans="1:10" x14ac:dyDescent="0.2">
      <c r="A26" s="7"/>
      <c r="B26" s="7"/>
      <c r="C26" t="s">
        <v>13</v>
      </c>
      <c r="D26" s="3">
        <f t="shared" si="0"/>
        <v>109.99999999999987</v>
      </c>
      <c r="E26">
        <f t="shared" si="1"/>
        <v>9090.909090909101</v>
      </c>
      <c r="F26">
        <f t="shared" si="2"/>
        <v>4932.1338383838438</v>
      </c>
      <c r="G26">
        <f t="shared" si="3"/>
        <v>60603.866161616155</v>
      </c>
      <c r="H26">
        <f t="shared" si="4"/>
        <v>60604</v>
      </c>
      <c r="I26">
        <f t="shared" si="6"/>
        <v>236</v>
      </c>
      <c r="J26">
        <f t="shared" si="5"/>
        <v>188</v>
      </c>
    </row>
    <row r="27" spans="1:10" x14ac:dyDescent="0.2">
      <c r="A27" s="7"/>
      <c r="B27" s="7"/>
      <c r="C27" t="s">
        <v>78</v>
      </c>
      <c r="D27">
        <f t="shared" si="0"/>
        <v>116.54094037952235</v>
      </c>
      <c r="E27">
        <f t="shared" si="1"/>
        <v>8580.6755698335874</v>
      </c>
      <c r="F27">
        <f t="shared" si="2"/>
        <v>4655.3144367586729</v>
      </c>
      <c r="G27">
        <f t="shared" si="3"/>
        <v>60880.685563241328</v>
      </c>
      <c r="H27">
        <f t="shared" si="4"/>
        <v>60881</v>
      </c>
      <c r="I27">
        <f t="shared" si="6"/>
        <v>237</v>
      </c>
      <c r="J27">
        <f t="shared" si="5"/>
        <v>209</v>
      </c>
    </row>
    <row r="28" spans="1:10" x14ac:dyDescent="0.2">
      <c r="A28" s="7"/>
      <c r="B28" s="7"/>
      <c r="C28" t="s">
        <v>14</v>
      </c>
      <c r="D28">
        <f t="shared" si="0"/>
        <v>123.4708253140309</v>
      </c>
      <c r="E28">
        <f t="shared" si="1"/>
        <v>8099.0792558212743</v>
      </c>
      <c r="F28">
        <f t="shared" si="2"/>
        <v>4394.0317143127568</v>
      </c>
      <c r="G28">
        <f t="shared" si="3"/>
        <v>61141.968285687246</v>
      </c>
      <c r="H28">
        <f t="shared" si="4"/>
        <v>61142</v>
      </c>
      <c r="I28">
        <f t="shared" si="6"/>
        <v>238</v>
      </c>
      <c r="J28">
        <f t="shared" si="5"/>
        <v>214</v>
      </c>
    </row>
    <row r="29" spans="1:10" x14ac:dyDescent="0.2">
      <c r="A29" s="7" t="s">
        <v>65</v>
      </c>
      <c r="B29" s="7" t="s">
        <v>58</v>
      </c>
      <c r="C29" t="s">
        <v>15</v>
      </c>
      <c r="D29">
        <f t="shared" si="0"/>
        <v>130.8127826502992</v>
      </c>
      <c r="E29">
        <f t="shared" si="1"/>
        <v>7644.5128659428665</v>
      </c>
      <c r="F29">
        <f t="shared" si="2"/>
        <v>4147.4136642485164</v>
      </c>
      <c r="G29">
        <f t="shared" si="3"/>
        <v>61388.586335751483</v>
      </c>
      <c r="H29">
        <f t="shared" si="4"/>
        <v>61389</v>
      </c>
      <c r="I29">
        <f t="shared" si="6"/>
        <v>239</v>
      </c>
      <c r="J29">
        <f t="shared" si="5"/>
        <v>205</v>
      </c>
    </row>
    <row r="30" spans="1:10" x14ac:dyDescent="0.2">
      <c r="A30" s="7"/>
      <c r="B30" s="7"/>
      <c r="C30" t="s">
        <v>79</v>
      </c>
      <c r="D30">
        <f t="shared" si="0"/>
        <v>138.59131548843592</v>
      </c>
      <c r="E30">
        <f t="shared" si="1"/>
        <v>7215.4593271281856</v>
      </c>
      <c r="F30">
        <f t="shared" si="2"/>
        <v>3914.6372217492321</v>
      </c>
      <c r="G30">
        <f t="shared" si="3"/>
        <v>61621.362778250768</v>
      </c>
      <c r="H30">
        <f t="shared" si="4"/>
        <v>61621</v>
      </c>
      <c r="I30">
        <f t="shared" si="6"/>
        <v>240</v>
      </c>
      <c r="J30">
        <f t="shared" si="5"/>
        <v>181</v>
      </c>
    </row>
    <row r="31" spans="1:10" x14ac:dyDescent="0.2">
      <c r="A31" s="7"/>
      <c r="B31" s="7"/>
      <c r="C31" t="s">
        <v>16</v>
      </c>
      <c r="D31">
        <f t="shared" si="0"/>
        <v>146.83238395870364</v>
      </c>
      <c r="E31">
        <f t="shared" si="1"/>
        <v>6810.4867130758312</v>
      </c>
      <c r="F31">
        <f t="shared" si="2"/>
        <v>3694.925517076731</v>
      </c>
      <c r="G31">
        <f t="shared" si="3"/>
        <v>61841.074482923272</v>
      </c>
      <c r="H31">
        <f t="shared" si="4"/>
        <v>61841</v>
      </c>
      <c r="I31">
        <f t="shared" si="6"/>
        <v>241</v>
      </c>
      <c r="J31">
        <f t="shared" si="5"/>
        <v>145</v>
      </c>
    </row>
    <row r="32" spans="1:10" x14ac:dyDescent="0.2">
      <c r="A32" s="7"/>
      <c r="B32" s="7"/>
      <c r="C32" t="s">
        <v>80</v>
      </c>
      <c r="D32">
        <f t="shared" si="0"/>
        <v>155.56349186104032</v>
      </c>
      <c r="E32">
        <f t="shared" si="1"/>
        <v>6428.2434653322562</v>
      </c>
      <c r="F32">
        <f t="shared" si="2"/>
        <v>3487.5452828408506</v>
      </c>
      <c r="G32">
        <f t="shared" si="3"/>
        <v>62048.454717159148</v>
      </c>
      <c r="H32">
        <f t="shared" si="4"/>
        <v>62048</v>
      </c>
      <c r="I32">
        <f t="shared" si="6"/>
        <v>242</v>
      </c>
      <c r="J32">
        <f t="shared" si="5"/>
        <v>96</v>
      </c>
    </row>
    <row r="33" spans="1:10" x14ac:dyDescent="0.2">
      <c r="A33" s="7"/>
      <c r="B33" s="7"/>
      <c r="C33" t="s">
        <v>17</v>
      </c>
      <c r="D33">
        <f t="shared" si="0"/>
        <v>164.81377845643482</v>
      </c>
      <c r="E33">
        <f t="shared" si="1"/>
        <v>6067.4538825910704</v>
      </c>
      <c r="F33">
        <f t="shared" si="2"/>
        <v>3291.8044067876899</v>
      </c>
      <c r="G33">
        <f t="shared" si="3"/>
        <v>62244.195593212309</v>
      </c>
      <c r="H33">
        <f t="shared" si="4"/>
        <v>62244</v>
      </c>
      <c r="I33">
        <f t="shared" si="6"/>
        <v>243</v>
      </c>
      <c r="J33">
        <f t="shared" si="5"/>
        <v>36</v>
      </c>
    </row>
    <row r="34" spans="1:10" x14ac:dyDescent="0.2">
      <c r="A34" s="7"/>
      <c r="B34" s="7"/>
      <c r="C34" t="s">
        <v>18</v>
      </c>
      <c r="D34">
        <f t="shared" si="0"/>
        <v>174.6141157165018</v>
      </c>
      <c r="E34">
        <f t="shared" si="1"/>
        <v>5726.9138631585192</v>
      </c>
      <c r="F34">
        <f t="shared" si="2"/>
        <v>3107.0496219393003</v>
      </c>
      <c r="G34">
        <f t="shared" si="3"/>
        <v>62428.950378060697</v>
      </c>
      <c r="H34">
        <f t="shared" si="4"/>
        <v>62429</v>
      </c>
      <c r="I34">
        <f t="shared" si="6"/>
        <v>243</v>
      </c>
      <c r="J34">
        <f t="shared" si="5"/>
        <v>221</v>
      </c>
    </row>
    <row r="35" spans="1:10" x14ac:dyDescent="0.2">
      <c r="A35" s="7"/>
      <c r="B35" s="7"/>
      <c r="C35" t="s">
        <v>81</v>
      </c>
      <c r="D35">
        <f t="shared" si="0"/>
        <v>184.99721135581706</v>
      </c>
      <c r="E35">
        <f t="shared" si="1"/>
        <v>5405.4868863760094</v>
      </c>
      <c r="F35">
        <f t="shared" si="2"/>
        <v>2932.6643263758729</v>
      </c>
      <c r="G35">
        <f t="shared" si="3"/>
        <v>62603.335673624126</v>
      </c>
      <c r="H35">
        <f t="shared" si="4"/>
        <v>62603</v>
      </c>
      <c r="I35">
        <f t="shared" si="6"/>
        <v>244</v>
      </c>
      <c r="J35">
        <f t="shared" si="5"/>
        <v>139</v>
      </c>
    </row>
    <row r="36" spans="1:10" x14ac:dyDescent="0.2">
      <c r="A36" s="7"/>
      <c r="B36" s="7"/>
      <c r="C36" t="s">
        <v>19</v>
      </c>
      <c r="D36">
        <f t="shared" si="0"/>
        <v>195.99771799087449</v>
      </c>
      <c r="E36">
        <f t="shared" si="1"/>
        <v>5102.1002195880628</v>
      </c>
      <c r="F36">
        <f t="shared" si="2"/>
        <v>2768.0665253841485</v>
      </c>
      <c r="G36">
        <f t="shared" si="3"/>
        <v>62767.933474615849</v>
      </c>
      <c r="H36">
        <f t="shared" si="4"/>
        <v>62768</v>
      </c>
      <c r="I36">
        <f t="shared" si="6"/>
        <v>245</v>
      </c>
      <c r="J36">
        <f t="shared" si="5"/>
        <v>48</v>
      </c>
    </row>
    <row r="37" spans="1:10" x14ac:dyDescent="0.2">
      <c r="A37" s="7"/>
      <c r="B37" s="7"/>
      <c r="C37" t="s">
        <v>82</v>
      </c>
      <c r="D37">
        <f t="shared" si="0"/>
        <v>207.65234878997242</v>
      </c>
      <c r="E37">
        <f t="shared" si="1"/>
        <v>4815.7413379968002</v>
      </c>
      <c r="F37">
        <f t="shared" si="2"/>
        <v>2612.7068891041667</v>
      </c>
      <c r="G37">
        <f t="shared" si="3"/>
        <v>62923.293110895836</v>
      </c>
      <c r="H37">
        <f t="shared" si="4"/>
        <v>62923</v>
      </c>
      <c r="I37">
        <f t="shared" si="6"/>
        <v>245</v>
      </c>
      <c r="J37">
        <f t="shared" si="5"/>
        <v>203</v>
      </c>
    </row>
    <row r="38" spans="1:10" x14ac:dyDescent="0.2">
      <c r="A38" s="7"/>
      <c r="B38" s="7"/>
      <c r="C38" t="s">
        <v>20</v>
      </c>
      <c r="D38" s="3">
        <f t="shared" si="0"/>
        <v>219.99999999999986</v>
      </c>
      <c r="E38">
        <f t="shared" si="1"/>
        <v>4545.4545454545487</v>
      </c>
      <c r="F38">
        <f t="shared" si="2"/>
        <v>2466.0669191919205</v>
      </c>
      <c r="G38">
        <f t="shared" si="3"/>
        <v>63069.933080808078</v>
      </c>
      <c r="H38">
        <f t="shared" si="4"/>
        <v>63070</v>
      </c>
      <c r="I38">
        <f t="shared" si="6"/>
        <v>246</v>
      </c>
      <c r="J38">
        <f t="shared" si="5"/>
        <v>94</v>
      </c>
    </row>
    <row r="39" spans="1:10" x14ac:dyDescent="0.2">
      <c r="A39" s="7"/>
      <c r="B39" s="7"/>
      <c r="C39" t="s">
        <v>83</v>
      </c>
      <c r="D39">
        <f t="shared" si="0"/>
        <v>233.08188075904482</v>
      </c>
      <c r="E39">
        <f t="shared" si="1"/>
        <v>4290.337784916791</v>
      </c>
      <c r="F39">
        <f t="shared" si="2"/>
        <v>2327.6572183793351</v>
      </c>
      <c r="G39">
        <f t="shared" si="3"/>
        <v>63208.342781620668</v>
      </c>
      <c r="H39">
        <f t="shared" si="4"/>
        <v>63208</v>
      </c>
      <c r="I39">
        <f t="shared" si="6"/>
        <v>246</v>
      </c>
      <c r="J39">
        <f t="shared" si="5"/>
        <v>232</v>
      </c>
    </row>
    <row r="40" spans="1:10" x14ac:dyDescent="0.2">
      <c r="A40" s="7"/>
      <c r="B40" s="7"/>
      <c r="C40" t="s">
        <v>21</v>
      </c>
      <c r="D40">
        <f t="shared" si="0"/>
        <v>246.94165062806192</v>
      </c>
      <c r="E40">
        <f t="shared" si="1"/>
        <v>4049.5396279106353</v>
      </c>
      <c r="F40">
        <f t="shared" si="2"/>
        <v>2197.0158571563775</v>
      </c>
      <c r="G40">
        <f t="shared" si="3"/>
        <v>63338.984142843619</v>
      </c>
      <c r="H40">
        <f t="shared" si="4"/>
        <v>63339</v>
      </c>
      <c r="I40">
        <f t="shared" si="6"/>
        <v>247</v>
      </c>
      <c r="J40">
        <f t="shared" si="5"/>
        <v>107</v>
      </c>
    </row>
    <row r="41" spans="1:10" x14ac:dyDescent="0.2">
      <c r="A41" s="7"/>
      <c r="B41" s="7" t="s">
        <v>59</v>
      </c>
      <c r="C41" t="s">
        <v>22</v>
      </c>
      <c r="D41" s="3">
        <f t="shared" si="0"/>
        <v>261.62556530059851</v>
      </c>
      <c r="E41">
        <f t="shared" si="1"/>
        <v>3822.2564329714314</v>
      </c>
      <c r="F41">
        <f t="shared" si="2"/>
        <v>2073.7068321242573</v>
      </c>
      <c r="G41">
        <f t="shared" si="3"/>
        <v>63462.293167875745</v>
      </c>
      <c r="H41">
        <f t="shared" si="4"/>
        <v>63462</v>
      </c>
      <c r="I41">
        <f t="shared" si="6"/>
        <v>247</v>
      </c>
      <c r="J41">
        <f t="shared" si="5"/>
        <v>230</v>
      </c>
    </row>
    <row r="42" spans="1:10" x14ac:dyDescent="0.2">
      <c r="A42" s="7"/>
      <c r="B42" s="7"/>
      <c r="C42" t="s">
        <v>84</v>
      </c>
      <c r="D42">
        <f t="shared" si="0"/>
        <v>277.18263097687196</v>
      </c>
      <c r="E42">
        <f t="shared" si="1"/>
        <v>3607.7296635640914</v>
      </c>
      <c r="F42">
        <f t="shared" si="2"/>
        <v>1957.3186108746154</v>
      </c>
      <c r="G42">
        <f t="shared" si="3"/>
        <v>63578.681389125384</v>
      </c>
      <c r="H42">
        <f t="shared" si="4"/>
        <v>63579</v>
      </c>
      <c r="I42">
        <f t="shared" si="6"/>
        <v>248</v>
      </c>
      <c r="J42">
        <f t="shared" si="5"/>
        <v>91</v>
      </c>
    </row>
    <row r="43" spans="1:10" x14ac:dyDescent="0.2">
      <c r="A43" s="7"/>
      <c r="B43" s="7"/>
      <c r="C43" t="s">
        <v>23</v>
      </c>
      <c r="D43">
        <f t="shared" si="0"/>
        <v>293.66476791740746</v>
      </c>
      <c r="E43">
        <f t="shared" si="1"/>
        <v>3405.2433565379138</v>
      </c>
      <c r="F43">
        <f t="shared" si="2"/>
        <v>1847.4627585383646</v>
      </c>
      <c r="G43">
        <f t="shared" si="3"/>
        <v>63688.537241461636</v>
      </c>
      <c r="H43">
        <f t="shared" si="4"/>
        <v>63689</v>
      </c>
      <c r="I43">
        <f t="shared" si="6"/>
        <v>248</v>
      </c>
      <c r="J43">
        <f t="shared" si="5"/>
        <v>201</v>
      </c>
    </row>
    <row r="44" spans="1:10" x14ac:dyDescent="0.2">
      <c r="A44" s="7"/>
      <c r="B44" s="7"/>
      <c r="C44" t="s">
        <v>85</v>
      </c>
      <c r="D44">
        <f t="shared" si="0"/>
        <v>311.12698372208081</v>
      </c>
      <c r="E44">
        <f t="shared" si="1"/>
        <v>3214.1217326661263</v>
      </c>
      <c r="F44">
        <f t="shared" si="2"/>
        <v>1743.7726414204242</v>
      </c>
      <c r="G44">
        <f t="shared" si="3"/>
        <v>63792.227358579577</v>
      </c>
      <c r="H44">
        <f t="shared" si="4"/>
        <v>63792</v>
      </c>
      <c r="I44">
        <f t="shared" si="6"/>
        <v>249</v>
      </c>
      <c r="J44">
        <f t="shared" si="5"/>
        <v>48</v>
      </c>
    </row>
    <row r="45" spans="1:10" x14ac:dyDescent="0.2">
      <c r="A45" s="7"/>
      <c r="B45" s="7"/>
      <c r="C45" t="s">
        <v>24</v>
      </c>
      <c r="D45">
        <f t="shared" si="0"/>
        <v>329.62755691286986</v>
      </c>
      <c r="E45">
        <f t="shared" si="1"/>
        <v>3033.7269412955334</v>
      </c>
      <c r="F45">
        <f t="shared" si="2"/>
        <v>1645.9022033938438</v>
      </c>
      <c r="G45">
        <f t="shared" si="3"/>
        <v>63890.097796606155</v>
      </c>
      <c r="H45">
        <f t="shared" si="4"/>
        <v>63890</v>
      </c>
      <c r="I45">
        <f t="shared" si="6"/>
        <v>249</v>
      </c>
      <c r="J45">
        <f t="shared" si="5"/>
        <v>146</v>
      </c>
    </row>
    <row r="46" spans="1:10" x14ac:dyDescent="0.2">
      <c r="A46" s="7"/>
      <c r="B46" s="7"/>
      <c r="C46" t="s">
        <v>25</v>
      </c>
      <c r="D46">
        <f t="shared" si="0"/>
        <v>349.22823143300383</v>
      </c>
      <c r="E46">
        <f t="shared" si="1"/>
        <v>2863.4569315792578</v>
      </c>
      <c r="F46">
        <f t="shared" si="2"/>
        <v>1553.5248109696493</v>
      </c>
      <c r="G46">
        <f t="shared" si="3"/>
        <v>63982.475189030352</v>
      </c>
      <c r="H46">
        <f t="shared" si="4"/>
        <v>63982</v>
      </c>
      <c r="I46">
        <f t="shared" si="6"/>
        <v>249</v>
      </c>
      <c r="J46">
        <f t="shared" si="5"/>
        <v>238</v>
      </c>
    </row>
    <row r="47" spans="1:10" x14ac:dyDescent="0.2">
      <c r="A47" s="7"/>
      <c r="B47" s="7"/>
      <c r="C47" t="s">
        <v>86</v>
      </c>
      <c r="D47">
        <f t="shared" si="0"/>
        <v>369.99442271163434</v>
      </c>
      <c r="E47">
        <f t="shared" si="1"/>
        <v>2702.7434431880029</v>
      </c>
      <c r="F47">
        <f t="shared" si="2"/>
        <v>1466.3321631879355</v>
      </c>
      <c r="G47">
        <f t="shared" si="3"/>
        <v>64069.667836812063</v>
      </c>
      <c r="H47">
        <f t="shared" si="4"/>
        <v>64070</v>
      </c>
      <c r="I47">
        <f t="shared" si="6"/>
        <v>250</v>
      </c>
      <c r="J47">
        <f t="shared" si="5"/>
        <v>70</v>
      </c>
    </row>
    <row r="48" spans="1:10" x14ac:dyDescent="0.2">
      <c r="A48" s="7"/>
      <c r="B48" s="7"/>
      <c r="C48" t="s">
        <v>26</v>
      </c>
      <c r="D48">
        <f t="shared" si="0"/>
        <v>391.99543598174927</v>
      </c>
      <c r="E48">
        <f t="shared" si="1"/>
        <v>2551.0501097940296</v>
      </c>
      <c r="F48">
        <f t="shared" si="2"/>
        <v>1384.0332626920733</v>
      </c>
      <c r="G48">
        <f t="shared" si="3"/>
        <v>64151.966737307928</v>
      </c>
      <c r="H48">
        <f t="shared" si="4"/>
        <v>64152</v>
      </c>
      <c r="I48">
        <f t="shared" si="6"/>
        <v>250</v>
      </c>
      <c r="J48">
        <f t="shared" si="5"/>
        <v>152</v>
      </c>
    </row>
    <row r="49" spans="1:10" x14ac:dyDescent="0.2">
      <c r="A49" s="7"/>
      <c r="B49" s="7"/>
      <c r="C49" t="s">
        <v>87</v>
      </c>
      <c r="D49">
        <f>D50/2^(1/12)</f>
        <v>415.30469757994513</v>
      </c>
      <c r="E49">
        <f t="shared" si="1"/>
        <v>2407.8706689983983</v>
      </c>
      <c r="F49">
        <f t="shared" si="2"/>
        <v>1306.3534445520822</v>
      </c>
      <c r="G49">
        <f t="shared" si="3"/>
        <v>64229.646555447915</v>
      </c>
      <c r="H49">
        <f t="shared" si="4"/>
        <v>64230</v>
      </c>
      <c r="I49">
        <f t="shared" si="6"/>
        <v>250</v>
      </c>
      <c r="J49">
        <f t="shared" si="5"/>
        <v>230</v>
      </c>
    </row>
    <row r="50" spans="1:10" x14ac:dyDescent="0.2">
      <c r="A50" s="7"/>
      <c r="B50" s="7"/>
      <c r="C50" t="s">
        <v>27</v>
      </c>
      <c r="D50" s="4">
        <v>440</v>
      </c>
      <c r="E50">
        <f t="shared" si="1"/>
        <v>2272.7272727272725</v>
      </c>
      <c r="F50">
        <f t="shared" si="2"/>
        <v>1233.0334595959594</v>
      </c>
      <c r="G50">
        <f t="shared" si="3"/>
        <v>64302.966540404042</v>
      </c>
      <c r="H50">
        <f t="shared" si="4"/>
        <v>64303</v>
      </c>
      <c r="I50">
        <f t="shared" si="6"/>
        <v>251</v>
      </c>
      <c r="J50">
        <f t="shared" si="5"/>
        <v>47</v>
      </c>
    </row>
    <row r="51" spans="1:10" x14ac:dyDescent="0.2">
      <c r="A51" s="7"/>
      <c r="B51" s="7"/>
      <c r="C51" t="s">
        <v>88</v>
      </c>
      <c r="D51">
        <f>D50*2^(1/12)</f>
        <v>466.16376151808993</v>
      </c>
      <c r="E51">
        <f t="shared" si="1"/>
        <v>2145.1688924583941</v>
      </c>
      <c r="F51">
        <f t="shared" si="2"/>
        <v>1163.8286091896668</v>
      </c>
      <c r="G51">
        <f t="shared" si="3"/>
        <v>64372.171390810334</v>
      </c>
      <c r="H51">
        <f t="shared" si="4"/>
        <v>64372</v>
      </c>
      <c r="I51">
        <f t="shared" si="6"/>
        <v>251</v>
      </c>
      <c r="J51">
        <f t="shared" si="5"/>
        <v>116</v>
      </c>
    </row>
    <row r="52" spans="1:10" x14ac:dyDescent="0.2">
      <c r="A52" s="7"/>
      <c r="B52" s="7"/>
      <c r="C52" t="s">
        <v>28</v>
      </c>
      <c r="D52">
        <f>D51*2^(1/12)</f>
        <v>493.88330125612413</v>
      </c>
      <c r="E52">
        <f t="shared" si="1"/>
        <v>2024.7698139553165</v>
      </c>
      <c r="F52">
        <f t="shared" si="2"/>
        <v>1098.5079285781881</v>
      </c>
      <c r="G52">
        <f t="shared" si="3"/>
        <v>64437.49207142181</v>
      </c>
      <c r="H52">
        <f t="shared" si="4"/>
        <v>64437</v>
      </c>
      <c r="I52">
        <f t="shared" si="6"/>
        <v>251</v>
      </c>
      <c r="J52">
        <f t="shared" si="5"/>
        <v>181</v>
      </c>
    </row>
    <row r="53" spans="1:10" x14ac:dyDescent="0.2">
      <c r="A53" s="7"/>
      <c r="B53" s="7" t="s">
        <v>60</v>
      </c>
      <c r="C53" t="s">
        <v>29</v>
      </c>
      <c r="D53">
        <f t="shared" ref="D53:D89" si="7">D52*2^(1/12)</f>
        <v>523.25113060119736</v>
      </c>
      <c r="E53">
        <f t="shared" si="1"/>
        <v>1911.1282164857146</v>
      </c>
      <c r="F53">
        <f t="shared" si="2"/>
        <v>1036.853416062128</v>
      </c>
      <c r="G53">
        <f t="shared" si="3"/>
        <v>64499.146583937872</v>
      </c>
      <c r="H53">
        <f t="shared" si="4"/>
        <v>64499</v>
      </c>
      <c r="I53">
        <f t="shared" si="6"/>
        <v>251</v>
      </c>
      <c r="J53">
        <f t="shared" si="5"/>
        <v>243</v>
      </c>
    </row>
    <row r="54" spans="1:10" x14ac:dyDescent="0.2">
      <c r="A54" s="7"/>
      <c r="B54" s="7"/>
      <c r="C54" t="s">
        <v>89</v>
      </c>
      <c r="D54">
        <f t="shared" si="7"/>
        <v>554.36526195374427</v>
      </c>
      <c r="E54">
        <f t="shared" si="1"/>
        <v>1803.8648317820446</v>
      </c>
      <c r="F54">
        <f t="shared" si="2"/>
        <v>978.65930543730713</v>
      </c>
      <c r="G54">
        <f t="shared" si="3"/>
        <v>64557.340694562692</v>
      </c>
      <c r="H54">
        <f t="shared" si="4"/>
        <v>64557</v>
      </c>
      <c r="I54">
        <f t="shared" si="6"/>
        <v>252</v>
      </c>
      <c r="J54">
        <f t="shared" si="5"/>
        <v>45</v>
      </c>
    </row>
    <row r="55" spans="1:10" x14ac:dyDescent="0.2">
      <c r="A55" s="7"/>
      <c r="B55" s="7"/>
      <c r="C55" t="s">
        <v>30</v>
      </c>
      <c r="D55">
        <f t="shared" si="7"/>
        <v>587.32953583481526</v>
      </c>
      <c r="E55">
        <f t="shared" si="1"/>
        <v>1702.6216782689557</v>
      </c>
      <c r="F55">
        <f t="shared" si="2"/>
        <v>923.73137926918162</v>
      </c>
      <c r="G55">
        <f t="shared" si="3"/>
        <v>64612.268620730822</v>
      </c>
      <c r="H55">
        <f t="shared" si="4"/>
        <v>64612</v>
      </c>
      <c r="I55">
        <f t="shared" si="6"/>
        <v>252</v>
      </c>
      <c r="J55">
        <f t="shared" si="5"/>
        <v>100</v>
      </c>
    </row>
    <row r="56" spans="1:10" x14ac:dyDescent="0.2">
      <c r="A56" s="7"/>
      <c r="B56" s="7"/>
      <c r="C56" t="s">
        <v>90</v>
      </c>
      <c r="D56">
        <f t="shared" si="7"/>
        <v>622.25396744416196</v>
      </c>
      <c r="E56">
        <f t="shared" si="1"/>
        <v>1607.0608663330622</v>
      </c>
      <c r="F56">
        <f t="shared" si="2"/>
        <v>871.88632071021163</v>
      </c>
      <c r="G56">
        <f t="shared" si="3"/>
        <v>64664.113679289789</v>
      </c>
      <c r="H56">
        <f t="shared" si="4"/>
        <v>64664</v>
      </c>
      <c r="I56">
        <f t="shared" si="6"/>
        <v>252</v>
      </c>
      <c r="J56">
        <f t="shared" si="5"/>
        <v>152</v>
      </c>
    </row>
    <row r="57" spans="1:10" x14ac:dyDescent="0.2">
      <c r="A57" s="7"/>
      <c r="B57" s="7"/>
      <c r="C57" t="s">
        <v>31</v>
      </c>
      <c r="D57">
        <f t="shared" si="7"/>
        <v>659.25511382574007</v>
      </c>
      <c r="E57">
        <f t="shared" si="1"/>
        <v>1516.8634706477658</v>
      </c>
      <c r="F57">
        <f t="shared" si="2"/>
        <v>822.95110169692146</v>
      </c>
      <c r="G57">
        <f t="shared" si="3"/>
        <v>64713.048898303081</v>
      </c>
      <c r="H57">
        <f t="shared" si="4"/>
        <v>64713</v>
      </c>
      <c r="I57">
        <f t="shared" si="6"/>
        <v>252</v>
      </c>
      <c r="J57">
        <f t="shared" si="5"/>
        <v>201</v>
      </c>
    </row>
    <row r="58" spans="1:10" x14ac:dyDescent="0.2">
      <c r="A58" s="7"/>
      <c r="B58" s="7"/>
      <c r="C58" t="s">
        <v>32</v>
      </c>
      <c r="D58">
        <f t="shared" si="7"/>
        <v>698.456462866008</v>
      </c>
      <c r="E58">
        <f t="shared" si="1"/>
        <v>1431.7284657896282</v>
      </c>
      <c r="F58">
        <f t="shared" si="2"/>
        <v>776.76240548482428</v>
      </c>
      <c r="G58">
        <f t="shared" si="3"/>
        <v>64759.237594515173</v>
      </c>
      <c r="H58">
        <f t="shared" si="4"/>
        <v>64759</v>
      </c>
      <c r="I58">
        <f t="shared" si="6"/>
        <v>252</v>
      </c>
      <c r="J58">
        <f t="shared" si="5"/>
        <v>247</v>
      </c>
    </row>
    <row r="59" spans="1:10" x14ac:dyDescent="0.2">
      <c r="A59" s="7"/>
      <c r="B59" s="7"/>
      <c r="C59" t="s">
        <v>91</v>
      </c>
      <c r="D59">
        <f t="shared" si="7"/>
        <v>739.98884542326903</v>
      </c>
      <c r="E59">
        <f t="shared" si="1"/>
        <v>1351.3717215940007</v>
      </c>
      <c r="F59">
        <f t="shared" si="2"/>
        <v>733.16608159396731</v>
      </c>
      <c r="G59">
        <f t="shared" si="3"/>
        <v>64802.833918406031</v>
      </c>
      <c r="H59">
        <f t="shared" si="4"/>
        <v>64803</v>
      </c>
      <c r="I59">
        <f t="shared" si="6"/>
        <v>253</v>
      </c>
      <c r="J59">
        <f t="shared" si="5"/>
        <v>35</v>
      </c>
    </row>
    <row r="60" spans="1:10" x14ac:dyDescent="0.2">
      <c r="A60" s="7"/>
      <c r="B60" s="7"/>
      <c r="C60" t="s">
        <v>33</v>
      </c>
      <c r="D60">
        <f t="shared" si="7"/>
        <v>783.99087196349888</v>
      </c>
      <c r="E60">
        <f t="shared" si="1"/>
        <v>1275.5250548970143</v>
      </c>
      <c r="F60">
        <f t="shared" si="2"/>
        <v>692.01663134603632</v>
      </c>
      <c r="G60">
        <f t="shared" si="3"/>
        <v>64843.983368653964</v>
      </c>
      <c r="H60">
        <f t="shared" si="4"/>
        <v>64844</v>
      </c>
      <c r="I60">
        <f t="shared" si="6"/>
        <v>253</v>
      </c>
      <c r="J60">
        <f t="shared" si="5"/>
        <v>76</v>
      </c>
    </row>
    <row r="61" spans="1:10" x14ac:dyDescent="0.2">
      <c r="A61" s="7"/>
      <c r="B61" s="7"/>
      <c r="C61" t="s">
        <v>92</v>
      </c>
      <c r="D61">
        <f t="shared" si="7"/>
        <v>830.6093951598906</v>
      </c>
      <c r="E61">
        <f t="shared" si="1"/>
        <v>1203.9353344991987</v>
      </c>
      <c r="F61">
        <f t="shared" si="2"/>
        <v>653.17672227604089</v>
      </c>
      <c r="G61">
        <f t="shared" si="3"/>
        <v>64882.823277723961</v>
      </c>
      <c r="H61">
        <f t="shared" si="4"/>
        <v>64883</v>
      </c>
      <c r="I61">
        <f t="shared" si="6"/>
        <v>253</v>
      </c>
      <c r="J61">
        <f t="shared" si="5"/>
        <v>115</v>
      </c>
    </row>
    <row r="62" spans="1:10" x14ac:dyDescent="0.2">
      <c r="A62" s="7"/>
      <c r="B62" s="7"/>
      <c r="C62" t="s">
        <v>34</v>
      </c>
      <c r="D62" s="3">
        <f t="shared" si="7"/>
        <v>880.00000000000034</v>
      </c>
      <c r="E62">
        <f t="shared" si="1"/>
        <v>1136.363636363636</v>
      </c>
      <c r="F62">
        <f t="shared" si="2"/>
        <v>616.51672979797956</v>
      </c>
      <c r="G62">
        <f t="shared" si="3"/>
        <v>64919.483270202021</v>
      </c>
      <c r="H62">
        <f t="shared" si="4"/>
        <v>64919</v>
      </c>
      <c r="I62">
        <f t="shared" si="6"/>
        <v>253</v>
      </c>
      <c r="J62">
        <f t="shared" si="5"/>
        <v>151</v>
      </c>
    </row>
    <row r="63" spans="1:10" x14ac:dyDescent="0.2">
      <c r="A63" s="7"/>
      <c r="B63" s="7"/>
      <c r="C63" t="s">
        <v>93</v>
      </c>
      <c r="D63">
        <f t="shared" si="7"/>
        <v>932.3275230361802</v>
      </c>
      <c r="E63">
        <f t="shared" si="1"/>
        <v>1072.5844462291968</v>
      </c>
      <c r="F63">
        <f t="shared" si="2"/>
        <v>581.91430459483331</v>
      </c>
      <c r="G63">
        <f t="shared" si="3"/>
        <v>64954.085695405163</v>
      </c>
      <c r="H63">
        <f t="shared" si="4"/>
        <v>64954</v>
      </c>
      <c r="I63">
        <f t="shared" si="6"/>
        <v>253</v>
      </c>
      <c r="J63">
        <f t="shared" si="5"/>
        <v>186</v>
      </c>
    </row>
    <row r="64" spans="1:10" x14ac:dyDescent="0.2">
      <c r="A64" s="7"/>
      <c r="B64" s="7"/>
      <c r="C64" t="s">
        <v>35</v>
      </c>
      <c r="D64">
        <f t="shared" si="7"/>
        <v>987.7666025122486</v>
      </c>
      <c r="E64">
        <f t="shared" si="1"/>
        <v>1012.3849069776579</v>
      </c>
      <c r="F64">
        <f t="shared" si="2"/>
        <v>549.25396428909391</v>
      </c>
      <c r="G64">
        <f t="shared" si="3"/>
        <v>64986.746035710908</v>
      </c>
      <c r="H64">
        <f t="shared" si="4"/>
        <v>64987</v>
      </c>
      <c r="I64">
        <f t="shared" si="6"/>
        <v>253</v>
      </c>
      <c r="J64">
        <f t="shared" si="5"/>
        <v>219</v>
      </c>
    </row>
    <row r="65" spans="1:10" x14ac:dyDescent="0.2">
      <c r="A65" s="7" t="s">
        <v>66</v>
      </c>
      <c r="B65" s="7" t="s">
        <v>61</v>
      </c>
      <c r="C65" t="s">
        <v>36</v>
      </c>
      <c r="D65">
        <f t="shared" si="7"/>
        <v>1046.5022612023949</v>
      </c>
      <c r="E65">
        <f t="shared" si="1"/>
        <v>955.56410824285706</v>
      </c>
      <c r="F65">
        <f t="shared" si="2"/>
        <v>518.42670803106387</v>
      </c>
      <c r="G65">
        <f t="shared" si="3"/>
        <v>65017.573291968933</v>
      </c>
      <c r="H65">
        <f t="shared" si="4"/>
        <v>65018</v>
      </c>
      <c r="I65">
        <f t="shared" si="6"/>
        <v>253</v>
      </c>
      <c r="J65">
        <f t="shared" si="5"/>
        <v>250</v>
      </c>
    </row>
    <row r="66" spans="1:10" x14ac:dyDescent="0.2">
      <c r="A66" s="7"/>
      <c r="B66" s="7"/>
      <c r="C66" t="s">
        <v>94</v>
      </c>
      <c r="D66">
        <f t="shared" si="7"/>
        <v>1108.7305239074888</v>
      </c>
      <c r="E66">
        <f t="shared" si="1"/>
        <v>901.93241589102217</v>
      </c>
      <c r="F66">
        <f t="shared" si="2"/>
        <v>489.32965271865351</v>
      </c>
      <c r="G66">
        <f t="shared" si="3"/>
        <v>65046.670347281346</v>
      </c>
      <c r="H66">
        <f t="shared" si="4"/>
        <v>65047</v>
      </c>
      <c r="I66">
        <f t="shared" si="6"/>
        <v>254</v>
      </c>
      <c r="J66">
        <f t="shared" si="5"/>
        <v>23</v>
      </c>
    </row>
    <row r="67" spans="1:10" x14ac:dyDescent="0.2">
      <c r="A67" s="7"/>
      <c r="B67" s="7"/>
      <c r="C67" t="s">
        <v>37</v>
      </c>
      <c r="D67">
        <f t="shared" si="7"/>
        <v>1174.6590716696307</v>
      </c>
      <c r="E67">
        <f t="shared" ref="E67:E89" si="8">1000000/D67</f>
        <v>851.31083913447776</v>
      </c>
      <c r="F67">
        <f t="shared" ref="F67:F89" si="9">(E67/$M$4)/2</f>
        <v>461.86568963459075</v>
      </c>
      <c r="G67">
        <f t="shared" ref="G67:G89" si="10">65536-F67</f>
        <v>65074.134310365407</v>
      </c>
      <c r="H67">
        <f t="shared" ref="H67:H89" si="11">ROUND(G67,0)</f>
        <v>65074</v>
      </c>
      <c r="I67">
        <f t="shared" si="6"/>
        <v>254</v>
      </c>
      <c r="J67">
        <f t="shared" ref="J67:J89" si="12">MOD(H67,256)</f>
        <v>50</v>
      </c>
    </row>
    <row r="68" spans="1:10" x14ac:dyDescent="0.2">
      <c r="A68" s="7"/>
      <c r="B68" s="7"/>
      <c r="C68" t="s">
        <v>95</v>
      </c>
      <c r="D68">
        <f t="shared" si="7"/>
        <v>1244.5079348883241</v>
      </c>
      <c r="E68">
        <f t="shared" si="8"/>
        <v>803.530433166531</v>
      </c>
      <c r="F68">
        <f t="shared" si="9"/>
        <v>435.94316035510576</v>
      </c>
      <c r="G68">
        <f t="shared" si="10"/>
        <v>65100.056839644894</v>
      </c>
      <c r="H68">
        <f t="shared" si="11"/>
        <v>65100</v>
      </c>
      <c r="I68">
        <f t="shared" ref="I68:I89" si="13">INT(H68/256)</f>
        <v>254</v>
      </c>
      <c r="J68">
        <f t="shared" si="12"/>
        <v>76</v>
      </c>
    </row>
    <row r="69" spans="1:10" x14ac:dyDescent="0.2">
      <c r="A69" s="7"/>
      <c r="B69" s="7"/>
      <c r="C69" t="s">
        <v>38</v>
      </c>
      <c r="D69">
        <f t="shared" si="7"/>
        <v>1318.5102276514804</v>
      </c>
      <c r="E69">
        <f t="shared" si="8"/>
        <v>758.43173532388278</v>
      </c>
      <c r="F69">
        <f t="shared" si="9"/>
        <v>411.47555084846067</v>
      </c>
      <c r="G69">
        <f t="shared" si="10"/>
        <v>65124.52444915154</v>
      </c>
      <c r="H69">
        <f t="shared" si="11"/>
        <v>65125</v>
      </c>
      <c r="I69">
        <f t="shared" si="13"/>
        <v>254</v>
      </c>
      <c r="J69">
        <f t="shared" si="12"/>
        <v>101</v>
      </c>
    </row>
    <row r="70" spans="1:10" x14ac:dyDescent="0.2">
      <c r="A70" s="7"/>
      <c r="B70" s="7"/>
      <c r="C70" t="s">
        <v>39</v>
      </c>
      <c r="D70">
        <f t="shared" si="7"/>
        <v>1396.9129257320162</v>
      </c>
      <c r="E70">
        <f t="shared" si="8"/>
        <v>715.86423289481399</v>
      </c>
      <c r="F70">
        <f t="shared" si="9"/>
        <v>388.38120274241209</v>
      </c>
      <c r="G70">
        <f t="shared" si="10"/>
        <v>65147.618797257586</v>
      </c>
      <c r="H70">
        <f t="shared" si="11"/>
        <v>65148</v>
      </c>
      <c r="I70">
        <f t="shared" si="13"/>
        <v>254</v>
      </c>
      <c r="J70">
        <f t="shared" si="12"/>
        <v>124</v>
      </c>
    </row>
    <row r="71" spans="1:10" x14ac:dyDescent="0.2">
      <c r="A71" s="7"/>
      <c r="B71" s="7"/>
      <c r="C71" t="s">
        <v>96</v>
      </c>
      <c r="D71">
        <f t="shared" si="7"/>
        <v>1479.9776908465383</v>
      </c>
      <c r="E71">
        <f t="shared" si="8"/>
        <v>675.68586079700026</v>
      </c>
      <c r="F71">
        <f t="shared" si="9"/>
        <v>366.5830407969836</v>
      </c>
      <c r="G71">
        <f t="shared" si="10"/>
        <v>65169.416959203016</v>
      </c>
      <c r="H71">
        <f t="shared" si="11"/>
        <v>65169</v>
      </c>
      <c r="I71">
        <f t="shared" si="13"/>
        <v>254</v>
      </c>
      <c r="J71">
        <f t="shared" si="12"/>
        <v>145</v>
      </c>
    </row>
    <row r="72" spans="1:10" x14ac:dyDescent="0.2">
      <c r="A72" s="7"/>
      <c r="B72" s="7"/>
      <c r="C72" t="s">
        <v>40</v>
      </c>
      <c r="D72">
        <f t="shared" si="7"/>
        <v>1567.981743926998</v>
      </c>
      <c r="E72">
        <f t="shared" si="8"/>
        <v>637.76252744850706</v>
      </c>
      <c r="F72">
        <f t="shared" si="9"/>
        <v>346.0083156730181</v>
      </c>
      <c r="G72">
        <f t="shared" si="10"/>
        <v>65189.991684326982</v>
      </c>
      <c r="H72">
        <f t="shared" si="11"/>
        <v>65190</v>
      </c>
      <c r="I72">
        <f t="shared" si="13"/>
        <v>254</v>
      </c>
      <c r="J72">
        <f t="shared" si="12"/>
        <v>166</v>
      </c>
    </row>
    <row r="73" spans="1:10" x14ac:dyDescent="0.2">
      <c r="A73" s="7"/>
      <c r="B73" s="7"/>
      <c r="C73" t="s">
        <v>97</v>
      </c>
      <c r="D73">
        <f t="shared" si="7"/>
        <v>1661.2187903197814</v>
      </c>
      <c r="E73">
        <f t="shared" si="8"/>
        <v>601.96766724959923</v>
      </c>
      <c r="F73">
        <f t="shared" si="9"/>
        <v>326.58836113802039</v>
      </c>
      <c r="G73">
        <f t="shared" si="10"/>
        <v>65209.41163886198</v>
      </c>
      <c r="H73">
        <f t="shared" si="11"/>
        <v>65209</v>
      </c>
      <c r="I73">
        <f t="shared" si="13"/>
        <v>254</v>
      </c>
      <c r="J73">
        <f t="shared" si="12"/>
        <v>185</v>
      </c>
    </row>
    <row r="74" spans="1:10" x14ac:dyDescent="0.2">
      <c r="A74" s="7"/>
      <c r="B74" s="7"/>
      <c r="C74" t="s">
        <v>41</v>
      </c>
      <c r="D74" s="3">
        <f t="shared" si="7"/>
        <v>1760.0000000000009</v>
      </c>
      <c r="E74">
        <f t="shared" si="8"/>
        <v>568.1818181818179</v>
      </c>
      <c r="F74">
        <f t="shared" si="9"/>
        <v>308.25836489898973</v>
      </c>
      <c r="G74">
        <f t="shared" si="10"/>
        <v>65227.741635101011</v>
      </c>
      <c r="H74">
        <f t="shared" si="11"/>
        <v>65228</v>
      </c>
      <c r="I74">
        <f t="shared" si="13"/>
        <v>254</v>
      </c>
      <c r="J74">
        <f t="shared" si="12"/>
        <v>204</v>
      </c>
    </row>
    <row r="75" spans="1:10" x14ac:dyDescent="0.2">
      <c r="A75" s="7"/>
      <c r="B75" s="7"/>
      <c r="C75" t="s">
        <v>98</v>
      </c>
      <c r="D75">
        <f t="shared" si="7"/>
        <v>1864.6550460723606</v>
      </c>
      <c r="E75">
        <f t="shared" si="8"/>
        <v>536.2922231145983</v>
      </c>
      <c r="F75">
        <f t="shared" si="9"/>
        <v>290.9571522974166</v>
      </c>
      <c r="G75">
        <f t="shared" si="10"/>
        <v>65245.042847702585</v>
      </c>
      <c r="H75">
        <f t="shared" si="11"/>
        <v>65245</v>
      </c>
      <c r="I75">
        <f t="shared" si="13"/>
        <v>254</v>
      </c>
      <c r="J75">
        <f t="shared" si="12"/>
        <v>221</v>
      </c>
    </row>
    <row r="76" spans="1:10" x14ac:dyDescent="0.2">
      <c r="A76" s="7"/>
      <c r="B76" s="7"/>
      <c r="C76" t="s">
        <v>42</v>
      </c>
      <c r="D76">
        <f t="shared" si="7"/>
        <v>1975.5332050244976</v>
      </c>
      <c r="E76">
        <f t="shared" si="8"/>
        <v>506.19245348882885</v>
      </c>
      <c r="F76">
        <f t="shared" si="9"/>
        <v>274.6269821445469</v>
      </c>
      <c r="G76">
        <f t="shared" si="10"/>
        <v>65261.373017855454</v>
      </c>
      <c r="H76">
        <f t="shared" si="11"/>
        <v>65261</v>
      </c>
      <c r="I76">
        <f t="shared" si="13"/>
        <v>254</v>
      </c>
      <c r="J76">
        <f t="shared" si="12"/>
        <v>237</v>
      </c>
    </row>
    <row r="77" spans="1:10" x14ac:dyDescent="0.2">
      <c r="A77" s="7"/>
      <c r="B77" s="7" t="s">
        <v>62</v>
      </c>
      <c r="C77" t="s">
        <v>43</v>
      </c>
      <c r="D77">
        <f t="shared" si="7"/>
        <v>2093.0045224047904</v>
      </c>
      <c r="E77">
        <f t="shared" si="8"/>
        <v>477.78205412142842</v>
      </c>
      <c r="F77">
        <f t="shared" si="9"/>
        <v>259.21335401553188</v>
      </c>
      <c r="G77">
        <f t="shared" si="10"/>
        <v>65276.786645984466</v>
      </c>
      <c r="H77">
        <f t="shared" si="11"/>
        <v>65277</v>
      </c>
      <c r="I77">
        <f t="shared" si="13"/>
        <v>254</v>
      </c>
      <c r="J77">
        <f t="shared" si="12"/>
        <v>253</v>
      </c>
    </row>
    <row r="78" spans="1:10" x14ac:dyDescent="0.2">
      <c r="A78" s="7"/>
      <c r="B78" s="7"/>
      <c r="C78" t="s">
        <v>99</v>
      </c>
      <c r="D78">
        <f t="shared" si="7"/>
        <v>2217.4610478149784</v>
      </c>
      <c r="E78">
        <f t="shared" si="8"/>
        <v>450.96620794551086</v>
      </c>
      <c r="F78">
        <f t="shared" si="9"/>
        <v>244.66482635932661</v>
      </c>
      <c r="G78">
        <f t="shared" si="10"/>
        <v>65291.335173640677</v>
      </c>
      <c r="H78">
        <f t="shared" si="11"/>
        <v>65291</v>
      </c>
      <c r="I78">
        <f t="shared" si="13"/>
        <v>255</v>
      </c>
      <c r="J78">
        <f t="shared" si="12"/>
        <v>11</v>
      </c>
    </row>
    <row r="79" spans="1:10" x14ac:dyDescent="0.2">
      <c r="A79" s="7"/>
      <c r="B79" s="7"/>
      <c r="C79" t="s">
        <v>44</v>
      </c>
      <c r="D79">
        <f t="shared" si="7"/>
        <v>2349.3181433392624</v>
      </c>
      <c r="E79">
        <f t="shared" si="8"/>
        <v>425.65541956723871</v>
      </c>
      <c r="F79">
        <f t="shared" si="9"/>
        <v>230.93284481729529</v>
      </c>
      <c r="G79">
        <f t="shared" si="10"/>
        <v>65305.067155182704</v>
      </c>
      <c r="H79">
        <f t="shared" si="11"/>
        <v>65305</v>
      </c>
      <c r="I79">
        <f t="shared" si="13"/>
        <v>255</v>
      </c>
      <c r="J79">
        <f t="shared" si="12"/>
        <v>25</v>
      </c>
    </row>
    <row r="80" spans="1:10" x14ac:dyDescent="0.2">
      <c r="A80" s="7"/>
      <c r="B80" s="7"/>
      <c r="C80" t="s">
        <v>100</v>
      </c>
      <c r="D80">
        <f t="shared" si="7"/>
        <v>2489.0158697766497</v>
      </c>
      <c r="E80">
        <f t="shared" si="8"/>
        <v>401.76521658326527</v>
      </c>
      <c r="F80">
        <f t="shared" si="9"/>
        <v>217.97158017755277</v>
      </c>
      <c r="G80">
        <f t="shared" si="10"/>
        <v>65318.028419822447</v>
      </c>
      <c r="H80">
        <f t="shared" si="11"/>
        <v>65318</v>
      </c>
      <c r="I80">
        <f t="shared" si="13"/>
        <v>255</v>
      </c>
      <c r="J80">
        <f t="shared" si="12"/>
        <v>38</v>
      </c>
    </row>
    <row r="81" spans="1:10" x14ac:dyDescent="0.2">
      <c r="A81" s="7"/>
      <c r="B81" s="7"/>
      <c r="C81" t="s">
        <v>45</v>
      </c>
      <c r="D81">
        <f t="shared" si="7"/>
        <v>2637.0204553029621</v>
      </c>
      <c r="E81">
        <f t="shared" si="8"/>
        <v>379.21586766194122</v>
      </c>
      <c r="F81">
        <f t="shared" si="9"/>
        <v>205.73777542423025</v>
      </c>
      <c r="G81">
        <f t="shared" si="10"/>
        <v>65330.262224575767</v>
      </c>
      <c r="H81">
        <f t="shared" si="11"/>
        <v>65330</v>
      </c>
      <c r="I81">
        <f t="shared" si="13"/>
        <v>255</v>
      </c>
      <c r="J81">
        <f t="shared" si="12"/>
        <v>50</v>
      </c>
    </row>
    <row r="82" spans="1:10" x14ac:dyDescent="0.2">
      <c r="A82" s="7"/>
      <c r="B82" s="7"/>
      <c r="C82" t="s">
        <v>46</v>
      </c>
      <c r="D82">
        <f t="shared" si="7"/>
        <v>2793.8258514640338</v>
      </c>
      <c r="E82">
        <f t="shared" si="8"/>
        <v>357.93211644740683</v>
      </c>
      <c r="F82">
        <f t="shared" si="9"/>
        <v>194.19060137120593</v>
      </c>
      <c r="G82">
        <f t="shared" si="10"/>
        <v>65341.809398628793</v>
      </c>
      <c r="H82">
        <f t="shared" si="11"/>
        <v>65342</v>
      </c>
      <c r="I82">
        <f t="shared" si="13"/>
        <v>255</v>
      </c>
      <c r="J82">
        <f t="shared" si="12"/>
        <v>62</v>
      </c>
    </row>
    <row r="83" spans="1:10" x14ac:dyDescent="0.2">
      <c r="A83" s="7"/>
      <c r="B83" s="7"/>
      <c r="C83" t="s">
        <v>101</v>
      </c>
      <c r="D83">
        <f t="shared" si="7"/>
        <v>2959.9553816930784</v>
      </c>
      <c r="E83">
        <f t="shared" si="8"/>
        <v>337.84293039849996</v>
      </c>
      <c r="F83">
        <f t="shared" si="9"/>
        <v>183.29152039849171</v>
      </c>
      <c r="G83">
        <f t="shared" si="10"/>
        <v>65352.708479601511</v>
      </c>
      <c r="H83">
        <f t="shared" si="11"/>
        <v>65353</v>
      </c>
      <c r="I83">
        <f t="shared" si="13"/>
        <v>255</v>
      </c>
      <c r="J83">
        <f t="shared" si="12"/>
        <v>73</v>
      </c>
    </row>
    <row r="84" spans="1:10" x14ac:dyDescent="0.2">
      <c r="A84" s="7"/>
      <c r="B84" s="7"/>
      <c r="C84" t="s">
        <v>47</v>
      </c>
      <c r="D84">
        <f t="shared" si="7"/>
        <v>3135.9634878539978</v>
      </c>
      <c r="E84">
        <f t="shared" si="8"/>
        <v>318.88126372425336</v>
      </c>
      <c r="F84">
        <f t="shared" si="9"/>
        <v>173.00415783650897</v>
      </c>
      <c r="G84">
        <f t="shared" si="10"/>
        <v>65362.995842163495</v>
      </c>
      <c r="H84">
        <f t="shared" si="11"/>
        <v>65363</v>
      </c>
      <c r="I84">
        <f t="shared" si="13"/>
        <v>255</v>
      </c>
      <c r="J84">
        <f t="shared" si="12"/>
        <v>83</v>
      </c>
    </row>
    <row r="85" spans="1:10" x14ac:dyDescent="0.2">
      <c r="A85" s="7"/>
      <c r="B85" s="7"/>
      <c r="C85" t="s">
        <v>102</v>
      </c>
      <c r="D85">
        <f t="shared" si="7"/>
        <v>3322.4375806395647</v>
      </c>
      <c r="E85">
        <f t="shared" si="8"/>
        <v>300.98383362479944</v>
      </c>
      <c r="F85">
        <f t="shared" si="9"/>
        <v>163.29418056901011</v>
      </c>
      <c r="G85">
        <f t="shared" si="10"/>
        <v>65372.705819430987</v>
      </c>
      <c r="H85">
        <f t="shared" si="11"/>
        <v>65373</v>
      </c>
      <c r="I85">
        <f t="shared" si="13"/>
        <v>255</v>
      </c>
      <c r="J85">
        <f t="shared" si="12"/>
        <v>93</v>
      </c>
    </row>
    <row r="86" spans="1:10" x14ac:dyDescent="0.2">
      <c r="A86" s="7"/>
      <c r="B86" s="7"/>
      <c r="C86" t="s">
        <v>48</v>
      </c>
      <c r="D86" s="3">
        <f t="shared" si="7"/>
        <v>3520.0000000000041</v>
      </c>
      <c r="E86">
        <f t="shared" si="8"/>
        <v>284.09090909090878</v>
      </c>
      <c r="F86">
        <f t="shared" si="9"/>
        <v>154.12918244949478</v>
      </c>
      <c r="G86">
        <f t="shared" si="10"/>
        <v>65381.870817550502</v>
      </c>
      <c r="H86">
        <f t="shared" si="11"/>
        <v>65382</v>
      </c>
      <c r="I86">
        <f t="shared" si="13"/>
        <v>255</v>
      </c>
      <c r="J86">
        <f t="shared" si="12"/>
        <v>102</v>
      </c>
    </row>
    <row r="87" spans="1:10" x14ac:dyDescent="0.2">
      <c r="A87" s="7"/>
      <c r="B87" s="7"/>
      <c r="C87" t="s">
        <v>103</v>
      </c>
      <c r="D87">
        <f t="shared" si="7"/>
        <v>3729.310092144724</v>
      </c>
      <c r="E87">
        <f t="shared" si="8"/>
        <v>268.14611155729898</v>
      </c>
      <c r="F87">
        <f t="shared" si="9"/>
        <v>145.47857614870821</v>
      </c>
      <c r="G87">
        <f t="shared" si="10"/>
        <v>65390.521423851293</v>
      </c>
      <c r="H87">
        <f t="shared" si="11"/>
        <v>65391</v>
      </c>
      <c r="I87">
        <f t="shared" si="13"/>
        <v>255</v>
      </c>
      <c r="J87">
        <f t="shared" si="12"/>
        <v>111</v>
      </c>
    </row>
    <row r="88" spans="1:10" x14ac:dyDescent="0.2">
      <c r="A88" s="7"/>
      <c r="B88" s="7"/>
      <c r="C88" t="s">
        <v>49</v>
      </c>
      <c r="D88">
        <f t="shared" si="7"/>
        <v>3951.066410048998</v>
      </c>
      <c r="E88">
        <f t="shared" si="8"/>
        <v>253.09622674441425</v>
      </c>
      <c r="F88">
        <f t="shared" si="9"/>
        <v>137.31349107227334</v>
      </c>
      <c r="G88">
        <f t="shared" si="10"/>
        <v>65398.686508927727</v>
      </c>
      <c r="H88">
        <f t="shared" si="11"/>
        <v>65399</v>
      </c>
      <c r="I88">
        <f t="shared" si="13"/>
        <v>255</v>
      </c>
      <c r="J88">
        <f t="shared" si="12"/>
        <v>119</v>
      </c>
    </row>
    <row r="89" spans="1:10" x14ac:dyDescent="0.2">
      <c r="A89" s="7"/>
      <c r="B89" s="1" t="s">
        <v>63</v>
      </c>
      <c r="C89" t="s">
        <v>50</v>
      </c>
      <c r="D89" s="3">
        <f t="shared" si="7"/>
        <v>4186.0090448095834</v>
      </c>
      <c r="E89">
        <f t="shared" si="8"/>
        <v>238.89102706071407</v>
      </c>
      <c r="F89">
        <f t="shared" si="9"/>
        <v>129.60667700776585</v>
      </c>
      <c r="G89">
        <f t="shared" si="10"/>
        <v>65406.393322992233</v>
      </c>
      <c r="H89">
        <f t="shared" si="11"/>
        <v>65406</v>
      </c>
      <c r="I89">
        <f t="shared" si="13"/>
        <v>255</v>
      </c>
      <c r="J89">
        <f t="shared" si="12"/>
        <v>126</v>
      </c>
    </row>
    <row r="90" spans="1:10" x14ac:dyDescent="0.2">
      <c r="A90" s="6" t="s">
        <v>136</v>
      </c>
      <c r="B90" s="6" t="s">
        <v>136</v>
      </c>
      <c r="C90" t="s">
        <v>137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</sheetData>
  <mergeCells count="12">
    <mergeCell ref="L7:M7"/>
    <mergeCell ref="B77:B88"/>
    <mergeCell ref="A2:A28"/>
    <mergeCell ref="A29:A64"/>
    <mergeCell ref="A65:A89"/>
    <mergeCell ref="B41:B52"/>
    <mergeCell ref="B53:B64"/>
    <mergeCell ref="B65:B76"/>
    <mergeCell ref="B2:B4"/>
    <mergeCell ref="B5:B16"/>
    <mergeCell ref="B17:B28"/>
    <mergeCell ref="B29:B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11" sqref="B11"/>
    </sheetView>
  </sheetViews>
  <sheetFormatPr defaultRowHeight="14.25" x14ac:dyDescent="0.2"/>
  <cols>
    <col min="1" max="2" width="5.25" bestFit="1" customWidth="1"/>
    <col min="3" max="3" width="9.125" bestFit="1" customWidth="1"/>
    <col min="4" max="4" width="9.125" customWidth="1"/>
    <col min="5" max="5" width="5.25" bestFit="1" customWidth="1"/>
    <col min="6" max="6" width="9" bestFit="1" customWidth="1"/>
    <col min="7" max="8" width="5.25" bestFit="1" customWidth="1"/>
    <col min="9" max="10" width="9.125" bestFit="1" customWidth="1"/>
    <col min="11" max="11" width="11.375" bestFit="1" customWidth="1"/>
    <col min="12" max="12" width="12.5" bestFit="1" customWidth="1"/>
    <col min="14" max="14" width="18.375" bestFit="1" customWidth="1"/>
    <col min="15" max="15" width="7.125" bestFit="1" customWidth="1"/>
    <col min="16" max="16" width="10.25" customWidth="1"/>
    <col min="17" max="17" width="11" bestFit="1" customWidth="1"/>
  </cols>
  <sheetData>
    <row r="1" spans="1:15" x14ac:dyDescent="0.2">
      <c r="A1" s="2" t="s">
        <v>117</v>
      </c>
      <c r="B1" s="2" t="s">
        <v>115</v>
      </c>
      <c r="C1" s="5" t="s">
        <v>128</v>
      </c>
      <c r="D1" s="5" t="s">
        <v>129</v>
      </c>
      <c r="E1" s="2" t="s">
        <v>116</v>
      </c>
      <c r="F1" s="2" t="s">
        <v>123</v>
      </c>
      <c r="G1" s="5" t="s">
        <v>138</v>
      </c>
      <c r="H1" s="5" t="s">
        <v>133</v>
      </c>
      <c r="I1" s="5" t="s">
        <v>113</v>
      </c>
      <c r="J1" s="5" t="s">
        <v>114</v>
      </c>
      <c r="K1" s="5" t="s">
        <v>134</v>
      </c>
      <c r="L1" s="5" t="s">
        <v>135</v>
      </c>
      <c r="M1" s="5"/>
      <c r="N1" s="2" t="s">
        <v>118</v>
      </c>
      <c r="O1" s="2" t="s">
        <v>119</v>
      </c>
    </row>
    <row r="2" spans="1:15" x14ac:dyDescent="0.2">
      <c r="A2" s="7">
        <v>1</v>
      </c>
      <c r="B2">
        <v>1</v>
      </c>
      <c r="F2">
        <f>$O$5*IF(E2=0,1,E2)/$O$9</f>
        <v>125</v>
      </c>
      <c r="G2">
        <f>IF(B2=0,MATCH("P",base!C:C,0),$O$3+VLOOKUP(B2,base!$L$9:$M$15,2)+IF(C2=0,0,C2)*12+IF(D2=0,0,D2))</f>
        <v>29</v>
      </c>
      <c r="H2" t="str">
        <f ca="1">INDIRECT("base!C"&amp;G2)</f>
        <v>c</v>
      </c>
      <c r="I2">
        <f ca="1">INDIRECT("base!I"&amp;G2)</f>
        <v>239</v>
      </c>
      <c r="J2">
        <f ca="1">INDIRECT("base!J"&amp;G2)</f>
        <v>205</v>
      </c>
      <c r="K2" t="str">
        <f ca="1">I2&amp;","&amp;J2&amp;","&amp;F2&amp;","</f>
        <v>239,205,125,</v>
      </c>
      <c r="L2" t="str">
        <f t="shared" ref="L2:L29" ca="1" si="0">"// "&amp;B2&amp;", "&amp;H2&amp;IF(OR(E2=0,E2=1),"",", "&amp;E2&amp;"音符")&amp;IF(C2=0,"",IF(C2&gt;0,", 升"&amp;C2*8,", 降"&amp;C2*(-8))&amp;"度")&amp;IF(D2=0,"",(IF(D2&gt;0,", 升",", 降")&amp;IF(ABS(D2)=1,"半","全")&amp;"音"))</f>
        <v>// 1, c</v>
      </c>
      <c r="N2" t="s">
        <v>140</v>
      </c>
      <c r="O2" s="3" t="s">
        <v>141</v>
      </c>
    </row>
    <row r="3" spans="1:15" x14ac:dyDescent="0.2">
      <c r="A3" s="7"/>
      <c r="B3">
        <v>1</v>
      </c>
      <c r="F3">
        <f t="shared" ref="F3:F29" si="1">$O$5*IF(E3=0,1,E3)/$O$9</f>
        <v>125</v>
      </c>
      <c r="G3">
        <f>IF(B3=0,MATCH("P",base!C:C,0),$O$3+VLOOKUP(B3,base!$L$9:$M$15,2)+IF(C3=0,0,C3)*12+IF(D3=0,0,D3))</f>
        <v>29</v>
      </c>
      <c r="H3" t="str">
        <f t="shared" ref="H3:H29" ca="1" si="2">INDIRECT("base!C"&amp;G3)</f>
        <v>c</v>
      </c>
      <c r="I3">
        <f t="shared" ref="I3:I29" ca="1" si="3">INDIRECT("base!I"&amp;G3)</f>
        <v>239</v>
      </c>
      <c r="J3">
        <f t="shared" ref="J3:J29" ca="1" si="4">INDIRECT("base!J"&amp;G3)</f>
        <v>205</v>
      </c>
      <c r="K3" t="str">
        <f t="shared" ref="K3:K29" ca="1" si="5">I3&amp;","&amp;J3&amp;","&amp;F3&amp;","</f>
        <v>239,205,125,</v>
      </c>
      <c r="L3" t="str">
        <f t="shared" ca="1" si="0"/>
        <v>// 1, c</v>
      </c>
      <c r="N3" t="s">
        <v>121</v>
      </c>
      <c r="O3" s="3">
        <v>29</v>
      </c>
    </row>
    <row r="4" spans="1:15" x14ac:dyDescent="0.2">
      <c r="A4" s="7"/>
      <c r="B4">
        <v>5</v>
      </c>
      <c r="F4">
        <f t="shared" si="1"/>
        <v>125</v>
      </c>
      <c r="G4">
        <f>IF(B4=0,MATCH("P",base!C:C,0),$O$3+VLOOKUP(B4,base!$L$9:$M$15,2)+IF(C4=0,0,C4)*12+IF(D4=0,0,D4))</f>
        <v>36</v>
      </c>
      <c r="H4" t="str">
        <f t="shared" ca="1" si="2"/>
        <v>g</v>
      </c>
      <c r="I4">
        <f t="shared" ca="1" si="3"/>
        <v>245</v>
      </c>
      <c r="J4">
        <f t="shared" ca="1" si="4"/>
        <v>48</v>
      </c>
      <c r="K4" t="str">
        <f t="shared" ca="1" si="5"/>
        <v>245,48,125,</v>
      </c>
      <c r="L4" t="str">
        <f t="shared" ca="1" si="0"/>
        <v>// 5, g</v>
      </c>
      <c r="N4" t="s">
        <v>120</v>
      </c>
      <c r="O4" s="3">
        <v>120</v>
      </c>
    </row>
    <row r="5" spans="1:15" x14ac:dyDescent="0.2">
      <c r="A5" s="7"/>
      <c r="B5">
        <v>5</v>
      </c>
      <c r="F5">
        <f t="shared" si="1"/>
        <v>125</v>
      </c>
      <c r="G5">
        <f>IF(B5=0,MATCH("P",base!C:C,0),$O$3+VLOOKUP(B5,base!$L$9:$M$15,2)+IF(C5=0,0,C5)*12+IF(D5=0,0,D5))</f>
        <v>36</v>
      </c>
      <c r="H5" t="str">
        <f t="shared" ca="1" si="2"/>
        <v>g</v>
      </c>
      <c r="I5">
        <f t="shared" ca="1" si="3"/>
        <v>245</v>
      </c>
      <c r="J5">
        <f t="shared" ca="1" si="4"/>
        <v>48</v>
      </c>
      <c r="K5" t="str">
        <f t="shared" ca="1" si="5"/>
        <v>245,48,125,</v>
      </c>
      <c r="L5" t="str">
        <f t="shared" ca="1" si="0"/>
        <v>// 5, g</v>
      </c>
      <c r="N5" t="s">
        <v>122</v>
      </c>
      <c r="O5">
        <f>60000/O4</f>
        <v>500</v>
      </c>
    </row>
    <row r="6" spans="1:15" x14ac:dyDescent="0.2">
      <c r="A6" s="7">
        <v>2</v>
      </c>
      <c r="B6">
        <v>6</v>
      </c>
      <c r="F6">
        <f t="shared" si="1"/>
        <v>125</v>
      </c>
      <c r="G6">
        <f>IF(B6=0,MATCH("P",base!C:C,0),$O$3+VLOOKUP(B6,base!$L$9:$M$15,2)+IF(C6=0,0,C6)*12+IF(D6=0,0,D6))</f>
        <v>38</v>
      </c>
      <c r="H6" t="str">
        <f t="shared" ca="1" si="2"/>
        <v>a</v>
      </c>
      <c r="I6">
        <f t="shared" ca="1" si="3"/>
        <v>246</v>
      </c>
      <c r="J6">
        <f t="shared" ca="1" si="4"/>
        <v>94</v>
      </c>
      <c r="K6" t="str">
        <f t="shared" ca="1" si="5"/>
        <v>246,94,125,</v>
      </c>
      <c r="L6" t="str">
        <f t="shared" ca="1" si="0"/>
        <v>// 6, a</v>
      </c>
      <c r="N6" t="s">
        <v>124</v>
      </c>
      <c r="O6" s="3">
        <v>4</v>
      </c>
    </row>
    <row r="7" spans="1:15" x14ac:dyDescent="0.2">
      <c r="A7" s="7"/>
      <c r="B7">
        <v>6</v>
      </c>
      <c r="F7">
        <f t="shared" si="1"/>
        <v>125</v>
      </c>
      <c r="G7">
        <f>IF(B7=0,MATCH("P",base!C:C,0),$O$3+VLOOKUP(B7,base!$L$9:$M$15,2)+IF(C7=0,0,C7)*12+IF(D7=0,0,D7))</f>
        <v>38</v>
      </c>
      <c r="H7" t="str">
        <f t="shared" ca="1" si="2"/>
        <v>a</v>
      </c>
      <c r="I7">
        <f t="shared" ca="1" si="3"/>
        <v>246</v>
      </c>
      <c r="J7">
        <f t="shared" ca="1" si="4"/>
        <v>94</v>
      </c>
      <c r="K7" t="str">
        <f t="shared" ca="1" si="5"/>
        <v>246,94,125,</v>
      </c>
      <c r="L7" t="str">
        <f t="shared" ca="1" si="0"/>
        <v>// 6, a</v>
      </c>
      <c r="N7" t="s">
        <v>127</v>
      </c>
      <c r="O7" s="3">
        <v>4</v>
      </c>
    </row>
    <row r="8" spans="1:15" x14ac:dyDescent="0.2">
      <c r="A8" s="7"/>
      <c r="B8">
        <v>5</v>
      </c>
      <c r="E8">
        <v>2</v>
      </c>
      <c r="F8">
        <f t="shared" si="1"/>
        <v>250</v>
      </c>
      <c r="G8">
        <f>IF(B8=0,MATCH("P",base!C:C,0),$O$3+VLOOKUP(B8,base!$L$9:$M$15,2)+IF(C8=0,0,C8)*12+IF(D8=0,0,D8))</f>
        <v>36</v>
      </c>
      <c r="H8" t="str">
        <f t="shared" ca="1" si="2"/>
        <v>g</v>
      </c>
      <c r="I8">
        <f t="shared" ca="1" si="3"/>
        <v>245</v>
      </c>
      <c r="J8">
        <f t="shared" ca="1" si="4"/>
        <v>48</v>
      </c>
      <c r="K8" t="str">
        <f t="shared" ca="1" si="5"/>
        <v>245,48,250,</v>
      </c>
      <c r="L8" t="str">
        <f t="shared" ca="1" si="0"/>
        <v>// 5, g, 2音符</v>
      </c>
      <c r="N8" t="s">
        <v>125</v>
      </c>
      <c r="O8" s="3">
        <v>16</v>
      </c>
    </row>
    <row r="9" spans="1:15" x14ac:dyDescent="0.2">
      <c r="A9" s="7">
        <v>3</v>
      </c>
      <c r="B9">
        <v>4</v>
      </c>
      <c r="F9">
        <f t="shared" si="1"/>
        <v>125</v>
      </c>
      <c r="G9">
        <f>IF(B9=0,MATCH("P",base!C:C,0),$O$3+VLOOKUP(B9,base!$L$9:$M$15,2)+IF(C9=0,0,C9)*12+IF(D9=0,0,D9))</f>
        <v>34</v>
      </c>
      <c r="H9" t="str">
        <f t="shared" ca="1" si="2"/>
        <v>f</v>
      </c>
      <c r="I9">
        <f t="shared" ca="1" si="3"/>
        <v>243</v>
      </c>
      <c r="J9">
        <f t="shared" ca="1" si="4"/>
        <v>221</v>
      </c>
      <c r="K9" t="str">
        <f t="shared" ca="1" si="5"/>
        <v>243,221,125,</v>
      </c>
      <c r="L9" t="str">
        <f t="shared" ca="1" si="0"/>
        <v>// 4, f</v>
      </c>
      <c r="N9" t="s">
        <v>126</v>
      </c>
      <c r="O9">
        <f>O8/O7</f>
        <v>4</v>
      </c>
    </row>
    <row r="10" spans="1:15" x14ac:dyDescent="0.2">
      <c r="A10" s="7"/>
      <c r="B10">
        <v>4</v>
      </c>
      <c r="F10">
        <f t="shared" si="1"/>
        <v>125</v>
      </c>
      <c r="G10">
        <f>IF(B10=0,MATCH("P",base!C:C,0),$O$3+VLOOKUP(B10,base!$L$9:$M$15,2)+IF(C10=0,0,C10)*12+IF(D10=0,0,D10))</f>
        <v>34</v>
      </c>
      <c r="H10" t="str">
        <f t="shared" ca="1" si="2"/>
        <v>f</v>
      </c>
      <c r="I10">
        <f t="shared" ca="1" si="3"/>
        <v>243</v>
      </c>
      <c r="J10">
        <f t="shared" ca="1" si="4"/>
        <v>221</v>
      </c>
      <c r="K10" t="str">
        <f t="shared" ca="1" si="5"/>
        <v>243,221,125,</v>
      </c>
      <c r="L10" t="str">
        <f t="shared" ca="1" si="0"/>
        <v>// 4, f</v>
      </c>
    </row>
    <row r="11" spans="1:15" x14ac:dyDescent="0.2">
      <c r="A11" s="7"/>
      <c r="B11">
        <v>3</v>
      </c>
      <c r="F11">
        <f t="shared" si="1"/>
        <v>125</v>
      </c>
      <c r="G11">
        <f>IF(B11=0,MATCH("P",base!C:C,0),$O$3+VLOOKUP(B11,base!$L$9:$M$15,2)+IF(C11=0,0,C11)*12+IF(D11=0,0,D11))</f>
        <v>33</v>
      </c>
      <c r="H11" t="str">
        <f t="shared" ca="1" si="2"/>
        <v>e</v>
      </c>
      <c r="I11">
        <f t="shared" ca="1" si="3"/>
        <v>243</v>
      </c>
      <c r="J11">
        <f t="shared" ca="1" si="4"/>
        <v>36</v>
      </c>
      <c r="K11" t="str">
        <f t="shared" ca="1" si="5"/>
        <v>243,36,125,</v>
      </c>
      <c r="L11" t="str">
        <f t="shared" ca="1" si="0"/>
        <v>// 3, e</v>
      </c>
    </row>
    <row r="12" spans="1:15" x14ac:dyDescent="0.2">
      <c r="A12" s="7"/>
      <c r="B12">
        <v>3</v>
      </c>
      <c r="F12">
        <f t="shared" si="1"/>
        <v>125</v>
      </c>
      <c r="G12">
        <f>IF(B12=0,MATCH("P",base!C:C,0),$O$3+VLOOKUP(B12,base!$L$9:$M$15,2)+IF(C12=0,0,C12)*12+IF(D12=0,0,D12))</f>
        <v>33</v>
      </c>
      <c r="H12" t="str">
        <f t="shared" ca="1" si="2"/>
        <v>e</v>
      </c>
      <c r="I12">
        <f t="shared" ca="1" si="3"/>
        <v>243</v>
      </c>
      <c r="J12">
        <f t="shared" ca="1" si="4"/>
        <v>36</v>
      </c>
      <c r="K12" t="str">
        <f t="shared" ca="1" si="5"/>
        <v>243,36,125,</v>
      </c>
      <c r="L12" t="str">
        <f t="shared" ca="1" si="0"/>
        <v>// 3, e</v>
      </c>
    </row>
    <row r="13" spans="1:15" x14ac:dyDescent="0.2">
      <c r="A13" s="7">
        <v>4</v>
      </c>
      <c r="B13">
        <v>2</v>
      </c>
      <c r="F13">
        <f t="shared" si="1"/>
        <v>125</v>
      </c>
      <c r="G13">
        <f>IF(B13=0,MATCH("P",base!C:C,0),$O$3+VLOOKUP(B13,base!$L$9:$M$15,2)+IF(C13=0,0,C13)*12+IF(D13=0,0,D13))</f>
        <v>31</v>
      </c>
      <c r="H13" t="str">
        <f t="shared" ca="1" si="2"/>
        <v>d</v>
      </c>
      <c r="I13">
        <f t="shared" ca="1" si="3"/>
        <v>241</v>
      </c>
      <c r="J13">
        <f t="shared" ca="1" si="4"/>
        <v>145</v>
      </c>
      <c r="K13" t="str">
        <f t="shared" ca="1" si="5"/>
        <v>241,145,125,</v>
      </c>
      <c r="L13" t="str">
        <f t="shared" ca="1" si="0"/>
        <v>// 2, d</v>
      </c>
    </row>
    <row r="14" spans="1:15" x14ac:dyDescent="0.2">
      <c r="A14" s="7"/>
      <c r="B14">
        <v>2</v>
      </c>
      <c r="F14">
        <f t="shared" si="1"/>
        <v>125</v>
      </c>
      <c r="G14">
        <f>IF(B14=0,MATCH("P",base!C:C,0),$O$3+VLOOKUP(B14,base!$L$9:$M$15,2)+IF(C14=0,0,C14)*12+IF(D14=0,0,D14))</f>
        <v>31</v>
      </c>
      <c r="H14" t="str">
        <f t="shared" ca="1" si="2"/>
        <v>d</v>
      </c>
      <c r="I14">
        <f t="shared" ca="1" si="3"/>
        <v>241</v>
      </c>
      <c r="J14">
        <f t="shared" ca="1" si="4"/>
        <v>145</v>
      </c>
      <c r="K14" t="str">
        <f t="shared" ca="1" si="5"/>
        <v>241,145,125,</v>
      </c>
      <c r="L14" t="str">
        <f t="shared" ca="1" si="0"/>
        <v>// 2, d</v>
      </c>
    </row>
    <row r="15" spans="1:15" x14ac:dyDescent="0.2">
      <c r="A15" s="7"/>
      <c r="B15">
        <v>1</v>
      </c>
      <c r="E15">
        <v>2</v>
      </c>
      <c r="F15">
        <f t="shared" si="1"/>
        <v>250</v>
      </c>
      <c r="G15">
        <f>IF(B15=0,MATCH("P",base!C:C,0),$O$3+VLOOKUP(B15,base!$L$9:$M$15,2)+IF(C15=0,0,C15)*12+IF(D15=0,0,D15))</f>
        <v>29</v>
      </c>
      <c r="H15" t="str">
        <f t="shared" ca="1" si="2"/>
        <v>c</v>
      </c>
      <c r="I15">
        <f t="shared" ca="1" si="3"/>
        <v>239</v>
      </c>
      <c r="J15">
        <f t="shared" ca="1" si="4"/>
        <v>205</v>
      </c>
      <c r="K15" t="str">
        <f t="shared" ca="1" si="5"/>
        <v>239,205,250,</v>
      </c>
      <c r="L15" t="str">
        <f t="shared" ca="1" si="0"/>
        <v>// 1, c, 2音符</v>
      </c>
    </row>
    <row r="16" spans="1:15" x14ac:dyDescent="0.2">
      <c r="A16" s="7">
        <v>5</v>
      </c>
      <c r="B16">
        <v>5</v>
      </c>
      <c r="F16">
        <f t="shared" si="1"/>
        <v>125</v>
      </c>
      <c r="G16">
        <f>IF(B16=0,MATCH("P",base!C:C,0),$O$3+VLOOKUP(B16,base!$L$9:$M$15,2)+IF(C16=0,0,C16)*12+IF(D16=0,0,D16))</f>
        <v>36</v>
      </c>
      <c r="H16" t="str">
        <f t="shared" ca="1" si="2"/>
        <v>g</v>
      </c>
      <c r="I16">
        <f t="shared" ca="1" si="3"/>
        <v>245</v>
      </c>
      <c r="J16">
        <f t="shared" ca="1" si="4"/>
        <v>48</v>
      </c>
      <c r="K16" t="str">
        <f t="shared" ca="1" si="5"/>
        <v>245,48,125,</v>
      </c>
      <c r="L16" t="str">
        <f t="shared" ca="1" si="0"/>
        <v>// 5, g</v>
      </c>
    </row>
    <row r="17" spans="1:12" x14ac:dyDescent="0.2">
      <c r="A17" s="7"/>
      <c r="B17">
        <v>5</v>
      </c>
      <c r="F17">
        <f t="shared" si="1"/>
        <v>125</v>
      </c>
      <c r="G17">
        <f>IF(B17=0,MATCH("P",base!C:C,0),$O$3+VLOOKUP(B17,base!$L$9:$M$15,2)+IF(C17=0,0,C17)*12+IF(D17=0,0,D17))</f>
        <v>36</v>
      </c>
      <c r="H17" t="str">
        <f t="shared" ca="1" si="2"/>
        <v>g</v>
      </c>
      <c r="I17">
        <f t="shared" ca="1" si="3"/>
        <v>245</v>
      </c>
      <c r="J17">
        <f t="shared" ca="1" si="4"/>
        <v>48</v>
      </c>
      <c r="K17" t="str">
        <f t="shared" ca="1" si="5"/>
        <v>245,48,125,</v>
      </c>
      <c r="L17" t="str">
        <f t="shared" ca="1" si="0"/>
        <v>// 5, g</v>
      </c>
    </row>
    <row r="18" spans="1:12" x14ac:dyDescent="0.2">
      <c r="A18" s="7"/>
      <c r="B18">
        <v>4</v>
      </c>
      <c r="F18">
        <f t="shared" si="1"/>
        <v>125</v>
      </c>
      <c r="G18">
        <f>IF(B18=0,MATCH("P",base!C:C,0),$O$3+VLOOKUP(B18,base!$L$9:$M$15,2)+IF(C18=0,0,C18)*12+IF(D18=0,0,D18))</f>
        <v>34</v>
      </c>
      <c r="H18" t="str">
        <f t="shared" ca="1" si="2"/>
        <v>f</v>
      </c>
      <c r="I18">
        <f t="shared" ca="1" si="3"/>
        <v>243</v>
      </c>
      <c r="J18">
        <f t="shared" ca="1" si="4"/>
        <v>221</v>
      </c>
      <c r="K18" t="str">
        <f t="shared" ca="1" si="5"/>
        <v>243,221,125,</v>
      </c>
      <c r="L18" t="str">
        <f t="shared" ca="1" si="0"/>
        <v>// 4, f</v>
      </c>
    </row>
    <row r="19" spans="1:12" x14ac:dyDescent="0.2">
      <c r="A19" s="7"/>
      <c r="B19">
        <v>4</v>
      </c>
      <c r="F19">
        <f t="shared" si="1"/>
        <v>125</v>
      </c>
      <c r="G19">
        <f>IF(B19=0,MATCH("P",base!C:C,0),$O$3+VLOOKUP(B19,base!$L$9:$M$15,2)+IF(C19=0,0,C19)*12+IF(D19=0,0,D19))</f>
        <v>34</v>
      </c>
      <c r="H19" t="str">
        <f t="shared" ca="1" si="2"/>
        <v>f</v>
      </c>
      <c r="I19">
        <f t="shared" ca="1" si="3"/>
        <v>243</v>
      </c>
      <c r="J19">
        <f t="shared" ca="1" si="4"/>
        <v>221</v>
      </c>
      <c r="K19" t="str">
        <f t="shared" ca="1" si="5"/>
        <v>243,221,125,</v>
      </c>
      <c r="L19" t="str">
        <f t="shared" ca="1" si="0"/>
        <v>// 4, f</v>
      </c>
    </row>
    <row r="20" spans="1:12" x14ac:dyDescent="0.2">
      <c r="A20" s="7">
        <v>6</v>
      </c>
      <c r="B20">
        <v>3</v>
      </c>
      <c r="F20">
        <f t="shared" si="1"/>
        <v>125</v>
      </c>
      <c r="G20">
        <f>IF(B20=0,MATCH("P",base!C:C,0),$O$3+VLOOKUP(B20,base!$L$9:$M$15,2)+IF(C20=0,0,C20)*12+IF(D20=0,0,D20))</f>
        <v>33</v>
      </c>
      <c r="H20" t="str">
        <f t="shared" ca="1" si="2"/>
        <v>e</v>
      </c>
      <c r="I20">
        <f t="shared" ca="1" si="3"/>
        <v>243</v>
      </c>
      <c r="J20">
        <f t="shared" ca="1" si="4"/>
        <v>36</v>
      </c>
      <c r="K20" t="str">
        <f t="shared" ca="1" si="5"/>
        <v>243,36,125,</v>
      </c>
      <c r="L20" t="str">
        <f t="shared" ca="1" si="0"/>
        <v>// 3, e</v>
      </c>
    </row>
    <row r="21" spans="1:12" x14ac:dyDescent="0.2">
      <c r="A21" s="7"/>
      <c r="B21">
        <v>3</v>
      </c>
      <c r="F21">
        <f t="shared" si="1"/>
        <v>125</v>
      </c>
      <c r="G21">
        <f>IF(B21=0,MATCH("P",base!C:C,0),$O$3+VLOOKUP(B21,base!$L$9:$M$15,2)+IF(C21=0,0,C21)*12+IF(D21=0,0,D21))</f>
        <v>33</v>
      </c>
      <c r="H21" t="str">
        <f t="shared" ca="1" si="2"/>
        <v>e</v>
      </c>
      <c r="I21">
        <f t="shared" ca="1" si="3"/>
        <v>243</v>
      </c>
      <c r="J21">
        <f t="shared" ca="1" si="4"/>
        <v>36</v>
      </c>
      <c r="K21" t="str">
        <f t="shared" ca="1" si="5"/>
        <v>243,36,125,</v>
      </c>
      <c r="L21" t="str">
        <f t="shared" ca="1" si="0"/>
        <v>// 3, e</v>
      </c>
    </row>
    <row r="22" spans="1:12" x14ac:dyDescent="0.2">
      <c r="A22" s="7"/>
      <c r="B22">
        <v>2</v>
      </c>
      <c r="E22">
        <v>2</v>
      </c>
      <c r="F22">
        <f t="shared" si="1"/>
        <v>250</v>
      </c>
      <c r="G22">
        <f>IF(B22=0,MATCH("P",base!C:C,0),$O$3+VLOOKUP(B22,base!$L$9:$M$15,2)+IF(C22=0,0,C22)*12+IF(D22=0,0,D22))</f>
        <v>31</v>
      </c>
      <c r="H22" t="str">
        <f t="shared" ca="1" si="2"/>
        <v>d</v>
      </c>
      <c r="I22">
        <f t="shared" ca="1" si="3"/>
        <v>241</v>
      </c>
      <c r="J22">
        <f t="shared" ca="1" si="4"/>
        <v>145</v>
      </c>
      <c r="K22" t="str">
        <f t="shared" ca="1" si="5"/>
        <v>241,145,250,</v>
      </c>
      <c r="L22" t="str">
        <f t="shared" ca="1" si="0"/>
        <v>// 2, d, 2音符</v>
      </c>
    </row>
    <row r="23" spans="1:12" x14ac:dyDescent="0.2">
      <c r="A23" s="7">
        <v>7</v>
      </c>
      <c r="B23">
        <v>5</v>
      </c>
      <c r="F23">
        <f t="shared" si="1"/>
        <v>125</v>
      </c>
      <c r="G23">
        <f>IF(B23=0,MATCH("P",base!C:C,0),$O$3+VLOOKUP(B23,base!$L$9:$M$15,2)+IF(C23=0,0,C23)*12+IF(D23=0,0,D23))</f>
        <v>36</v>
      </c>
      <c r="H23" t="str">
        <f t="shared" ca="1" si="2"/>
        <v>g</v>
      </c>
      <c r="I23">
        <f t="shared" ca="1" si="3"/>
        <v>245</v>
      </c>
      <c r="J23">
        <f t="shared" ca="1" si="4"/>
        <v>48</v>
      </c>
      <c r="K23" t="str">
        <f t="shared" ca="1" si="5"/>
        <v>245,48,125,</v>
      </c>
      <c r="L23" t="str">
        <f t="shared" ca="1" si="0"/>
        <v>// 5, g</v>
      </c>
    </row>
    <row r="24" spans="1:12" x14ac:dyDescent="0.2">
      <c r="A24" s="7"/>
      <c r="B24">
        <v>5</v>
      </c>
      <c r="F24">
        <f t="shared" si="1"/>
        <v>125</v>
      </c>
      <c r="G24">
        <f>IF(B24=0,MATCH("P",base!C:C,0),$O$3+VLOOKUP(B24,base!$L$9:$M$15,2)+IF(C24=0,0,C24)*12+IF(D24=0,0,D24))</f>
        <v>36</v>
      </c>
      <c r="H24" t="str">
        <f t="shared" ca="1" si="2"/>
        <v>g</v>
      </c>
      <c r="I24">
        <f t="shared" ca="1" si="3"/>
        <v>245</v>
      </c>
      <c r="J24">
        <f t="shared" ca="1" si="4"/>
        <v>48</v>
      </c>
      <c r="K24" t="str">
        <f t="shared" ca="1" si="5"/>
        <v>245,48,125,</v>
      </c>
      <c r="L24" t="str">
        <f t="shared" ca="1" si="0"/>
        <v>// 5, g</v>
      </c>
    </row>
    <row r="25" spans="1:12" x14ac:dyDescent="0.2">
      <c r="A25" s="7"/>
      <c r="B25">
        <v>4</v>
      </c>
      <c r="F25">
        <f t="shared" si="1"/>
        <v>125</v>
      </c>
      <c r="G25">
        <f>IF(B25=0,MATCH("P",base!C:C,0),$O$3+VLOOKUP(B25,base!$L$9:$M$15,2)+IF(C25=0,0,C25)*12+IF(D25=0,0,D25))</f>
        <v>34</v>
      </c>
      <c r="H25" t="str">
        <f t="shared" ca="1" si="2"/>
        <v>f</v>
      </c>
      <c r="I25">
        <f t="shared" ca="1" si="3"/>
        <v>243</v>
      </c>
      <c r="J25">
        <f t="shared" ca="1" si="4"/>
        <v>221</v>
      </c>
      <c r="K25" t="str">
        <f t="shared" ca="1" si="5"/>
        <v>243,221,125,</v>
      </c>
      <c r="L25" t="str">
        <f t="shared" ca="1" si="0"/>
        <v>// 4, f</v>
      </c>
    </row>
    <row r="26" spans="1:12" x14ac:dyDescent="0.2">
      <c r="A26" s="7"/>
      <c r="B26">
        <v>4</v>
      </c>
      <c r="F26">
        <f t="shared" si="1"/>
        <v>125</v>
      </c>
      <c r="G26">
        <f>IF(B26=0,MATCH("P",base!C:C,0),$O$3+VLOOKUP(B26,base!$L$9:$M$15,2)+IF(C26=0,0,C26)*12+IF(D26=0,0,D26))</f>
        <v>34</v>
      </c>
      <c r="H26" t="str">
        <f t="shared" ca="1" si="2"/>
        <v>f</v>
      </c>
      <c r="I26">
        <f t="shared" ca="1" si="3"/>
        <v>243</v>
      </c>
      <c r="J26">
        <f t="shared" ca="1" si="4"/>
        <v>221</v>
      </c>
      <c r="K26" t="str">
        <f t="shared" ca="1" si="5"/>
        <v>243,221,125,</v>
      </c>
      <c r="L26" t="str">
        <f t="shared" ca="1" si="0"/>
        <v>// 4, f</v>
      </c>
    </row>
    <row r="27" spans="1:12" x14ac:dyDescent="0.2">
      <c r="A27" s="7">
        <v>8</v>
      </c>
      <c r="B27">
        <v>3</v>
      </c>
      <c r="F27">
        <f t="shared" si="1"/>
        <v>125</v>
      </c>
      <c r="G27">
        <f>IF(B27=0,MATCH("P",base!C:C,0),$O$3+VLOOKUP(B27,base!$L$9:$M$15,2)+IF(C27=0,0,C27)*12+IF(D27=0,0,D27))</f>
        <v>33</v>
      </c>
      <c r="H27" t="str">
        <f t="shared" ca="1" si="2"/>
        <v>e</v>
      </c>
      <c r="I27">
        <f t="shared" ca="1" si="3"/>
        <v>243</v>
      </c>
      <c r="J27">
        <f t="shared" ca="1" si="4"/>
        <v>36</v>
      </c>
      <c r="K27" t="str">
        <f t="shared" ca="1" si="5"/>
        <v>243,36,125,</v>
      </c>
      <c r="L27" t="str">
        <f t="shared" ca="1" si="0"/>
        <v>// 3, e</v>
      </c>
    </row>
    <row r="28" spans="1:12" x14ac:dyDescent="0.2">
      <c r="A28" s="7"/>
      <c r="B28">
        <v>3</v>
      </c>
      <c r="F28">
        <f t="shared" si="1"/>
        <v>125</v>
      </c>
      <c r="G28">
        <f>IF(B28=0,MATCH("P",base!C:C,0),$O$3+VLOOKUP(B28,base!$L$9:$M$15,2)+IF(C28=0,0,C28)*12+IF(D28=0,0,D28))</f>
        <v>33</v>
      </c>
      <c r="H28" t="str">
        <f t="shared" ca="1" si="2"/>
        <v>e</v>
      </c>
      <c r="I28">
        <f t="shared" ca="1" si="3"/>
        <v>243</v>
      </c>
      <c r="J28">
        <f t="shared" ca="1" si="4"/>
        <v>36</v>
      </c>
      <c r="K28" t="str">
        <f t="shared" ca="1" si="5"/>
        <v>243,36,125,</v>
      </c>
      <c r="L28" t="str">
        <f t="shared" ca="1" si="0"/>
        <v>// 3, e</v>
      </c>
    </row>
    <row r="29" spans="1:12" x14ac:dyDescent="0.2">
      <c r="A29" s="7"/>
      <c r="B29">
        <v>2</v>
      </c>
      <c r="E29">
        <v>2</v>
      </c>
      <c r="F29">
        <f t="shared" si="1"/>
        <v>250</v>
      </c>
      <c r="G29">
        <f>IF(B29=0,MATCH("P",base!C:C,0),$O$3+VLOOKUP(B29,base!$L$9:$M$15,2)+IF(C29=0,0,C29)*12+IF(D29=0,0,D29))</f>
        <v>31</v>
      </c>
      <c r="H29" t="str">
        <f t="shared" ca="1" si="2"/>
        <v>d</v>
      </c>
      <c r="I29">
        <f t="shared" ca="1" si="3"/>
        <v>241</v>
      </c>
      <c r="J29">
        <f t="shared" ca="1" si="4"/>
        <v>145</v>
      </c>
      <c r="K29" t="str">
        <f t="shared" ca="1" si="5"/>
        <v>241,145,250,</v>
      </c>
      <c r="L29" t="str">
        <f t="shared" ca="1" si="0"/>
        <v>// 2, d, 2音符</v>
      </c>
    </row>
  </sheetData>
  <mergeCells count="8">
    <mergeCell ref="A23:A26"/>
    <mergeCell ref="A27:A29"/>
    <mergeCell ref="A2:A5"/>
    <mergeCell ref="A6:A8"/>
    <mergeCell ref="A9:A12"/>
    <mergeCell ref="A13:A15"/>
    <mergeCell ref="A16:A19"/>
    <mergeCell ref="A20:A2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7" sqref="C7"/>
    </sheetView>
  </sheetViews>
  <sheetFormatPr defaultRowHeight="14.25" x14ac:dyDescent="0.2"/>
  <cols>
    <col min="1" max="2" width="5.25" bestFit="1" customWidth="1"/>
    <col min="3" max="3" width="9.125" bestFit="1" customWidth="1"/>
    <col min="4" max="4" width="9.125" customWidth="1"/>
    <col min="5" max="5" width="5.25" bestFit="1" customWidth="1"/>
    <col min="6" max="6" width="9" bestFit="1" customWidth="1"/>
    <col min="7" max="8" width="5.25" bestFit="1" customWidth="1"/>
    <col min="9" max="10" width="9.125" bestFit="1" customWidth="1"/>
    <col min="11" max="11" width="11.75" bestFit="1" customWidth="1"/>
    <col min="12" max="12" width="20.75" bestFit="1" customWidth="1"/>
    <col min="14" max="14" width="18.375" bestFit="1" customWidth="1"/>
    <col min="15" max="15" width="7.125" bestFit="1" customWidth="1"/>
    <col min="16" max="16" width="10.25" customWidth="1"/>
    <col min="17" max="17" width="11" bestFit="1" customWidth="1"/>
  </cols>
  <sheetData>
    <row r="1" spans="1:15" x14ac:dyDescent="0.2">
      <c r="A1" s="5" t="s">
        <v>117</v>
      </c>
      <c r="B1" s="5" t="s">
        <v>115</v>
      </c>
      <c r="C1" s="5" t="s">
        <v>128</v>
      </c>
      <c r="D1" s="5" t="s">
        <v>129</v>
      </c>
      <c r="E1" s="5" t="s">
        <v>116</v>
      </c>
      <c r="F1" s="5" t="s">
        <v>123</v>
      </c>
      <c r="G1" s="5" t="s">
        <v>139</v>
      </c>
      <c r="H1" s="5" t="s">
        <v>133</v>
      </c>
      <c r="I1" s="5" t="s">
        <v>113</v>
      </c>
      <c r="J1" s="5" t="s">
        <v>114</v>
      </c>
      <c r="K1" s="5" t="s">
        <v>134</v>
      </c>
      <c r="L1" s="5" t="s">
        <v>135</v>
      </c>
      <c r="N1" s="5" t="s">
        <v>105</v>
      </c>
      <c r="O1" s="5" t="s">
        <v>106</v>
      </c>
    </row>
    <row r="2" spans="1:15" x14ac:dyDescent="0.2">
      <c r="A2" s="7">
        <v>1</v>
      </c>
      <c r="B2">
        <v>5</v>
      </c>
      <c r="C2">
        <v>-1</v>
      </c>
      <c r="D2">
        <v>-1</v>
      </c>
      <c r="F2">
        <f>$O$5*IF(E2=0,1,E2)/$O$9</f>
        <v>125</v>
      </c>
      <c r="G2">
        <f>IF(B2=0,MATCH("P",base!C:C,0),$O$3+VLOOKUP(B2,base!$L$9:$M$15,2)+IF(C2=0,0,C2)*12+IF(D2=0,0,D2))</f>
        <v>30</v>
      </c>
      <c r="H2" t="str">
        <f ca="1">INDIRECT("base!C"&amp;G2)</f>
        <v>c#</v>
      </c>
      <c r="I2">
        <f ca="1">INDIRECT("base!I"&amp;G2)</f>
        <v>240</v>
      </c>
      <c r="J2">
        <f ca="1">INDIRECT("base!J"&amp;G2)</f>
        <v>181</v>
      </c>
      <c r="K2" t="str">
        <f ca="1">I2&amp;","&amp;J2&amp;","&amp;F2&amp;","</f>
        <v>240,181,125,</v>
      </c>
      <c r="L2" t="str">
        <f t="shared" ref="L2:L26" ca="1" si="0">"// "&amp;B2&amp;", "&amp;H2&amp;IF(OR(E2=0,E2=1),"",", "&amp;E2&amp;"音符")&amp;IF(C2=0,"",IF(C2&gt;0,", 升"&amp;C2*8,", 降"&amp;C2*(-8))&amp;"度")&amp;IF(D2=0,"",(IF(D2&gt;0,", 升",", 降")&amp;IF(ABS(D2)=1,"半","全")&amp;"音"))</f>
        <v>// 5, c#, 降8度, 降半音</v>
      </c>
      <c r="N2" t="s">
        <v>140</v>
      </c>
      <c r="O2" s="3" t="s">
        <v>142</v>
      </c>
    </row>
    <row r="3" spans="1:15" x14ac:dyDescent="0.2">
      <c r="A3" s="7"/>
      <c r="B3">
        <v>5</v>
      </c>
      <c r="C3">
        <v>-1</v>
      </c>
      <c r="D3">
        <v>-1</v>
      </c>
      <c r="F3">
        <f t="shared" ref="F3:F26" si="1">$O$5*IF(E3=0,1,E3)/$O$9</f>
        <v>125</v>
      </c>
      <c r="G3">
        <f>IF(B3=0,MATCH("P",base!C:C,0),$O$3+VLOOKUP(B3,base!$L$9:$M$15,2)+IF(C3=0,0,C3)*12+IF(D3=0,0,D3))</f>
        <v>30</v>
      </c>
      <c r="H3" t="str">
        <f t="shared" ref="H3:H26" ca="1" si="2">INDIRECT("base!C"&amp;G3)</f>
        <v>c#</v>
      </c>
      <c r="I3">
        <f t="shared" ref="I3:I26" ca="1" si="3">INDIRECT("base!I"&amp;G3)</f>
        <v>240</v>
      </c>
      <c r="J3">
        <f t="shared" ref="J3:J26" ca="1" si="4">INDIRECT("base!J"&amp;G3)</f>
        <v>181</v>
      </c>
      <c r="K3" t="str">
        <f t="shared" ref="K3:K26" ca="1" si="5">I3&amp;","&amp;J3&amp;","&amp;F3&amp;","</f>
        <v>240,181,125,</v>
      </c>
      <c r="L3" t="str">
        <f t="shared" ca="1" si="0"/>
        <v>// 5, c#, 降8度, 降半音</v>
      </c>
      <c r="N3" t="s">
        <v>121</v>
      </c>
      <c r="O3" s="3">
        <v>36</v>
      </c>
    </row>
    <row r="4" spans="1:15" x14ac:dyDescent="0.2">
      <c r="A4" s="7"/>
      <c r="B4">
        <v>6</v>
      </c>
      <c r="C4">
        <v>-1</v>
      </c>
      <c r="F4">
        <f t="shared" si="1"/>
        <v>125</v>
      </c>
      <c r="G4">
        <f>IF(B4=0,MATCH("P",base!C:C,0),$O$3+VLOOKUP(B4,base!$L$9:$M$15,2)+IF(C4=0,0,C4)*12+IF(D4=0,0,D4))</f>
        <v>33</v>
      </c>
      <c r="H4" t="str">
        <f t="shared" ca="1" si="2"/>
        <v>e</v>
      </c>
      <c r="I4">
        <f t="shared" ca="1" si="3"/>
        <v>243</v>
      </c>
      <c r="J4">
        <f t="shared" ca="1" si="4"/>
        <v>36</v>
      </c>
      <c r="K4" t="str">
        <f t="shared" ca="1" si="5"/>
        <v>243,36,125,</v>
      </c>
      <c r="L4" t="str">
        <f t="shared" ca="1" si="0"/>
        <v>// 6, e, 降8度</v>
      </c>
      <c r="N4" t="s">
        <v>120</v>
      </c>
      <c r="O4" s="3">
        <v>120</v>
      </c>
    </row>
    <row r="5" spans="1:15" x14ac:dyDescent="0.2">
      <c r="A5" s="7"/>
      <c r="B5">
        <v>5</v>
      </c>
      <c r="C5">
        <v>-1</v>
      </c>
      <c r="F5">
        <f t="shared" si="1"/>
        <v>125</v>
      </c>
      <c r="G5">
        <f>IF(B5=0,MATCH("P",base!C:C,0),$O$3+VLOOKUP(B5,base!$L$9:$M$15,2)+IF(C5=0,0,C5)*12+IF(D5=0,0,D5))</f>
        <v>31</v>
      </c>
      <c r="H5" t="str">
        <f t="shared" ca="1" si="2"/>
        <v>d</v>
      </c>
      <c r="I5">
        <f t="shared" ca="1" si="3"/>
        <v>241</v>
      </c>
      <c r="J5">
        <f t="shared" ca="1" si="4"/>
        <v>145</v>
      </c>
      <c r="K5" t="str">
        <f t="shared" ca="1" si="5"/>
        <v>241,145,125,</v>
      </c>
      <c r="L5" t="str">
        <f t="shared" ca="1" si="0"/>
        <v>// 5, d, 降8度</v>
      </c>
      <c r="N5" t="s">
        <v>122</v>
      </c>
      <c r="O5">
        <f>60000/O4</f>
        <v>500</v>
      </c>
    </row>
    <row r="6" spans="1:15" x14ac:dyDescent="0.2">
      <c r="A6" s="7">
        <v>2</v>
      </c>
      <c r="B6">
        <v>1</v>
      </c>
      <c r="F6">
        <f t="shared" si="1"/>
        <v>125</v>
      </c>
      <c r="G6">
        <f>IF(B6=0,MATCH("P",base!C:C,0),$O$3+VLOOKUP(B6,base!$L$9:$M$15,2)+IF(C6=0,0,C6)*12+IF(D6=0,0,D6))</f>
        <v>36</v>
      </c>
      <c r="H6" t="str">
        <f t="shared" ca="1" si="2"/>
        <v>g</v>
      </c>
      <c r="I6">
        <f t="shared" ca="1" si="3"/>
        <v>245</v>
      </c>
      <c r="J6">
        <f t="shared" ca="1" si="4"/>
        <v>48</v>
      </c>
      <c r="K6" t="str">
        <f t="shared" ca="1" si="5"/>
        <v>245,48,125,</v>
      </c>
      <c r="L6" t="str">
        <f t="shared" ca="1" si="0"/>
        <v>// 1, g</v>
      </c>
      <c r="N6" t="s">
        <v>124</v>
      </c>
      <c r="O6" s="3">
        <v>3</v>
      </c>
    </row>
    <row r="7" spans="1:15" x14ac:dyDescent="0.2">
      <c r="A7" s="7"/>
      <c r="B7">
        <v>7</v>
      </c>
      <c r="C7">
        <v>-1</v>
      </c>
      <c r="E7">
        <v>2</v>
      </c>
      <c r="F7">
        <f t="shared" si="1"/>
        <v>250</v>
      </c>
      <c r="G7">
        <f>IF(B7=0,MATCH("P",base!C:C,0),$O$3+VLOOKUP(B7,base!$L$9:$M$15,2)+IF(C7=0,0,C7)*12+IF(D7=0,0,D7))</f>
        <v>35</v>
      </c>
      <c r="H7" t="str">
        <f t="shared" ca="1" si="2"/>
        <v>f#</v>
      </c>
      <c r="I7">
        <f t="shared" ca="1" si="3"/>
        <v>244</v>
      </c>
      <c r="J7">
        <f t="shared" ca="1" si="4"/>
        <v>139</v>
      </c>
      <c r="K7" t="str">
        <f t="shared" ca="1" si="5"/>
        <v>244,139,250,</v>
      </c>
      <c r="L7" t="str">
        <f t="shared" ca="1" si="0"/>
        <v>// 7, f#, 2音符, 降8度</v>
      </c>
      <c r="N7" t="s">
        <v>127</v>
      </c>
      <c r="O7" s="3">
        <v>4</v>
      </c>
    </row>
    <row r="8" spans="1:15" x14ac:dyDescent="0.2">
      <c r="A8" s="7">
        <v>3</v>
      </c>
      <c r="B8">
        <v>5</v>
      </c>
      <c r="C8">
        <v>-1</v>
      </c>
      <c r="D8">
        <v>-1</v>
      </c>
      <c r="F8">
        <f t="shared" si="1"/>
        <v>125</v>
      </c>
      <c r="G8">
        <f>IF(B8=0,MATCH("P",base!C:C,0),$O$3+VLOOKUP(B8,base!$L$9:$M$15,2)+IF(C8=0,0,C8)*12+IF(D8=0,0,D8))</f>
        <v>30</v>
      </c>
      <c r="H8" t="str">
        <f t="shared" ca="1" si="2"/>
        <v>c#</v>
      </c>
      <c r="I8">
        <f t="shared" ca="1" si="3"/>
        <v>240</v>
      </c>
      <c r="J8">
        <f t="shared" ca="1" si="4"/>
        <v>181</v>
      </c>
      <c r="K8" t="str">
        <f t="shared" ca="1" si="5"/>
        <v>240,181,125,</v>
      </c>
      <c r="L8" t="str">
        <f t="shared" ca="1" si="0"/>
        <v>// 5, c#, 降8度, 降半音</v>
      </c>
      <c r="N8" t="s">
        <v>125</v>
      </c>
      <c r="O8" s="3">
        <v>16</v>
      </c>
    </row>
    <row r="9" spans="1:15" x14ac:dyDescent="0.2">
      <c r="A9" s="7"/>
      <c r="B9">
        <v>5</v>
      </c>
      <c r="C9">
        <v>-1</v>
      </c>
      <c r="D9">
        <v>-1</v>
      </c>
      <c r="F9">
        <f t="shared" si="1"/>
        <v>125</v>
      </c>
      <c r="G9">
        <f>IF(B9=0,MATCH("P",base!C:C,0),$O$3+VLOOKUP(B9,base!$L$9:$M$15,2)+IF(C9=0,0,C9)*12+IF(D9=0,0,D9))</f>
        <v>30</v>
      </c>
      <c r="H9" t="str">
        <f t="shared" ca="1" si="2"/>
        <v>c#</v>
      </c>
      <c r="I9">
        <f t="shared" ca="1" si="3"/>
        <v>240</v>
      </c>
      <c r="J9">
        <f t="shared" ca="1" si="4"/>
        <v>181</v>
      </c>
      <c r="K9" t="str">
        <f t="shared" ca="1" si="5"/>
        <v>240,181,125,</v>
      </c>
      <c r="L9" t="str">
        <f t="shared" ca="1" si="0"/>
        <v>// 5, c#, 降8度, 降半音</v>
      </c>
      <c r="N9" t="s">
        <v>126</v>
      </c>
      <c r="O9">
        <f>O8/O7</f>
        <v>4</v>
      </c>
    </row>
    <row r="10" spans="1:15" x14ac:dyDescent="0.2">
      <c r="A10" s="7"/>
      <c r="B10">
        <v>6</v>
      </c>
      <c r="C10">
        <v>-1</v>
      </c>
      <c r="F10">
        <f t="shared" si="1"/>
        <v>125</v>
      </c>
      <c r="G10">
        <f>IF(B10=0,MATCH("P",base!C:C,0),$O$3+VLOOKUP(B10,base!$L$9:$M$15,2)+IF(C10=0,0,C10)*12+IF(D10=0,0,D10))</f>
        <v>33</v>
      </c>
      <c r="H10" t="str">
        <f t="shared" ca="1" si="2"/>
        <v>e</v>
      </c>
      <c r="I10">
        <f t="shared" ca="1" si="3"/>
        <v>243</v>
      </c>
      <c r="J10">
        <f t="shared" ca="1" si="4"/>
        <v>36</v>
      </c>
      <c r="K10" t="str">
        <f t="shared" ca="1" si="5"/>
        <v>243,36,125,</v>
      </c>
      <c r="L10" t="str">
        <f t="shared" ca="1" si="0"/>
        <v>// 6, e, 降8度</v>
      </c>
    </row>
    <row r="11" spans="1:15" x14ac:dyDescent="0.2">
      <c r="A11" s="7"/>
      <c r="B11">
        <v>5</v>
      </c>
      <c r="C11">
        <v>-1</v>
      </c>
      <c r="F11">
        <f t="shared" si="1"/>
        <v>125</v>
      </c>
      <c r="G11">
        <f>IF(B11=0,MATCH("P",base!C:C,0),$O$3+VLOOKUP(B11,base!$L$9:$M$15,2)+IF(C11=0,0,C11)*12+IF(D11=0,0,D11))</f>
        <v>31</v>
      </c>
      <c r="H11" t="str">
        <f t="shared" ca="1" si="2"/>
        <v>d</v>
      </c>
      <c r="I11">
        <f t="shared" ca="1" si="3"/>
        <v>241</v>
      </c>
      <c r="J11">
        <f t="shared" ca="1" si="4"/>
        <v>145</v>
      </c>
      <c r="K11" t="str">
        <f t="shared" ca="1" si="5"/>
        <v>241,145,125,</v>
      </c>
      <c r="L11" t="str">
        <f t="shared" ca="1" si="0"/>
        <v>// 5, d, 降8度</v>
      </c>
    </row>
    <row r="12" spans="1:15" x14ac:dyDescent="0.2">
      <c r="A12" s="7">
        <v>4</v>
      </c>
      <c r="B12">
        <v>2</v>
      </c>
      <c r="F12">
        <f t="shared" si="1"/>
        <v>125</v>
      </c>
      <c r="G12">
        <f>IF(B12=0,MATCH("P",base!C:C,0),$O$3+VLOOKUP(B12,base!$L$9:$M$15,2)+IF(C12=0,0,C12)*12+IF(D12=0,0,D12))</f>
        <v>38</v>
      </c>
      <c r="H12" t="str">
        <f t="shared" ca="1" si="2"/>
        <v>a</v>
      </c>
      <c r="I12">
        <f t="shared" ca="1" si="3"/>
        <v>246</v>
      </c>
      <c r="J12">
        <f t="shared" ca="1" si="4"/>
        <v>94</v>
      </c>
      <c r="K12" t="str">
        <f t="shared" ca="1" si="5"/>
        <v>246,94,125,</v>
      </c>
      <c r="L12" t="str">
        <f t="shared" ca="1" si="0"/>
        <v>// 2, a</v>
      </c>
    </row>
    <row r="13" spans="1:15" x14ac:dyDescent="0.2">
      <c r="A13" s="7"/>
      <c r="B13">
        <v>1</v>
      </c>
      <c r="E13">
        <v>2</v>
      </c>
      <c r="F13">
        <f t="shared" si="1"/>
        <v>250</v>
      </c>
      <c r="G13">
        <f>IF(B13=0,MATCH("P",base!C:C,0),$O$3+VLOOKUP(B13,base!$L$9:$M$15,2)+IF(C13=0,0,C13)*12+IF(D13=0,0,D13))</f>
        <v>36</v>
      </c>
      <c r="H13" t="str">
        <f t="shared" ca="1" si="2"/>
        <v>g</v>
      </c>
      <c r="I13">
        <f t="shared" ca="1" si="3"/>
        <v>245</v>
      </c>
      <c r="J13">
        <f t="shared" ca="1" si="4"/>
        <v>48</v>
      </c>
      <c r="K13" t="str">
        <f t="shared" ca="1" si="5"/>
        <v>245,48,250,</v>
      </c>
      <c r="L13" t="str">
        <f t="shared" ca="1" si="0"/>
        <v>// 1, g, 2音符</v>
      </c>
    </row>
    <row r="14" spans="1:15" x14ac:dyDescent="0.2">
      <c r="A14" s="7">
        <v>5</v>
      </c>
      <c r="B14">
        <v>5</v>
      </c>
      <c r="C14">
        <v>-1</v>
      </c>
      <c r="D14">
        <v>-1</v>
      </c>
      <c r="F14">
        <f t="shared" si="1"/>
        <v>125</v>
      </c>
      <c r="G14">
        <f>IF(B14=0,MATCH("P",base!C:C,0),$O$3+VLOOKUP(B14,base!$L$9:$M$15,2)+IF(C14=0,0,C14)*12+IF(D14=0,0,D14))</f>
        <v>30</v>
      </c>
      <c r="H14" t="str">
        <f t="shared" ca="1" si="2"/>
        <v>c#</v>
      </c>
      <c r="I14">
        <f t="shared" ca="1" si="3"/>
        <v>240</v>
      </c>
      <c r="J14">
        <f t="shared" ca="1" si="4"/>
        <v>181</v>
      </c>
      <c r="K14" t="str">
        <f t="shared" ca="1" si="5"/>
        <v>240,181,125,</v>
      </c>
      <c r="L14" t="str">
        <f t="shared" ca="1" si="0"/>
        <v>// 5, c#, 降8度, 降半音</v>
      </c>
    </row>
    <row r="15" spans="1:15" x14ac:dyDescent="0.2">
      <c r="A15" s="7"/>
      <c r="B15">
        <v>5</v>
      </c>
      <c r="C15">
        <v>-1</v>
      </c>
      <c r="D15">
        <v>-1</v>
      </c>
      <c r="F15">
        <f t="shared" si="1"/>
        <v>125</v>
      </c>
      <c r="G15">
        <f>IF(B15=0,MATCH("P",base!C:C,0),$O$3+VLOOKUP(B15,base!$L$9:$M$15,2)+IF(C15=0,0,C15)*12+IF(D15=0,0,D15))</f>
        <v>30</v>
      </c>
      <c r="H15" t="str">
        <f t="shared" ca="1" si="2"/>
        <v>c#</v>
      </c>
      <c r="I15">
        <f t="shared" ca="1" si="3"/>
        <v>240</v>
      </c>
      <c r="J15">
        <f t="shared" ca="1" si="4"/>
        <v>181</v>
      </c>
      <c r="K15" t="str">
        <f t="shared" ca="1" si="5"/>
        <v>240,181,125,</v>
      </c>
      <c r="L15" t="str">
        <f t="shared" ca="1" si="0"/>
        <v>// 5, c#, 降8度, 降半音</v>
      </c>
    </row>
    <row r="16" spans="1:15" x14ac:dyDescent="0.2">
      <c r="A16" s="7"/>
      <c r="B16">
        <v>5</v>
      </c>
      <c r="F16">
        <f t="shared" si="1"/>
        <v>125</v>
      </c>
      <c r="G16">
        <f>IF(B16=0,MATCH("P",base!C:C,0),$O$3+VLOOKUP(B16,base!$L$9:$M$15,2)+IF(C16=0,0,C16)*12+IF(D16=0,0,D16))</f>
        <v>43</v>
      </c>
      <c r="H16" t="str">
        <f t="shared" ca="1" si="2"/>
        <v>d1</v>
      </c>
      <c r="I16">
        <f t="shared" ca="1" si="3"/>
        <v>248</v>
      </c>
      <c r="J16">
        <f t="shared" ca="1" si="4"/>
        <v>201</v>
      </c>
      <c r="K16" t="str">
        <f t="shared" ca="1" si="5"/>
        <v>248,201,125,</v>
      </c>
      <c r="L16" t="str">
        <f t="shared" ca="1" si="0"/>
        <v>// 5, d1</v>
      </c>
    </row>
    <row r="17" spans="1:12" x14ac:dyDescent="0.2">
      <c r="A17" s="7"/>
      <c r="B17">
        <v>3</v>
      </c>
      <c r="F17">
        <f t="shared" si="1"/>
        <v>125</v>
      </c>
      <c r="G17">
        <f>IF(B17=0,MATCH("P",base!C:C,0),$O$3+VLOOKUP(B17,base!$L$9:$M$15,2)+IF(C17=0,0,C17)*12+IF(D17=0,0,D17))</f>
        <v>40</v>
      </c>
      <c r="H17" t="str">
        <f t="shared" ca="1" si="2"/>
        <v>b</v>
      </c>
      <c r="I17">
        <f t="shared" ca="1" si="3"/>
        <v>247</v>
      </c>
      <c r="J17">
        <f t="shared" ca="1" si="4"/>
        <v>107</v>
      </c>
      <c r="K17" t="str">
        <f t="shared" ca="1" si="5"/>
        <v>247,107,125,</v>
      </c>
      <c r="L17" t="str">
        <f t="shared" ca="1" si="0"/>
        <v>// 3, b</v>
      </c>
    </row>
    <row r="18" spans="1:12" x14ac:dyDescent="0.2">
      <c r="A18" s="7">
        <v>6</v>
      </c>
      <c r="B18">
        <v>1</v>
      </c>
      <c r="F18">
        <f t="shared" si="1"/>
        <v>125</v>
      </c>
      <c r="G18">
        <f>IF(B18=0,MATCH("P",base!C:C,0),$O$3+VLOOKUP(B18,base!$L$9:$M$15,2)+IF(C18=0,0,C18)*12+IF(D18=0,0,D18))</f>
        <v>36</v>
      </c>
      <c r="H18" t="str">
        <f t="shared" ca="1" si="2"/>
        <v>g</v>
      </c>
      <c r="I18">
        <f t="shared" ca="1" si="3"/>
        <v>245</v>
      </c>
      <c r="J18">
        <f t="shared" ca="1" si="4"/>
        <v>48</v>
      </c>
      <c r="K18" t="str">
        <f t="shared" ca="1" si="5"/>
        <v>245,48,125,</v>
      </c>
      <c r="L18" t="str">
        <f t="shared" ca="1" si="0"/>
        <v>// 1, g</v>
      </c>
    </row>
    <row r="19" spans="1:12" x14ac:dyDescent="0.2">
      <c r="A19" s="7"/>
      <c r="B19">
        <v>7</v>
      </c>
      <c r="C19">
        <v>-1</v>
      </c>
      <c r="F19">
        <f t="shared" si="1"/>
        <v>125</v>
      </c>
      <c r="G19">
        <f>IF(B19=0,MATCH("P",base!C:C,0),$O$3+VLOOKUP(B19,base!$L$9:$M$15,2)+IF(C19=0,0,C19)*12+IF(D19=0,0,D19))</f>
        <v>35</v>
      </c>
      <c r="H19" t="str">
        <f t="shared" ca="1" si="2"/>
        <v>f#</v>
      </c>
      <c r="I19">
        <f t="shared" ca="1" si="3"/>
        <v>244</v>
      </c>
      <c r="J19">
        <f t="shared" ca="1" si="4"/>
        <v>139</v>
      </c>
      <c r="K19" t="str">
        <f t="shared" ca="1" si="5"/>
        <v>244,139,125,</v>
      </c>
      <c r="L19" t="str">
        <f t="shared" ca="1" si="0"/>
        <v>// 7, f#, 降8度</v>
      </c>
    </row>
    <row r="20" spans="1:12" x14ac:dyDescent="0.2">
      <c r="A20" s="7"/>
      <c r="B20">
        <v>6</v>
      </c>
      <c r="C20">
        <v>-1</v>
      </c>
      <c r="F20">
        <f t="shared" si="1"/>
        <v>125</v>
      </c>
      <c r="G20">
        <f>IF(B20=0,MATCH("P",base!C:C,0),$O$3+VLOOKUP(B20,base!$L$9:$M$15,2)+IF(C20=0,0,C20)*12+IF(D20=0,0,D20))</f>
        <v>33</v>
      </c>
      <c r="H20" t="str">
        <f t="shared" ca="1" si="2"/>
        <v>e</v>
      </c>
      <c r="I20">
        <f t="shared" ca="1" si="3"/>
        <v>243</v>
      </c>
      <c r="J20">
        <f t="shared" ca="1" si="4"/>
        <v>36</v>
      </c>
      <c r="K20" t="str">
        <f t="shared" ca="1" si="5"/>
        <v>243,36,125,</v>
      </c>
      <c r="L20" t="str">
        <f t="shared" ca="1" si="0"/>
        <v>// 6, e, 降8度</v>
      </c>
    </row>
    <row r="21" spans="1:12" x14ac:dyDescent="0.2">
      <c r="A21" s="7">
        <v>7</v>
      </c>
      <c r="B21">
        <v>4</v>
      </c>
      <c r="D21">
        <v>-1</v>
      </c>
      <c r="F21">
        <f t="shared" si="1"/>
        <v>125</v>
      </c>
      <c r="G21">
        <f>IF(B21=0,MATCH("P",base!C:C,0),$O$3+VLOOKUP(B21,base!$L$9:$M$15,2)+IF(C21=0,0,C21)*12+IF(D21=0,0,D21))</f>
        <v>40</v>
      </c>
      <c r="H21" t="str">
        <f t="shared" ca="1" si="2"/>
        <v>b</v>
      </c>
      <c r="I21">
        <f t="shared" ca="1" si="3"/>
        <v>247</v>
      </c>
      <c r="J21">
        <f t="shared" ca="1" si="4"/>
        <v>107</v>
      </c>
      <c r="K21" t="str">
        <f t="shared" ca="1" si="5"/>
        <v>247,107,125,</v>
      </c>
      <c r="L21" t="str">
        <f t="shared" ca="1" si="0"/>
        <v>// 4, b, 降半音</v>
      </c>
    </row>
    <row r="22" spans="1:12" x14ac:dyDescent="0.2">
      <c r="A22" s="7"/>
      <c r="B22">
        <v>4</v>
      </c>
      <c r="D22">
        <v>-1</v>
      </c>
      <c r="F22">
        <f t="shared" si="1"/>
        <v>125</v>
      </c>
      <c r="G22">
        <f>IF(B22=0,MATCH("P",base!C:C,0),$O$3+VLOOKUP(B22,base!$L$9:$M$15,2)+IF(C22=0,0,C22)*12+IF(D22=0,0,D22))</f>
        <v>40</v>
      </c>
      <c r="H22" t="str">
        <f t="shared" ca="1" si="2"/>
        <v>b</v>
      </c>
      <c r="I22">
        <f t="shared" ca="1" si="3"/>
        <v>247</v>
      </c>
      <c r="J22">
        <f t="shared" ca="1" si="4"/>
        <v>107</v>
      </c>
      <c r="K22" t="str">
        <f t="shared" ca="1" si="5"/>
        <v>247,107,125,</v>
      </c>
      <c r="L22" t="str">
        <f t="shared" ca="1" si="0"/>
        <v>// 4, b, 降半音</v>
      </c>
    </row>
    <row r="23" spans="1:12" x14ac:dyDescent="0.2">
      <c r="A23" s="7"/>
      <c r="B23">
        <v>3</v>
      </c>
      <c r="F23">
        <f t="shared" si="1"/>
        <v>125</v>
      </c>
      <c r="G23">
        <f>IF(B23=0,MATCH("P",base!C:C,0),$O$3+VLOOKUP(B23,base!$L$9:$M$15,2)+IF(C23=0,0,C23)*12+IF(D23=0,0,D23))</f>
        <v>40</v>
      </c>
      <c r="H23" t="str">
        <f t="shared" ca="1" si="2"/>
        <v>b</v>
      </c>
      <c r="I23">
        <f t="shared" ca="1" si="3"/>
        <v>247</v>
      </c>
      <c r="J23">
        <f t="shared" ca="1" si="4"/>
        <v>107</v>
      </c>
      <c r="K23" t="str">
        <f t="shared" ca="1" si="5"/>
        <v>247,107,125,</v>
      </c>
      <c r="L23" t="str">
        <f t="shared" ca="1" si="0"/>
        <v>// 3, b</v>
      </c>
    </row>
    <row r="24" spans="1:12" x14ac:dyDescent="0.2">
      <c r="A24" s="7"/>
      <c r="B24">
        <v>1</v>
      </c>
      <c r="F24">
        <f t="shared" si="1"/>
        <v>125</v>
      </c>
      <c r="G24">
        <f>IF(B24=0,MATCH("P",base!C:C,0),$O$3+VLOOKUP(B24,base!$L$9:$M$15,2)+IF(C24=0,0,C24)*12+IF(D24=0,0,D24))</f>
        <v>36</v>
      </c>
      <c r="H24" t="str">
        <f t="shared" ca="1" si="2"/>
        <v>g</v>
      </c>
      <c r="I24">
        <f t="shared" ca="1" si="3"/>
        <v>245</v>
      </c>
      <c r="J24">
        <f t="shared" ca="1" si="4"/>
        <v>48</v>
      </c>
      <c r="K24" t="str">
        <f t="shared" ca="1" si="5"/>
        <v>245,48,125,</v>
      </c>
      <c r="L24" t="str">
        <f t="shared" ca="1" si="0"/>
        <v>// 1, g</v>
      </c>
    </row>
    <row r="25" spans="1:12" x14ac:dyDescent="0.2">
      <c r="A25" s="7">
        <v>8</v>
      </c>
      <c r="B25">
        <v>2</v>
      </c>
      <c r="F25">
        <f t="shared" si="1"/>
        <v>125</v>
      </c>
      <c r="G25">
        <f>IF(B25=0,MATCH("P",base!C:C,0),$O$3+VLOOKUP(B25,base!$L$9:$M$15,2)+IF(C25=0,0,C25)*12+IF(D25=0,0,D25))</f>
        <v>38</v>
      </c>
      <c r="H25" t="str">
        <f t="shared" ca="1" si="2"/>
        <v>a</v>
      </c>
      <c r="I25">
        <f t="shared" ca="1" si="3"/>
        <v>246</v>
      </c>
      <c r="J25">
        <f t="shared" ca="1" si="4"/>
        <v>94</v>
      </c>
      <c r="K25" t="str">
        <f t="shared" ca="1" si="5"/>
        <v>246,94,125,</v>
      </c>
      <c r="L25" t="str">
        <f t="shared" ca="1" si="0"/>
        <v>// 2, a</v>
      </c>
    </row>
    <row r="26" spans="1:12" x14ac:dyDescent="0.2">
      <c r="A26" s="7"/>
      <c r="B26">
        <v>1</v>
      </c>
      <c r="E26">
        <v>2</v>
      </c>
      <c r="F26">
        <f t="shared" si="1"/>
        <v>250</v>
      </c>
      <c r="G26">
        <f>IF(B26=0,MATCH("P",base!C:C,0),$O$3+VLOOKUP(B26,base!$L$9:$M$15,2)+IF(C26=0,0,C26)*12+IF(D26=0,0,D26))</f>
        <v>36</v>
      </c>
      <c r="H26" t="str">
        <f t="shared" ca="1" si="2"/>
        <v>g</v>
      </c>
      <c r="I26">
        <f t="shared" ca="1" si="3"/>
        <v>245</v>
      </c>
      <c r="J26">
        <f t="shared" ca="1" si="4"/>
        <v>48</v>
      </c>
      <c r="K26" t="str">
        <f t="shared" ca="1" si="5"/>
        <v>245,48,250,</v>
      </c>
      <c r="L26" t="str">
        <f t="shared" ca="1" si="0"/>
        <v>// 1, g, 2音符</v>
      </c>
    </row>
  </sheetData>
  <mergeCells count="8">
    <mergeCell ref="A21:A24"/>
    <mergeCell ref="A25:A26"/>
    <mergeCell ref="A2:A5"/>
    <mergeCell ref="A6:A7"/>
    <mergeCell ref="A8:A11"/>
    <mergeCell ref="A12:A13"/>
    <mergeCell ref="A14:A17"/>
    <mergeCell ref="A18:A20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小星星</vt:lpstr>
      <vt:lpstr>生日快乐</vt:lpstr>
      <vt:lpstr>天空之城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2022-03-10T13:01:02Z</dcterms:created>
  <dcterms:modified xsi:type="dcterms:W3CDTF">2022-03-12T07:41:49Z</dcterms:modified>
</cp:coreProperties>
</file>