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ztml\ztml\data\"/>
    </mc:Choice>
  </mc:AlternateContent>
  <xr:revisionPtr revIDLastSave="0" documentId="13_ncr:1_{F519D8E9-2254-4063-BC0C-5752D7A259A1}" xr6:coauthVersionLast="45" xr6:coauthVersionMax="45" xr10:uidLastSave="{00000000-0000-0000-0000-000000000000}"/>
  <bookViews>
    <workbookView xWindow="7725" yWindow="1935" windowWidth="18330" windowHeight="125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71" i="1" l="1"/>
  <c r="AI71" i="1"/>
  <c r="AH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CK70" i="1"/>
  <c r="AI70" i="1"/>
  <c r="AH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CK69" i="1"/>
  <c r="AI69" i="1"/>
  <c r="AH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CK68" i="1"/>
  <c r="AI68" i="1"/>
  <c r="AH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CK67" i="1"/>
  <c r="AI67" i="1"/>
  <c r="AH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CK66" i="1"/>
  <c r="AI66" i="1"/>
  <c r="AH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CK65" i="1"/>
  <c r="AI65" i="1"/>
  <c r="AH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CK64" i="1"/>
  <c r="AI64" i="1"/>
  <c r="AH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CK63" i="1"/>
  <c r="AI63" i="1"/>
  <c r="AH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CK62" i="1"/>
  <c r="AI62" i="1"/>
  <c r="AH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CK61" i="1"/>
  <c r="AI61" i="1"/>
  <c r="AH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CK60" i="1"/>
  <c r="AI60" i="1"/>
  <c r="AH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CK59" i="1"/>
  <c r="AI59" i="1"/>
  <c r="AH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CK58" i="1"/>
  <c r="AI58" i="1"/>
  <c r="AH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CK57" i="1"/>
  <c r="AI57" i="1"/>
  <c r="AH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CK56" i="1"/>
  <c r="AI56" i="1"/>
  <c r="AH56" i="1"/>
  <c r="W56" i="1"/>
  <c r="V56" i="1"/>
  <c r="T56" i="1"/>
  <c r="S56" i="1"/>
  <c r="Q56" i="1"/>
  <c r="P56" i="1"/>
  <c r="N56" i="1"/>
  <c r="M56" i="1"/>
  <c r="L56" i="1"/>
  <c r="K56" i="1"/>
  <c r="J56" i="1"/>
  <c r="I56" i="1"/>
  <c r="H56" i="1"/>
  <c r="G56" i="1"/>
  <c r="F56" i="1"/>
  <c r="CK55" i="1"/>
  <c r="AI55" i="1"/>
  <c r="AH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CK54" i="1"/>
  <c r="AI54" i="1"/>
  <c r="AH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CK53" i="1"/>
  <c r="AI53" i="1"/>
  <c r="AH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CK52" i="1"/>
  <c r="AI52" i="1"/>
  <c r="AH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CK51" i="1"/>
  <c r="AI51" i="1"/>
  <c r="AH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CK50" i="1"/>
  <c r="AI50" i="1"/>
  <c r="AH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CK49" i="1"/>
  <c r="AI49" i="1"/>
  <c r="AH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CK48" i="1"/>
  <c r="AI48" i="1"/>
  <c r="AH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CK47" i="1"/>
  <c r="AI47" i="1"/>
  <c r="AH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CK46" i="1"/>
  <c r="AI46" i="1"/>
  <c r="AH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CK45" i="1"/>
  <c r="AI45" i="1"/>
  <c r="AH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CK44" i="1"/>
  <c r="AI44" i="1"/>
  <c r="AH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K43" i="1"/>
  <c r="AI43" i="1"/>
  <c r="AH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CK42" i="1"/>
  <c r="AI42" i="1"/>
  <c r="AH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CK41" i="1"/>
  <c r="AI41" i="1"/>
  <c r="AH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CK40" i="1"/>
  <c r="AI40" i="1"/>
  <c r="AH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CK39" i="1"/>
  <c r="AI39" i="1"/>
  <c r="AH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CK38" i="1"/>
  <c r="AI38" i="1"/>
  <c r="AH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CK37" i="1"/>
  <c r="AI37" i="1"/>
  <c r="AH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CK36" i="1"/>
  <c r="AI36" i="1"/>
  <c r="AH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CK35" i="1"/>
  <c r="AI35" i="1"/>
  <c r="AH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CK34" i="1"/>
  <c r="AI34" i="1"/>
  <c r="AH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CK33" i="1"/>
  <c r="AI33" i="1"/>
  <c r="AH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CK32" i="1"/>
  <c r="AI32" i="1"/>
  <c r="AH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CK31" i="1"/>
  <c r="AI31" i="1"/>
  <c r="AH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CK30" i="1"/>
  <c r="AI30" i="1"/>
  <c r="AH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CK29" i="1"/>
  <c r="AI29" i="1"/>
  <c r="AH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CK28" i="1"/>
  <c r="AI28" i="1"/>
  <c r="AH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CK27" i="1"/>
  <c r="AI27" i="1"/>
  <c r="AH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CK26" i="1"/>
  <c r="AI26" i="1"/>
  <c r="AH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CK25" i="1"/>
  <c r="AI25" i="1"/>
  <c r="AH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CK24" i="1"/>
  <c r="AI24" i="1"/>
  <c r="AH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CK23" i="1"/>
  <c r="AI23" i="1"/>
  <c r="AH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CK22" i="1"/>
  <c r="AI22" i="1"/>
  <c r="AH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CK21" i="1"/>
  <c r="AI21" i="1"/>
  <c r="AH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CK20" i="1"/>
  <c r="AI20" i="1"/>
  <c r="AH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CK19" i="1"/>
  <c r="AI19" i="1"/>
  <c r="AH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CK18" i="1"/>
  <c r="AI18" i="1"/>
  <c r="AH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CK17" i="1"/>
  <c r="AI17" i="1"/>
  <c r="AH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CK16" i="1"/>
  <c r="AI16" i="1"/>
  <c r="AH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K15" i="1"/>
  <c r="AI15" i="1"/>
  <c r="AH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CK14" i="1"/>
  <c r="AI14" i="1"/>
  <c r="AH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CK13" i="1"/>
  <c r="AI13" i="1"/>
  <c r="AH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CK12" i="1"/>
  <c r="AI12" i="1"/>
  <c r="AH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CK11" i="1"/>
  <c r="AI11" i="1"/>
  <c r="AH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CK10" i="1"/>
  <c r="AI10" i="1"/>
  <c r="AH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CK9" i="1"/>
  <c r="AI9" i="1"/>
  <c r="AH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CK8" i="1"/>
  <c r="AI8" i="1"/>
  <c r="AH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CK7" i="1"/>
  <c r="AI7" i="1"/>
  <c r="AH7" i="1"/>
  <c r="X7" i="1"/>
  <c r="W7" i="1"/>
  <c r="V7" i="1"/>
  <c r="U7" i="1"/>
  <c r="T7" i="1"/>
  <c r="S7" i="1"/>
  <c r="R7" i="1"/>
  <c r="Q7" i="1"/>
  <c r="P7" i="1"/>
  <c r="L7" i="1"/>
  <c r="K7" i="1"/>
  <c r="J7" i="1"/>
  <c r="I7" i="1"/>
  <c r="H7" i="1"/>
  <c r="G7" i="1"/>
  <c r="F7" i="1"/>
  <c r="CK6" i="1"/>
  <c r="AI6" i="1"/>
  <c r="AH6" i="1"/>
  <c r="X6" i="1"/>
  <c r="W6" i="1"/>
  <c r="V6" i="1"/>
  <c r="U6" i="1"/>
  <c r="T6" i="1"/>
  <c r="S6" i="1"/>
  <c r="R6" i="1"/>
  <c r="Q6" i="1"/>
  <c r="P6" i="1"/>
  <c r="L6" i="1"/>
  <c r="K6" i="1"/>
  <c r="J6" i="1"/>
  <c r="I6" i="1"/>
  <c r="H6" i="1"/>
  <c r="G6" i="1"/>
  <c r="F6" i="1"/>
  <c r="CK5" i="1"/>
  <c r="AI5" i="1"/>
  <c r="AH5" i="1"/>
  <c r="X5" i="1"/>
  <c r="W5" i="1"/>
  <c r="V5" i="1"/>
  <c r="U5" i="1"/>
  <c r="T5" i="1"/>
  <c r="S5" i="1"/>
  <c r="R5" i="1"/>
  <c r="Q5" i="1"/>
  <c r="P5" i="1"/>
  <c r="L5" i="1"/>
  <c r="K5" i="1"/>
  <c r="J5" i="1"/>
  <c r="I5" i="1"/>
  <c r="H5" i="1"/>
  <c r="G5" i="1"/>
  <c r="F5" i="1"/>
  <c r="CK4" i="1"/>
  <c r="AI4" i="1"/>
  <c r="AH4" i="1"/>
  <c r="X4" i="1"/>
  <c r="W4" i="1"/>
  <c r="Y4" i="1" s="1"/>
  <c r="V4" i="1"/>
  <c r="U4" i="1"/>
  <c r="T4" i="1"/>
  <c r="S4" i="1"/>
  <c r="R4" i="1"/>
  <c r="Q4" i="1"/>
  <c r="P4" i="1"/>
  <c r="L4" i="1"/>
  <c r="K4" i="1"/>
  <c r="J4" i="1"/>
  <c r="I4" i="1"/>
  <c r="H4" i="1"/>
  <c r="G4" i="1"/>
  <c r="F4" i="1"/>
  <c r="CK3" i="1"/>
  <c r="AI3" i="1"/>
  <c r="AH3" i="1"/>
  <c r="X3" i="1"/>
  <c r="W3" i="1"/>
  <c r="V3" i="1"/>
  <c r="Y3" i="1" s="1"/>
  <c r="U3" i="1"/>
  <c r="T3" i="1"/>
  <c r="S3" i="1"/>
  <c r="R3" i="1"/>
  <c r="Q3" i="1"/>
  <c r="P3" i="1"/>
  <c r="L3" i="1"/>
  <c r="K3" i="1"/>
  <c r="J3" i="1"/>
  <c r="I3" i="1"/>
  <c r="H3" i="1"/>
  <c r="G3" i="1"/>
  <c r="F3" i="1"/>
  <c r="CK2" i="1"/>
  <c r="AI2" i="1"/>
  <c r="AH2" i="1"/>
  <c r="X2" i="1"/>
  <c r="W2" i="1"/>
  <c r="Y2" i="1" s="1"/>
  <c r="V2" i="1"/>
  <c r="U2" i="1"/>
  <c r="T2" i="1"/>
  <c r="S2" i="1"/>
  <c r="R2" i="1"/>
  <c r="Q2" i="1"/>
  <c r="P2" i="1"/>
  <c r="L2" i="1"/>
  <c r="K2" i="1"/>
  <c r="J2" i="1"/>
  <c r="I2" i="1"/>
  <c r="H2" i="1"/>
  <c r="G2" i="1"/>
  <c r="F2" i="1"/>
  <c r="Y10" i="1" l="1"/>
  <c r="Y18" i="1"/>
  <c r="Y26" i="1"/>
  <c r="Y34" i="1"/>
  <c r="Y42" i="1"/>
  <c r="Y50" i="1"/>
  <c r="Y64" i="1"/>
  <c r="Y13" i="1"/>
  <c r="Y21" i="1"/>
  <c r="Y29" i="1"/>
  <c r="Y37" i="1"/>
  <c r="Z37" i="1" s="1"/>
  <c r="Y45" i="1"/>
  <c r="Y53" i="1"/>
  <c r="Y56" i="1"/>
  <c r="Z56" i="1" s="1"/>
  <c r="Y59" i="1"/>
  <c r="Y67" i="1"/>
  <c r="Z4" i="1"/>
  <c r="Y8" i="1"/>
  <c r="Y16" i="1"/>
  <c r="Y24" i="1"/>
  <c r="Y32" i="1"/>
  <c r="Y40" i="1"/>
  <c r="Y48" i="1"/>
  <c r="Y62" i="1"/>
  <c r="Y70" i="1"/>
  <c r="Y11" i="1"/>
  <c r="Z11" i="1" s="1"/>
  <c r="Y19" i="1"/>
  <c r="Z19" i="1" s="1"/>
  <c r="Y27" i="1"/>
  <c r="Z27" i="1" s="1"/>
  <c r="Y35" i="1"/>
  <c r="Y43" i="1"/>
  <c r="Z43" i="1" s="1"/>
  <c r="Y51" i="1"/>
  <c r="Y57" i="1"/>
  <c r="Y65" i="1"/>
  <c r="Y14" i="1"/>
  <c r="Y22" i="1"/>
  <c r="Y30" i="1"/>
  <c r="Y38" i="1"/>
  <c r="Y46" i="1"/>
  <c r="Y54" i="1"/>
  <c r="Y60" i="1"/>
  <c r="Z60" i="1" s="1"/>
  <c r="Y68" i="1"/>
  <c r="Y9" i="1"/>
  <c r="Z9" i="1" s="1"/>
  <c r="Y17" i="1"/>
  <c r="Z17" i="1" s="1"/>
  <c r="Y25" i="1"/>
  <c r="Y33" i="1"/>
  <c r="Y41" i="1"/>
  <c r="Y49" i="1"/>
  <c r="Y63" i="1"/>
  <c r="Y71" i="1"/>
  <c r="Y6" i="1"/>
  <c r="Y12" i="1"/>
  <c r="Y20" i="1"/>
  <c r="Y28" i="1"/>
  <c r="Y36" i="1"/>
  <c r="Y44" i="1"/>
  <c r="Y52" i="1"/>
  <c r="Y58" i="1"/>
  <c r="Y66" i="1"/>
  <c r="Z2" i="1"/>
  <c r="Y7" i="1"/>
  <c r="Z7" i="1" s="1"/>
  <c r="Y15" i="1"/>
  <c r="Y23" i="1"/>
  <c r="Z23" i="1" s="1"/>
  <c r="Y31" i="1"/>
  <c r="Z31" i="1" s="1"/>
  <c r="Y39" i="1"/>
  <c r="Y47" i="1"/>
  <c r="Z47" i="1" s="1"/>
  <c r="Y55" i="1"/>
  <c r="Y61" i="1"/>
  <c r="Y69" i="1"/>
  <c r="Z6" i="1"/>
  <c r="Z13" i="1"/>
  <c r="Z15" i="1"/>
  <c r="Z16" i="1"/>
  <c r="Z22" i="1"/>
  <c r="Z24" i="1"/>
  <c r="Z25" i="1"/>
  <c r="Z26" i="1"/>
  <c r="Z28" i="1"/>
  <c r="Z29" i="1"/>
  <c r="Z30" i="1"/>
  <c r="Z32" i="1"/>
  <c r="Z33" i="1"/>
  <c r="Z34" i="1"/>
  <c r="Z35" i="1"/>
  <c r="Z36" i="1"/>
  <c r="Z38" i="1"/>
  <c r="Z39" i="1"/>
  <c r="Z40" i="1"/>
  <c r="Z41" i="1"/>
  <c r="Z42" i="1"/>
  <c r="Z44" i="1"/>
  <c r="Z45" i="1"/>
  <c r="Z46" i="1"/>
  <c r="Z48" i="1"/>
  <c r="Z49" i="1"/>
  <c r="Z50" i="1"/>
  <c r="Z51" i="1"/>
  <c r="Z52" i="1"/>
  <c r="Z53" i="1"/>
  <c r="Z54" i="1"/>
  <c r="Z55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1" i="1"/>
  <c r="Y5" i="1"/>
  <c r="Z5" i="1" s="1"/>
  <c r="Z3" i="1"/>
  <c r="Z8" i="1"/>
  <c r="Z10" i="1"/>
  <c r="Z12" i="1"/>
  <c r="Z14" i="1"/>
  <c r="Z18" i="1"/>
  <c r="Z20" i="1"/>
  <c r="Z21" i="1"/>
</calcChain>
</file>

<file path=xl/sharedStrings.xml><?xml version="1.0" encoding="utf-8"?>
<sst xmlns="http://schemas.openxmlformats.org/spreadsheetml/2006/main" count="163" uniqueCount="93">
  <si>
    <t>LVB-window</t>
  </si>
  <si>
    <t>LCB-Window</t>
  </si>
  <si>
    <t>300 K</t>
  </si>
  <si>
    <t>350 K</t>
  </si>
  <si>
    <t>400 K</t>
  </si>
  <si>
    <t>450 K</t>
  </si>
  <si>
    <t>500 K</t>
  </si>
  <si>
    <t>550 K</t>
  </si>
  <si>
    <t>600 K</t>
  </si>
  <si>
    <t>650 K</t>
  </si>
  <si>
    <t>GeAsSe</t>
  </si>
  <si>
    <t>GeAsTe</t>
  </si>
  <si>
    <t>GeBiSe</t>
  </si>
  <si>
    <t>GeBiTe</t>
  </si>
  <si>
    <t>GeSbSe</t>
  </si>
  <si>
    <t>GeSbTe</t>
  </si>
  <si>
    <t>SiBiTe</t>
  </si>
  <si>
    <t>SiSbTe</t>
  </si>
  <si>
    <t>SnAsSe</t>
  </si>
  <si>
    <t>SnAsTe</t>
  </si>
  <si>
    <t>SnBiSe</t>
  </si>
  <si>
    <t>SnBiTe</t>
  </si>
  <si>
    <t>SnSbSe</t>
  </si>
  <si>
    <t>SnSbTe</t>
  </si>
  <si>
    <t>PbAsSe</t>
  </si>
  <si>
    <t>PbAsTe</t>
  </si>
  <si>
    <t>PbBiSe</t>
  </si>
  <si>
    <t>PbBiTe</t>
  </si>
  <si>
    <t>PbSbTe</t>
  </si>
  <si>
    <t>SiAsTe</t>
  </si>
  <si>
    <t>PbSbSe</t>
  </si>
  <si>
    <t>PbSbS</t>
  </si>
  <si>
    <r>
      <rPr>
        <b/>
        <sz val="12"/>
        <color theme="1"/>
        <rFont val="等线"/>
        <family val="2"/>
        <charset val="134"/>
      </rPr>
      <t>序号</t>
    </r>
    <phoneticPr fontId="3" type="noConversion"/>
  </si>
  <si>
    <t>ABC-Compound</t>
    <phoneticPr fontId="3" type="noConversion"/>
  </si>
  <si>
    <r>
      <t>N</t>
    </r>
    <r>
      <rPr>
        <b/>
        <vertAlign val="subscript"/>
        <sz val="12"/>
        <color theme="1"/>
        <rFont val="Times New Roman"/>
        <family val="1"/>
      </rPr>
      <t>A</t>
    </r>
    <r>
      <rPr>
        <b/>
        <sz val="12"/>
        <color theme="1"/>
        <rFont val="Times New Roman"/>
        <family val="1"/>
      </rPr>
      <t xml:space="preserve"> (atom/unit)</t>
    </r>
    <phoneticPr fontId="3" type="noConversion"/>
  </si>
  <si>
    <r>
      <t>N</t>
    </r>
    <r>
      <rPr>
        <b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 xml:space="preserve">  (atom/unit)</t>
    </r>
    <phoneticPr fontId="3" type="noConversion"/>
  </si>
  <si>
    <r>
      <t>N</t>
    </r>
    <r>
      <rPr>
        <b/>
        <vertAlign val="subscript"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 xml:space="preserve"> (atom/unit)</t>
    </r>
    <phoneticPr fontId="3" type="noConversion"/>
  </si>
  <si>
    <t>N( atom/unit)</t>
    <phoneticPr fontId="3" type="noConversion"/>
  </si>
  <si>
    <t>Valence_Con_A</t>
    <phoneticPr fontId="3" type="noConversion"/>
  </si>
  <si>
    <t>Valence_Con_B</t>
    <phoneticPr fontId="3" type="noConversion"/>
  </si>
  <si>
    <t>Valence_Con_C</t>
    <phoneticPr fontId="3" type="noConversion"/>
  </si>
  <si>
    <t>Row_A</t>
    <phoneticPr fontId="3" type="noConversion"/>
  </si>
  <si>
    <t>Row_B</t>
    <phoneticPr fontId="3" type="noConversion"/>
  </si>
  <si>
    <t>Row_C</t>
    <phoneticPr fontId="3" type="noConversion"/>
  </si>
  <si>
    <r>
      <t>P</t>
    </r>
    <r>
      <rPr>
        <b/>
        <vertAlign val="subscript"/>
        <sz val="12"/>
        <color theme="1"/>
        <rFont val="Times New Roman"/>
        <family val="1"/>
      </rPr>
      <t>A</t>
    </r>
    <phoneticPr fontId="3" type="noConversion"/>
  </si>
  <si>
    <r>
      <t>P</t>
    </r>
    <r>
      <rPr>
        <b/>
        <vertAlign val="subscript"/>
        <sz val="12"/>
        <color theme="1"/>
        <rFont val="Times New Roman"/>
        <family val="1"/>
      </rPr>
      <t>B</t>
    </r>
    <phoneticPr fontId="3" type="noConversion"/>
  </si>
  <si>
    <r>
      <t>P</t>
    </r>
    <r>
      <rPr>
        <b/>
        <vertAlign val="subscript"/>
        <sz val="12"/>
        <color theme="1"/>
        <rFont val="Times New Roman"/>
        <family val="1"/>
      </rPr>
      <t>C</t>
    </r>
    <phoneticPr fontId="3" type="noConversion"/>
  </si>
  <si>
    <r>
      <rPr>
        <b/>
        <i/>
        <sz val="12"/>
        <color theme="1"/>
        <rFont val="Times New Roman"/>
        <family val="1"/>
      </rPr>
      <t>r</t>
    </r>
    <r>
      <rPr>
        <b/>
        <vertAlign val="subscript"/>
        <sz val="12"/>
        <color theme="1"/>
        <rFont val="Times New Roman"/>
        <family val="1"/>
      </rPr>
      <t>A</t>
    </r>
    <r>
      <rPr>
        <b/>
        <sz val="12"/>
        <color theme="1"/>
        <rFont val="Times New Roman"/>
        <family val="1"/>
      </rPr>
      <t>(pm)</t>
    </r>
    <phoneticPr fontId="3" type="noConversion"/>
  </si>
  <si>
    <r>
      <t>r</t>
    </r>
    <r>
      <rPr>
        <b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>(pm)</t>
    </r>
    <phoneticPr fontId="3" type="noConversion"/>
  </si>
  <si>
    <r>
      <t>r</t>
    </r>
    <r>
      <rPr>
        <b/>
        <vertAlign val="subscript"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(pm)</t>
    </r>
    <phoneticPr fontId="3" type="noConversion"/>
  </si>
  <si>
    <r>
      <rPr>
        <b/>
        <i/>
        <sz val="12"/>
        <color theme="1"/>
        <rFont val="Times New Roman"/>
        <family val="1"/>
      </rPr>
      <t>r</t>
    </r>
    <r>
      <rPr>
        <b/>
        <vertAlign val="subscript"/>
        <sz val="12"/>
        <color theme="1"/>
        <rFont val="Times New Roman"/>
        <family val="1"/>
      </rPr>
      <t>CA</t>
    </r>
    <r>
      <rPr>
        <b/>
        <sz val="12"/>
        <color theme="1"/>
        <rFont val="Times New Roman"/>
        <family val="1"/>
      </rPr>
      <t>(pm)</t>
    </r>
    <phoneticPr fontId="3" type="noConversion"/>
  </si>
  <si>
    <r>
      <t>r</t>
    </r>
    <r>
      <rPr>
        <b/>
        <vertAlign val="subscript"/>
        <sz val="12"/>
        <color theme="1"/>
        <rFont val="Times New Roman"/>
        <family val="1"/>
      </rPr>
      <t>CB</t>
    </r>
    <r>
      <rPr>
        <b/>
        <sz val="12"/>
        <color theme="1"/>
        <rFont val="Times New Roman"/>
        <family val="1"/>
      </rPr>
      <t>(pm)</t>
    </r>
    <phoneticPr fontId="3" type="noConversion"/>
  </si>
  <si>
    <r>
      <t>r</t>
    </r>
    <r>
      <rPr>
        <b/>
        <vertAlign val="subscript"/>
        <sz val="12"/>
        <color theme="1"/>
        <rFont val="Times New Roman"/>
        <family val="1"/>
      </rPr>
      <t>CC</t>
    </r>
    <r>
      <rPr>
        <b/>
        <sz val="12"/>
        <color theme="1"/>
        <rFont val="Times New Roman"/>
        <family val="1"/>
      </rPr>
      <t>(pm)</t>
    </r>
    <phoneticPr fontId="3" type="noConversion"/>
  </si>
  <si>
    <r>
      <t>X</t>
    </r>
    <r>
      <rPr>
        <b/>
        <vertAlign val="subscript"/>
        <sz val="12"/>
        <color theme="1"/>
        <rFont val="Times New Roman"/>
        <family val="1"/>
      </rPr>
      <t>A</t>
    </r>
    <phoneticPr fontId="3" type="noConversion"/>
  </si>
  <si>
    <r>
      <t>X</t>
    </r>
    <r>
      <rPr>
        <b/>
        <vertAlign val="subscript"/>
        <sz val="12"/>
        <color theme="1"/>
        <rFont val="Times New Roman"/>
        <family val="1"/>
      </rPr>
      <t>B</t>
    </r>
    <phoneticPr fontId="3" type="noConversion"/>
  </si>
  <si>
    <r>
      <t>X</t>
    </r>
    <r>
      <rPr>
        <b/>
        <vertAlign val="subscript"/>
        <sz val="12"/>
        <color theme="1"/>
        <rFont val="Times New Roman"/>
        <family val="1"/>
      </rPr>
      <t>C</t>
    </r>
    <phoneticPr fontId="3" type="noConversion"/>
  </si>
  <si>
    <t>Ave_X</t>
    <phoneticPr fontId="3" type="noConversion"/>
  </si>
  <si>
    <t>Std.Dev.Pauling Electronegativity</t>
    <phoneticPr fontId="3" type="noConversion"/>
  </si>
  <si>
    <t>a (Å/uint)</t>
    <phoneticPr fontId="3" type="noConversion"/>
  </si>
  <si>
    <t>c (Å/unit)</t>
    <phoneticPr fontId="3" type="noConversion"/>
  </si>
  <si>
    <t>Ave_Mass (g/mol)</t>
    <phoneticPr fontId="3" type="noConversion"/>
  </si>
  <si>
    <t>A-C (Å)</t>
    <phoneticPr fontId="3" type="noConversion"/>
  </si>
  <si>
    <t>B-C (Å)</t>
    <phoneticPr fontId="3" type="noConversion"/>
  </si>
  <si>
    <t>ABS(IpCOHP)-AC (eV)</t>
    <phoneticPr fontId="3" type="noConversion"/>
  </si>
  <si>
    <t>ABS(IpCOHP)-BC (eV)</t>
    <phoneticPr fontId="3" type="noConversion"/>
  </si>
  <si>
    <t>Ave_Bondlength (Å)</t>
    <phoneticPr fontId="3" type="noConversion"/>
  </si>
  <si>
    <t>Ave_IpCOHP (eV)</t>
    <phoneticPr fontId="3" type="noConversion"/>
  </si>
  <si>
    <t>HSE_Band Gap (eV)</t>
    <phoneticPr fontId="3" type="noConversion"/>
  </si>
  <si>
    <t>B (Gpa)</t>
    <phoneticPr fontId="3" type="noConversion"/>
  </si>
  <si>
    <t>Average-mh*</t>
    <phoneticPr fontId="3" type="noConversion"/>
  </si>
  <si>
    <t>Anisotropy-mh*</t>
    <phoneticPr fontId="3" type="noConversion"/>
  </si>
  <si>
    <t>VB-Extrema-0.1eV</t>
    <phoneticPr fontId="3" type="noConversion"/>
  </si>
  <si>
    <t>1E18-Pockets</t>
    <phoneticPr fontId="3" type="noConversion"/>
  </si>
  <si>
    <t>1E19-Pockets</t>
    <phoneticPr fontId="3" type="noConversion"/>
  </si>
  <si>
    <t>1E20-Pockets</t>
    <phoneticPr fontId="3" type="noConversion"/>
  </si>
  <si>
    <t>VB-dos-at-0.1 (states/atom)</t>
    <phoneticPr fontId="3" type="noConversion"/>
  </si>
  <si>
    <t>Average-me*</t>
    <phoneticPr fontId="3" type="noConversion"/>
  </si>
  <si>
    <t>Anisotropy-me*</t>
    <phoneticPr fontId="3" type="noConversion"/>
  </si>
  <si>
    <t>CB-Extrema-0.1eV</t>
    <phoneticPr fontId="3" type="noConversion"/>
  </si>
  <si>
    <t>-1E18-Pockets</t>
    <phoneticPr fontId="3" type="noConversion"/>
  </si>
  <si>
    <t>-1E19-Pockets</t>
    <phoneticPr fontId="3" type="noConversion"/>
  </si>
  <si>
    <t>-1E20-Pockets</t>
    <phoneticPr fontId="3" type="noConversion"/>
  </si>
  <si>
    <t>CB-dos-at-0.1  (states/atom)</t>
    <phoneticPr fontId="3" type="noConversion"/>
  </si>
  <si>
    <t>Time (fs)</t>
    <phoneticPr fontId="3" type="noConversion"/>
  </si>
  <si>
    <t>K_cal 100K</t>
    <phoneticPr fontId="3" type="noConversion"/>
  </si>
  <si>
    <t>150 K</t>
    <phoneticPr fontId="3" type="noConversion"/>
  </si>
  <si>
    <t>200 K</t>
    <phoneticPr fontId="3" type="noConversion"/>
  </si>
  <si>
    <t>250 K</t>
    <phoneticPr fontId="3" type="noConversion"/>
  </si>
  <si>
    <t>K_min</t>
    <phoneticPr fontId="3" type="noConversion"/>
  </si>
  <si>
    <t>K_diff</t>
    <phoneticPr fontId="3" type="noConversion"/>
  </si>
  <si>
    <t>N_optimal (1e20 cm-3)_100K</t>
    <phoneticPr fontId="3" type="noConversion"/>
  </si>
  <si>
    <t>Type</t>
    <phoneticPr fontId="3" type="noConversion"/>
  </si>
  <si>
    <t>ZT_max_100K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</si>
</sst>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_ "/>
    <numFmt numFmtId="178" formatCode="0.00_);[Red]\(0.00\)"/>
    <numFmt numFmtId="179" formatCode="0_ "/>
    <numFmt numFmtId="180" formatCode="0_);[Red]\(0\)"/>
  </numFmts>
  <fonts count="6" x14ac:knownFonts="1">
    <font>
      <sz val="11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b/>
      <vertAlign val="subscript"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80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80" fontId="0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93"/>
  <sheetViews>
    <sheetView tabSelected="1" workbookViewId="0">
      <selection activeCell="G27" sqref="G27"/>
    </sheetView>
  </sheetViews>
  <sheetFormatPr defaultColWidth="9" defaultRowHeight="15.75" x14ac:dyDescent="0.2"/>
  <cols>
    <col min="1" max="1" width="5.5" style="1" bestFit="1" customWidth="1"/>
    <col min="2" max="2" width="15.625" style="1" bestFit="1" customWidth="1"/>
    <col min="3" max="3" width="15.5" style="1" bestFit="1" customWidth="1"/>
    <col min="4" max="4" width="16.125" style="1" bestFit="1" customWidth="1"/>
    <col min="5" max="5" width="15.5" style="1" bestFit="1" customWidth="1"/>
    <col min="6" max="6" width="15.5" style="1" customWidth="1"/>
    <col min="7" max="8" width="18.375" style="1" bestFit="1" customWidth="1"/>
    <col min="9" max="9" width="18.5" style="1" bestFit="1" customWidth="1"/>
    <col min="10" max="12" width="18.5" style="1" customWidth="1"/>
    <col min="13" max="14" width="5.875" style="1" customWidth="1"/>
    <col min="15" max="15" width="9.25" style="1" bestFit="1" customWidth="1"/>
    <col min="16" max="16" width="11.625" style="1" bestFit="1" customWidth="1"/>
    <col min="17" max="17" width="11.875" style="1" bestFit="1" customWidth="1"/>
    <col min="18" max="18" width="11.375" style="1" bestFit="1" customWidth="1"/>
    <col min="19" max="24" width="11.375" style="1" customWidth="1"/>
    <col min="25" max="25" width="11.375" style="8" customWidth="1"/>
    <col min="26" max="26" width="31.75" style="8" bestFit="1" customWidth="1"/>
    <col min="27" max="28" width="9" style="1"/>
    <col min="29" max="29" width="17.625" style="1" bestFit="1" customWidth="1"/>
    <col min="30" max="31" width="9" style="3"/>
    <col min="32" max="33" width="26.375" style="8" bestFit="1" customWidth="1"/>
    <col min="34" max="35" width="22.75" style="1" bestFit="1" customWidth="1"/>
    <col min="36" max="36" width="22.625" style="8" bestFit="1" customWidth="1"/>
    <col min="37" max="38" width="22.625" style="8" customWidth="1"/>
    <col min="39" max="39" width="9" style="9" customWidth="1"/>
    <col min="40" max="40" width="13" style="9" bestFit="1" customWidth="1"/>
    <col min="41" max="41" width="15.25" style="9" bestFit="1" customWidth="1"/>
    <col min="42" max="42" width="18.375" style="4" bestFit="1" customWidth="1"/>
    <col min="43" max="43" width="9" style="1"/>
    <col min="44" max="44" width="14.625" style="1" bestFit="1" customWidth="1"/>
    <col min="45" max="45" width="9" style="1"/>
    <col min="46" max="46" width="13.375" style="1" bestFit="1" customWidth="1"/>
    <col min="47" max="47" width="9" style="1"/>
    <col min="48" max="48" width="13.375" style="1" bestFit="1" customWidth="1"/>
    <col min="49" max="49" width="9" style="1"/>
    <col min="50" max="50" width="26.125" style="3" bestFit="1" customWidth="1"/>
    <col min="51" max="51" width="13" style="9" bestFit="1" customWidth="1"/>
    <col min="52" max="52" width="15.25" style="9" bestFit="1" customWidth="1"/>
    <col min="53" max="53" width="18.375" style="4" bestFit="1" customWidth="1"/>
    <col min="54" max="54" width="9" style="1"/>
    <col min="55" max="55" width="13.375" style="2" bestFit="1" customWidth="1"/>
    <col min="56" max="56" width="9" style="1"/>
    <col min="57" max="57" width="14" style="2" bestFit="1" customWidth="1"/>
    <col min="58" max="58" width="9" style="1"/>
    <col min="59" max="59" width="14" style="2" bestFit="1" customWidth="1"/>
    <col min="60" max="60" width="10.125" style="6" bestFit="1" customWidth="1"/>
    <col min="61" max="61" width="26.625" style="3" bestFit="1" customWidth="1"/>
    <col min="62" max="62" width="9" style="1"/>
    <col min="63" max="63" width="14.25" style="9" bestFit="1" customWidth="1"/>
    <col min="64" max="64" width="7.125" style="9" bestFit="1" customWidth="1"/>
    <col min="65" max="65" width="6" style="9" bestFit="1" customWidth="1"/>
    <col min="66" max="66" width="7.125" style="9" bestFit="1" customWidth="1"/>
    <col min="67" max="67" width="6" style="9" bestFit="1" customWidth="1"/>
    <col min="68" max="74" width="7.125" style="9" bestFit="1" customWidth="1"/>
    <col min="75" max="76" width="9" style="9" bestFit="1" customWidth="1"/>
    <col min="77" max="77" width="34.25" style="8" bestFit="1" customWidth="1"/>
    <col min="78" max="88" width="8.125" style="8" bestFit="1" customWidth="1"/>
    <col min="89" max="89" width="8.125" style="8" customWidth="1"/>
    <col min="90" max="90" width="34.25" style="8" bestFit="1" customWidth="1"/>
    <col min="91" max="100" width="8.125" style="3" bestFit="1" customWidth="1"/>
    <col min="101" max="101" width="8.25" style="3" bestFit="1" customWidth="1"/>
    <col min="102" max="16384" width="9" style="1"/>
  </cols>
  <sheetData>
    <row r="1" spans="1:101" ht="17.25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7" t="s">
        <v>48</v>
      </c>
      <c r="R1" s="7" t="s">
        <v>49</v>
      </c>
      <c r="S1" s="1" t="s">
        <v>50</v>
      </c>
      <c r="T1" s="7" t="s">
        <v>51</v>
      </c>
      <c r="U1" s="7" t="s">
        <v>52</v>
      </c>
      <c r="V1" s="1" t="s">
        <v>53</v>
      </c>
      <c r="W1" s="1" t="s">
        <v>54</v>
      </c>
      <c r="X1" s="1" t="s">
        <v>55</v>
      </c>
      <c r="Y1" s="8" t="s">
        <v>56</v>
      </c>
      <c r="Z1" s="8" t="s">
        <v>57</v>
      </c>
      <c r="AA1" s="1" t="s">
        <v>58</v>
      </c>
      <c r="AB1" s="1" t="s">
        <v>59</v>
      </c>
      <c r="AC1" s="1" t="s">
        <v>60</v>
      </c>
      <c r="AD1" s="3" t="s">
        <v>61</v>
      </c>
      <c r="AE1" s="3" t="s">
        <v>62</v>
      </c>
      <c r="AF1" s="8" t="s">
        <v>63</v>
      </c>
      <c r="AG1" s="8" t="s">
        <v>64</v>
      </c>
      <c r="AH1" s="1" t="s">
        <v>65</v>
      </c>
      <c r="AI1" s="1" t="s">
        <v>66</v>
      </c>
      <c r="AJ1" s="8" t="s">
        <v>67</v>
      </c>
      <c r="AK1" s="8" t="s">
        <v>0</v>
      </c>
      <c r="AL1" s="8" t="s">
        <v>1</v>
      </c>
      <c r="AM1" s="9" t="s">
        <v>68</v>
      </c>
      <c r="AN1" s="9" t="s">
        <v>69</v>
      </c>
      <c r="AO1" s="9" t="s">
        <v>70</v>
      </c>
      <c r="AP1" s="4" t="s">
        <v>71</v>
      </c>
      <c r="AQ1" s="1">
        <v>1E+18</v>
      </c>
      <c r="AR1" s="1" t="s">
        <v>72</v>
      </c>
      <c r="AS1" s="1">
        <v>1E+19</v>
      </c>
      <c r="AT1" s="1" t="s">
        <v>73</v>
      </c>
      <c r="AU1" s="1">
        <v>1E+20</v>
      </c>
      <c r="AV1" s="1" t="s">
        <v>74</v>
      </c>
      <c r="AW1" s="1">
        <v>1E+21</v>
      </c>
      <c r="AX1" s="3" t="s">
        <v>75</v>
      </c>
      <c r="AY1" s="9" t="s">
        <v>76</v>
      </c>
      <c r="AZ1" s="9" t="s">
        <v>77</v>
      </c>
      <c r="BA1" s="4" t="s">
        <v>78</v>
      </c>
      <c r="BB1" s="1">
        <v>-1E+18</v>
      </c>
      <c r="BC1" s="10" t="s">
        <v>79</v>
      </c>
      <c r="BD1" s="1">
        <v>-1E+19</v>
      </c>
      <c r="BE1" s="10" t="s">
        <v>80</v>
      </c>
      <c r="BF1" s="1">
        <v>-1E+20</v>
      </c>
      <c r="BG1" s="10" t="s">
        <v>81</v>
      </c>
      <c r="BH1" s="1">
        <v>-1E+21</v>
      </c>
      <c r="BI1" s="3" t="s">
        <v>82</v>
      </c>
      <c r="BJ1" s="1" t="s">
        <v>83</v>
      </c>
      <c r="BK1" s="9" t="s">
        <v>84</v>
      </c>
      <c r="BL1" s="9" t="s">
        <v>85</v>
      </c>
      <c r="BM1" s="9" t="s">
        <v>86</v>
      </c>
      <c r="BN1" s="9" t="s">
        <v>87</v>
      </c>
      <c r="BO1" s="9" t="s">
        <v>2</v>
      </c>
      <c r="BP1" s="9" t="s">
        <v>3</v>
      </c>
      <c r="BQ1" s="9" t="s">
        <v>4</v>
      </c>
      <c r="BR1" s="9" t="s">
        <v>5</v>
      </c>
      <c r="BS1" s="9" t="s">
        <v>6</v>
      </c>
      <c r="BT1" s="9" t="s">
        <v>7</v>
      </c>
      <c r="BU1" s="9" t="s">
        <v>8</v>
      </c>
      <c r="BV1" s="9" t="s">
        <v>9</v>
      </c>
      <c r="BW1" s="9" t="s">
        <v>88</v>
      </c>
      <c r="BX1" s="9" t="s">
        <v>89</v>
      </c>
      <c r="BY1" s="8" t="s">
        <v>90</v>
      </c>
      <c r="BZ1" s="8" t="s">
        <v>85</v>
      </c>
      <c r="CA1" s="8" t="s">
        <v>86</v>
      </c>
      <c r="CB1" s="8" t="s">
        <v>87</v>
      </c>
      <c r="CC1" s="8" t="s">
        <v>2</v>
      </c>
      <c r="CD1" s="8" t="s">
        <v>3</v>
      </c>
      <c r="CE1" s="8" t="s">
        <v>4</v>
      </c>
      <c r="CF1" s="8" t="s">
        <v>5</v>
      </c>
      <c r="CG1" s="8" t="s">
        <v>6</v>
      </c>
      <c r="CH1" s="8" t="s">
        <v>7</v>
      </c>
      <c r="CI1" s="8" t="s">
        <v>8</v>
      </c>
      <c r="CJ1" s="8" t="s">
        <v>9</v>
      </c>
      <c r="CK1" s="8" t="s">
        <v>91</v>
      </c>
      <c r="CL1" s="8" t="s">
        <v>92</v>
      </c>
      <c r="CM1" s="3" t="s">
        <v>85</v>
      </c>
      <c r="CN1" s="3" t="s">
        <v>86</v>
      </c>
      <c r="CO1" s="3" t="s">
        <v>87</v>
      </c>
      <c r="CP1" s="3" t="s">
        <v>2</v>
      </c>
      <c r="CQ1" s="3" t="s">
        <v>3</v>
      </c>
      <c r="CR1" s="3" t="s">
        <v>4</v>
      </c>
      <c r="CS1" s="3" t="s">
        <v>5</v>
      </c>
      <c r="CT1" s="3" t="s">
        <v>6</v>
      </c>
      <c r="CU1" s="3" t="s">
        <v>7</v>
      </c>
      <c r="CV1" s="3" t="s">
        <v>8</v>
      </c>
      <c r="CW1" s="3" t="s">
        <v>9</v>
      </c>
    </row>
    <row r="2" spans="1:101" x14ac:dyDescent="0.2">
      <c r="A2" s="1">
        <v>1</v>
      </c>
      <c r="B2" s="1" t="s">
        <v>10</v>
      </c>
      <c r="C2" s="1">
        <v>1</v>
      </c>
      <c r="D2" s="1">
        <v>2</v>
      </c>
      <c r="E2" s="1">
        <v>4</v>
      </c>
      <c r="F2" s="1">
        <f>C2+D2+E2</f>
        <v>7</v>
      </c>
      <c r="G2" s="1" t="str">
        <f>IF(MID($B2,1,2)="Si","3S2P2",IF(MID($B2,1,2)="Ge","4S2P2",IF(MID($B2,1,2)="Sn","5S2P2","6S2P2")))</f>
        <v>4S2P2</v>
      </c>
      <c r="H2" s="1" t="str">
        <f>IF(MID($B2,3,2)="As","4S2P3",IF(MID($B2,3,2)="Sb","5S2P3","6S2P3"))</f>
        <v>4S2P3</v>
      </c>
      <c r="I2" s="1" t="str">
        <f>IF(MID($B2,5,2)="Se","4S2P4",IF(MID($B2,5,2)="Te","5S2P4","3S2P4"))</f>
        <v>4S2P4</v>
      </c>
      <c r="J2" s="1">
        <f>IF(MID($B2,1,2)="Si", 3,IF(MID($B2,1,2)="Ge",4,IF(MID($B2,1,2)="Sn",5,6)))</f>
        <v>4</v>
      </c>
      <c r="K2" s="1">
        <f>IF(MID($B2,3,2)="As",4,IF(MID($B2,3,2)="Sb",5,6))</f>
        <v>4</v>
      </c>
      <c r="L2" s="1">
        <f>IF(MID($B2,5,2)="Se",4,IF(MID($B2,5,2)="Te",5,3))</f>
        <v>4</v>
      </c>
      <c r="M2" s="1">
        <v>32</v>
      </c>
      <c r="N2" s="1">
        <v>33</v>
      </c>
      <c r="O2" s="1">
        <v>34</v>
      </c>
      <c r="P2" s="1">
        <f>IF(MID($B2,1,2)="Si",110,IF(MID($B2,1,2)="Ge",125,IF(MID($B2,1,2)="Sn",145,180)))</f>
        <v>125</v>
      </c>
      <c r="Q2" s="1">
        <f>IF(MID($B2,3,2)="As",115,IF(MID($B2,3,2)="Sb",145,160))</f>
        <v>115</v>
      </c>
      <c r="R2" s="1">
        <f>IF(MID($B2,5,2)="Te",140,103)</f>
        <v>103</v>
      </c>
      <c r="S2" s="1">
        <f>IF(MID($B2,1,2)="Si",111,IF(MID($B2,1,2)="Ge",120,IF(MID($B2,1,2)="Sn",139,146)))</f>
        <v>120</v>
      </c>
      <c r="T2" s="1">
        <f>IF(MID($B2,3,2)="As",119,IF(MID($B2,3,2)="Sb",139,148))</f>
        <v>119</v>
      </c>
      <c r="U2" s="1">
        <f>IF(MID($B2,5,2)="Te",138,120)</f>
        <v>120</v>
      </c>
      <c r="V2" s="1">
        <f>IF(MID($B2,1,2)="Si",1.98,IF(MID($B2,1,2)="Ge",2.01,IF(MID($B2,1,2)="Sn",1.96,1.87)))</f>
        <v>2.0099999999999998</v>
      </c>
      <c r="W2" s="1">
        <f>IF(MID($B2,3,2)="As",2.18,IF(MID($B2,3,2)="Sb",2.05,2.02))</f>
        <v>2.1800000000000002</v>
      </c>
      <c r="X2" s="1">
        <f>IF(MID($B2,5,2)="Te",2.12,2.55)</f>
        <v>2.5499999999999998</v>
      </c>
      <c r="Y2" s="8">
        <f t="shared" ref="Y2:Y65" si="0">(V2*C2+W2*D2+X2*E2)/(C2+D2+E2)</f>
        <v>2.367142857142857</v>
      </c>
      <c r="Z2" s="8">
        <f t="shared" ref="Z2:Z65" si="1">SQRT((C2*(V2-Y2)^2+D2*(W2-Y2)^2+E2*(X2-Y2)^2)/(C2+D2+E2))</f>
        <v>0.21756537839819781</v>
      </c>
      <c r="AA2" s="1">
        <v>3.82</v>
      </c>
      <c r="AB2" s="1">
        <v>37.786999999999999</v>
      </c>
      <c r="AC2" s="1">
        <v>76.900000000000006</v>
      </c>
      <c r="AD2" s="3">
        <v>2.7561300000000002</v>
      </c>
      <c r="AE2" s="3">
        <v>2.7216399999999998</v>
      </c>
      <c r="AF2" s="8">
        <v>1.9911300000000001</v>
      </c>
      <c r="AG2" s="8">
        <v>1.9260350000000002</v>
      </c>
      <c r="AH2" s="3">
        <f t="shared" ref="AH2:AH65" si="2">AVERAGE(AD2,AE2)</f>
        <v>2.7388849999999998</v>
      </c>
      <c r="AI2" s="3">
        <f t="shared" ref="AI2:AI65" si="3">AVERAGE(AF2,AG2)</f>
        <v>1.9585825000000001</v>
      </c>
      <c r="AJ2" s="8">
        <v>0.8861</v>
      </c>
      <c r="AK2" s="8">
        <v>0.66679999999999995</v>
      </c>
      <c r="AL2" s="8">
        <v>1.2002999999999999</v>
      </c>
      <c r="AM2" s="9">
        <v>51.14</v>
      </c>
      <c r="AN2" s="9">
        <v>0.62143825591825641</v>
      </c>
      <c r="AO2" s="9">
        <v>2.6592756237459212</v>
      </c>
      <c r="AP2" s="4">
        <v>4</v>
      </c>
      <c r="AQ2" s="1">
        <v>-0.04</v>
      </c>
      <c r="AR2" s="1">
        <v>0</v>
      </c>
      <c r="AS2" s="1">
        <v>-4.9000000000000002E-2</v>
      </c>
      <c r="AT2" s="1">
        <v>0</v>
      </c>
      <c r="AU2" s="1">
        <v>-9.0999999999999998E-2</v>
      </c>
      <c r="AV2" s="1">
        <v>0</v>
      </c>
      <c r="AW2" s="1">
        <v>-0.2</v>
      </c>
      <c r="AX2" s="3">
        <v>9.0999999999999998E-2</v>
      </c>
      <c r="AY2" s="9">
        <v>0.21032043002552586</v>
      </c>
      <c r="AZ2" s="9">
        <v>3.2425826194317571</v>
      </c>
      <c r="BA2" s="4">
        <v>1</v>
      </c>
      <c r="BB2" s="1">
        <v>0.42099999999999999</v>
      </c>
      <c r="BC2" s="2">
        <v>1</v>
      </c>
      <c r="BD2" s="1">
        <v>0.48399999999999999</v>
      </c>
      <c r="BE2" s="2">
        <v>4</v>
      </c>
      <c r="BF2" s="1">
        <v>0.59899999999999998</v>
      </c>
      <c r="BG2" s="2">
        <v>5</v>
      </c>
      <c r="BH2" s="3">
        <v>0.81</v>
      </c>
      <c r="BI2" s="3">
        <v>4.4999999999999997E-3</v>
      </c>
      <c r="BJ2" s="1">
        <v>10</v>
      </c>
      <c r="BK2" s="9">
        <v>2.15</v>
      </c>
      <c r="BL2" s="9">
        <v>1.45</v>
      </c>
      <c r="BM2" s="9">
        <v>1.1000000000000001</v>
      </c>
      <c r="BN2" s="9">
        <v>0.88</v>
      </c>
      <c r="BO2" s="9">
        <v>0.74</v>
      </c>
      <c r="BP2" s="9">
        <v>0.63</v>
      </c>
      <c r="BQ2" s="9">
        <v>0.55000000000000004</v>
      </c>
      <c r="BR2" s="9">
        <v>0.49</v>
      </c>
      <c r="BS2" s="9">
        <v>0.44</v>
      </c>
      <c r="BT2" s="9">
        <v>0.4</v>
      </c>
      <c r="BU2" s="9">
        <v>0.37</v>
      </c>
      <c r="BV2" s="9">
        <v>0.34</v>
      </c>
      <c r="BW2" s="9">
        <v>0.62</v>
      </c>
      <c r="BX2" s="9">
        <v>0.39</v>
      </c>
      <c r="BY2" s="8">
        <v>0.27368399999999998</v>
      </c>
      <c r="BZ2" s="8">
        <v>0.35445900000000002</v>
      </c>
      <c r="CA2" s="8">
        <v>0.401229</v>
      </c>
      <c r="CB2" s="8">
        <v>0.43809199999999998</v>
      </c>
      <c r="CC2" s="8">
        <v>0.46502900000000003</v>
      </c>
      <c r="CD2" s="8">
        <v>0.49890899999999999</v>
      </c>
      <c r="CE2" s="8">
        <v>0.55500799999999995</v>
      </c>
      <c r="CF2" s="8">
        <v>0.60258599999999996</v>
      </c>
      <c r="CG2" s="8">
        <v>0.66075700000000004</v>
      </c>
      <c r="CH2" s="8">
        <v>0.70370100000000002</v>
      </c>
      <c r="CI2" s="8">
        <v>0.557504</v>
      </c>
      <c r="CJ2" s="8">
        <v>0.59111899999999995</v>
      </c>
      <c r="CK2" s="8" t="str">
        <f t="shared" ref="CK2:CK65" si="4">IF(AND(MID(B2,5,2)="Se", CJ2&gt;0),"P","N")</f>
        <v>P</v>
      </c>
      <c r="CL2" s="8">
        <v>2.4E-2</v>
      </c>
      <c r="CM2" s="3">
        <v>0.08</v>
      </c>
      <c r="CN2" s="3">
        <v>0.16600000000000001</v>
      </c>
      <c r="CO2" s="3">
        <v>0.26700000000000002</v>
      </c>
      <c r="CP2" s="3">
        <v>0.36499999999999999</v>
      </c>
      <c r="CQ2" s="3">
        <v>0.45600000000000002</v>
      </c>
      <c r="CR2" s="3">
        <v>0.51200000000000001</v>
      </c>
      <c r="CS2" s="3">
        <v>0.55800000000000005</v>
      </c>
      <c r="CT2" s="3">
        <v>0.59699999999999998</v>
      </c>
      <c r="CU2" s="3">
        <v>0.63200000000000001</v>
      </c>
      <c r="CV2" s="3">
        <v>0.71799999999999997</v>
      </c>
      <c r="CW2" s="3">
        <v>0.73899999999999999</v>
      </c>
    </row>
    <row r="3" spans="1:101" x14ac:dyDescent="0.2">
      <c r="A3" s="1">
        <v>2</v>
      </c>
      <c r="B3" s="1" t="s">
        <v>11</v>
      </c>
      <c r="C3" s="1">
        <v>1</v>
      </c>
      <c r="D3" s="1">
        <v>2</v>
      </c>
      <c r="E3" s="1">
        <v>4</v>
      </c>
      <c r="F3" s="1">
        <f t="shared" ref="F3:F66" si="5">C3+D3+E3</f>
        <v>7</v>
      </c>
      <c r="G3" s="1" t="str">
        <f t="shared" ref="G3:G66" si="6">IF(MID($B3,1,2)="Si","3S2P2",IF(MID($B3,1,2)="Ge","4S2P2",IF(MID($B3,1,2)="Sn","5S2P2","6S2P2")))</f>
        <v>4S2P2</v>
      </c>
      <c r="H3" s="1" t="str">
        <f t="shared" ref="H3:H66" si="7">IF(MID($B3,3,2)="As","4S2P3",IF(MID($B3,3,2)="Sb","5S2P3","6S2P3"))</f>
        <v>4S2P3</v>
      </c>
      <c r="I3" s="1" t="str">
        <f t="shared" ref="I3:I66" si="8">IF(MID($B3,5,2)="Se","4S2P4",IF(MID($B3,5,2)="Te","5S2P4","3S2P4"))</f>
        <v>5S2P4</v>
      </c>
      <c r="J3" s="1">
        <f t="shared" ref="J3:J66" si="9">IF(MID($B3,1,2)="Si", 3,IF(MID($B3,1,2)="Ge",4,IF(MID($B3,1,2)="Sn",5,6)))</f>
        <v>4</v>
      </c>
      <c r="K3" s="1">
        <f t="shared" ref="K3:K66" si="10">IF(MID($B3,3,2)="As",4,IF(MID($B3,3,2)="Sb",5,6))</f>
        <v>4</v>
      </c>
      <c r="L3" s="1">
        <f t="shared" ref="L3:L66" si="11">IF(MID($B3,5,2)="Se",4,IF(MID($B3,5,2)="Te",5,3))</f>
        <v>5</v>
      </c>
      <c r="M3" s="1">
        <v>32</v>
      </c>
      <c r="N3" s="1">
        <v>33</v>
      </c>
      <c r="O3" s="1">
        <v>52</v>
      </c>
      <c r="P3" s="1">
        <f t="shared" ref="P3:P66" si="12">IF(MID(B3,1,2)="Si",110,IF(MID(B3,1,2)="Ge",125,IF(MID(B3,1,2)="Sn",145,180)))</f>
        <v>125</v>
      </c>
      <c r="Q3" s="1">
        <f t="shared" ref="Q3:Q66" si="13">IF(MID(B3,3,2)="As",115,IF(MID(B3,3,2)="Sb",145,160))</f>
        <v>115</v>
      </c>
      <c r="R3" s="1">
        <f t="shared" ref="R3:R55" si="14">IF(MID(B3,5,2)="Te",140,103)</f>
        <v>140</v>
      </c>
      <c r="S3" s="1">
        <f t="shared" ref="S3:S66" si="15">IF(MID($B3,1,2)="Si",111,IF(MID($B3,1,2)="Ge",120,IF(MID($B3,1,2)="Sn",139,146)))</f>
        <v>120</v>
      </c>
      <c r="T3" s="1">
        <f t="shared" ref="T3:T66" si="16">IF(MID($B3,3,2)="As",119,IF(MID($B3,3,2)="Sb",139,148))</f>
        <v>119</v>
      </c>
      <c r="U3" s="1">
        <f t="shared" ref="U3:U66" si="17">IF(MID($B3,5,2)="Te",138,120)</f>
        <v>138</v>
      </c>
      <c r="V3" s="1">
        <f t="shared" ref="V3:V66" si="18">IF(MID($B3,1,2)="Si",1.98,IF(MID($B3,1,2)="Ge",2.01,IF(MID($B3,1,2)="Sn",1.96,1.87)))</f>
        <v>2.0099999999999998</v>
      </c>
      <c r="W3" s="1">
        <f t="shared" ref="W3:W66" si="19">IF(MID($B3,3,2)="As",2.18,IF(MID($B3,3,2)="Sb",2.05,2.02))</f>
        <v>2.1800000000000002</v>
      </c>
      <c r="X3" s="1">
        <f t="shared" ref="X3:X66" si="20">IF(MID($B3,5,2)="Te",2.12,2.55)</f>
        <v>2.12</v>
      </c>
      <c r="Y3" s="8">
        <f t="shared" si="0"/>
        <v>2.1214285714285714</v>
      </c>
      <c r="Z3" s="8">
        <f t="shared" si="1"/>
        <v>5.2489065916782505E-2</v>
      </c>
      <c r="AA3" s="1">
        <v>4.0730000000000004</v>
      </c>
      <c r="AB3" s="1">
        <v>40.021999999999998</v>
      </c>
      <c r="AC3" s="1">
        <v>104.69</v>
      </c>
      <c r="AD3" s="3">
        <v>2.9274200000000001</v>
      </c>
      <c r="AE3" s="3">
        <v>2.905125</v>
      </c>
      <c r="AF3" s="8">
        <v>1.8795200000000001</v>
      </c>
      <c r="AG3" s="8">
        <v>1.72567</v>
      </c>
      <c r="AH3" s="3">
        <f t="shared" si="2"/>
        <v>2.9162724999999998</v>
      </c>
      <c r="AI3" s="3">
        <f t="shared" si="3"/>
        <v>1.8025950000000002</v>
      </c>
      <c r="AJ3" s="8">
        <v>0.754</v>
      </c>
      <c r="AK3" s="8">
        <v>0.77790000000000004</v>
      </c>
      <c r="AL3" s="8">
        <v>0.87980000000000003</v>
      </c>
      <c r="AM3" s="9">
        <v>48.6</v>
      </c>
      <c r="AN3" s="9">
        <v>0.18428175214688577</v>
      </c>
      <c r="AO3" s="9">
        <v>1.3584011684099744</v>
      </c>
      <c r="AP3" s="4">
        <v>6</v>
      </c>
      <c r="AQ3" s="1">
        <v>-2.1000000000000001E-2</v>
      </c>
      <c r="AR3" s="1">
        <v>0</v>
      </c>
      <c r="AS3" s="1">
        <v>-4.7E-2</v>
      </c>
      <c r="AT3" s="1">
        <v>0</v>
      </c>
      <c r="AU3" s="1">
        <v>-0.11600000000000001</v>
      </c>
      <c r="AV3" s="1">
        <v>0</v>
      </c>
      <c r="AW3" s="1">
        <v>-0.27100000000000002</v>
      </c>
      <c r="AX3" s="3">
        <v>7.0999999999999994E-2</v>
      </c>
      <c r="AY3" s="9">
        <v>7.1859271782748271E-2</v>
      </c>
      <c r="AZ3" s="9">
        <v>1.1716839683327396</v>
      </c>
      <c r="BA3" s="4">
        <v>2</v>
      </c>
      <c r="BB3" s="1">
        <v>0.20599999999999999</v>
      </c>
      <c r="BC3" s="2">
        <v>0</v>
      </c>
      <c r="BD3" s="1">
        <v>0.254</v>
      </c>
      <c r="BE3" s="2">
        <v>0</v>
      </c>
      <c r="BF3" s="1">
        <v>0.33500000000000002</v>
      </c>
      <c r="BG3" s="2">
        <v>2</v>
      </c>
      <c r="BH3" s="3">
        <v>0.47099999999999997</v>
      </c>
      <c r="BI3" s="3">
        <v>1.7299999999999999E-2</v>
      </c>
      <c r="BJ3" s="1">
        <v>10</v>
      </c>
      <c r="BK3" s="9">
        <v>3.07</v>
      </c>
      <c r="BL3" s="9">
        <v>2.0699999999999998</v>
      </c>
      <c r="BM3" s="9">
        <v>1.56</v>
      </c>
      <c r="BN3" s="9">
        <v>1.25</v>
      </c>
      <c r="BO3" s="9">
        <v>1.04</v>
      </c>
      <c r="BP3" s="9">
        <v>0.9</v>
      </c>
      <c r="BQ3" s="9">
        <v>0.78</v>
      </c>
      <c r="BR3" s="9">
        <v>0.7</v>
      </c>
      <c r="BS3" s="9">
        <v>0.63</v>
      </c>
      <c r="BT3" s="9">
        <v>0.56999999999999995</v>
      </c>
      <c r="BU3" s="9">
        <v>0.52</v>
      </c>
      <c r="BV3" s="9">
        <v>0.48</v>
      </c>
      <c r="BW3" s="9">
        <v>0.52</v>
      </c>
      <c r="BX3" s="9">
        <v>0.33</v>
      </c>
      <c r="BY3" s="8">
        <v>-3.0840000000000001</v>
      </c>
      <c r="BZ3" s="8">
        <v>-3.0273500000000002</v>
      </c>
      <c r="CA3" s="8">
        <v>-2.9887000000000001</v>
      </c>
      <c r="CB3" s="8">
        <v>-2.9520200000000001</v>
      </c>
      <c r="CC3" s="8">
        <v>-2.8150499999999998</v>
      </c>
      <c r="CD3" s="8">
        <v>0.28371099999999999</v>
      </c>
      <c r="CE3" s="8">
        <v>0.29447899999999999</v>
      </c>
      <c r="CF3" s="8">
        <v>-0.22861400000000001</v>
      </c>
      <c r="CG3" s="8">
        <v>-0.24592600000000001</v>
      </c>
      <c r="CH3" s="8">
        <v>-0.25431599999999999</v>
      </c>
      <c r="CI3" s="8">
        <v>-0.25687900000000002</v>
      </c>
      <c r="CJ3" s="8">
        <v>-0.28733900000000001</v>
      </c>
      <c r="CK3" s="8" t="str">
        <f t="shared" si="4"/>
        <v>N</v>
      </c>
      <c r="CL3" s="8">
        <v>2.5999999999999999E-2</v>
      </c>
      <c r="CM3" s="3">
        <v>7.0000000000000007E-2</v>
      </c>
      <c r="CN3" s="3">
        <v>0.127</v>
      </c>
      <c r="CO3" s="3">
        <v>0.188</v>
      </c>
      <c r="CP3" s="3">
        <v>0.249</v>
      </c>
      <c r="CQ3" s="3">
        <v>0.32500000000000001</v>
      </c>
      <c r="CR3" s="3">
        <v>0.40300000000000002</v>
      </c>
      <c r="CS3" s="3">
        <v>0.48899999999999999</v>
      </c>
      <c r="CT3" s="3">
        <v>0.56599999999999995</v>
      </c>
      <c r="CU3" s="3">
        <v>0.63200000000000001</v>
      </c>
      <c r="CV3" s="3">
        <v>0.68700000000000006</v>
      </c>
      <c r="CW3" s="3">
        <v>0.72199999999999998</v>
      </c>
    </row>
    <row r="4" spans="1:101" x14ac:dyDescent="0.2">
      <c r="A4" s="1">
        <v>3</v>
      </c>
      <c r="B4" s="1" t="s">
        <v>12</v>
      </c>
      <c r="C4" s="1">
        <v>1</v>
      </c>
      <c r="D4" s="1">
        <v>2</v>
      </c>
      <c r="E4" s="1">
        <v>4</v>
      </c>
      <c r="F4" s="1">
        <f t="shared" si="5"/>
        <v>7</v>
      </c>
      <c r="G4" s="1" t="str">
        <f t="shared" si="6"/>
        <v>4S2P2</v>
      </c>
      <c r="H4" s="1" t="str">
        <f t="shared" si="7"/>
        <v>6S2P3</v>
      </c>
      <c r="I4" s="1" t="str">
        <f t="shared" si="8"/>
        <v>4S2P4</v>
      </c>
      <c r="J4" s="1">
        <f t="shared" si="9"/>
        <v>4</v>
      </c>
      <c r="K4" s="1">
        <f t="shared" si="10"/>
        <v>6</v>
      </c>
      <c r="L4" s="1">
        <f t="shared" si="11"/>
        <v>4</v>
      </c>
      <c r="M4" s="1">
        <v>32</v>
      </c>
      <c r="N4" s="1">
        <v>83</v>
      </c>
      <c r="O4" s="1">
        <v>34</v>
      </c>
      <c r="P4" s="1">
        <f t="shared" si="12"/>
        <v>125</v>
      </c>
      <c r="Q4" s="1">
        <f t="shared" si="13"/>
        <v>160</v>
      </c>
      <c r="R4" s="1">
        <f t="shared" si="14"/>
        <v>103</v>
      </c>
      <c r="S4" s="1">
        <f t="shared" si="15"/>
        <v>120</v>
      </c>
      <c r="T4" s="1">
        <f t="shared" si="16"/>
        <v>148</v>
      </c>
      <c r="U4" s="1">
        <f t="shared" si="17"/>
        <v>120</v>
      </c>
      <c r="V4" s="1">
        <f t="shared" si="18"/>
        <v>2.0099999999999998</v>
      </c>
      <c r="W4" s="1">
        <f t="shared" si="19"/>
        <v>2.02</v>
      </c>
      <c r="X4" s="1">
        <f t="shared" si="20"/>
        <v>2.5499999999999998</v>
      </c>
      <c r="Y4" s="8">
        <f t="shared" si="0"/>
        <v>2.3214285714285716</v>
      </c>
      <c r="Z4" s="8">
        <f t="shared" si="1"/>
        <v>0.26394959320882083</v>
      </c>
      <c r="AA4" s="1">
        <v>4.0759999999999996</v>
      </c>
      <c r="AB4" s="1">
        <v>38.744999999999997</v>
      </c>
      <c r="AC4" s="1">
        <v>115.2</v>
      </c>
      <c r="AD4" s="3">
        <v>2.8118099999999999</v>
      </c>
      <c r="AE4" s="3">
        <v>2.9578899999999999</v>
      </c>
      <c r="AF4" s="8">
        <v>1.8344400000000001</v>
      </c>
      <c r="AG4" s="8">
        <v>1.711535</v>
      </c>
      <c r="AH4" s="3">
        <f t="shared" si="2"/>
        <v>2.8848500000000001</v>
      </c>
      <c r="AI4" s="3">
        <f t="shared" si="3"/>
        <v>1.7729875000000002</v>
      </c>
      <c r="AJ4" s="8">
        <v>0.87239999999999995</v>
      </c>
      <c r="AK4" s="8">
        <v>0.62629999999999997</v>
      </c>
      <c r="AL4" s="8">
        <v>1.3697999999999999</v>
      </c>
      <c r="AM4" s="9">
        <v>35.72</v>
      </c>
      <c r="AN4" s="9">
        <v>0.20018516537355269</v>
      </c>
      <c r="AO4" s="9">
        <v>1.4090116292885082</v>
      </c>
      <c r="AP4" s="4">
        <v>1</v>
      </c>
      <c r="AQ4" s="1">
        <v>-4.9000000000000002E-2</v>
      </c>
      <c r="AR4" s="1">
        <v>0</v>
      </c>
      <c r="AS4" s="1">
        <v>-0.105</v>
      </c>
      <c r="AT4" s="1">
        <v>0</v>
      </c>
      <c r="AU4" s="1">
        <v>-0.23300000000000001</v>
      </c>
      <c r="AV4" s="1">
        <v>1</v>
      </c>
      <c r="AW4" s="1">
        <v>-0.379</v>
      </c>
      <c r="AX4" s="3">
        <v>3.0000000000000001E-3</v>
      </c>
      <c r="AY4" s="9">
        <v>0.17767185265677396</v>
      </c>
      <c r="AZ4" s="9">
        <v>1.7887147901547882</v>
      </c>
      <c r="BA4" s="4">
        <v>1</v>
      </c>
      <c r="BB4" s="1">
        <v>0.32800000000000001</v>
      </c>
      <c r="BC4" s="2">
        <v>1</v>
      </c>
      <c r="BD4" s="1">
        <v>0.39500000000000002</v>
      </c>
      <c r="BE4" s="2">
        <v>1</v>
      </c>
      <c r="BF4" s="1">
        <v>0.57999999999999996</v>
      </c>
      <c r="BG4" s="2">
        <v>3</v>
      </c>
      <c r="BH4" s="3">
        <v>0.89700000000000002</v>
      </c>
      <c r="BI4" s="3">
        <v>1.8E-3</v>
      </c>
      <c r="BJ4" s="1">
        <v>10</v>
      </c>
      <c r="BK4" s="9">
        <v>2.54</v>
      </c>
      <c r="BL4" s="9">
        <v>1.69</v>
      </c>
      <c r="BM4" s="9">
        <v>1.27</v>
      </c>
      <c r="BN4" s="9">
        <v>1.02</v>
      </c>
      <c r="BO4" s="9">
        <v>0.85</v>
      </c>
      <c r="BP4" s="9">
        <v>0.73</v>
      </c>
      <c r="BQ4" s="9">
        <v>0.64</v>
      </c>
      <c r="BR4" s="9">
        <v>0.56999999999999995</v>
      </c>
      <c r="BS4" s="9">
        <v>0.51</v>
      </c>
      <c r="BT4" s="9">
        <v>0.46</v>
      </c>
      <c r="BU4" s="9">
        <v>0.42</v>
      </c>
      <c r="BV4" s="9">
        <v>0.39</v>
      </c>
      <c r="BW4" s="9">
        <v>0.47</v>
      </c>
      <c r="BX4" s="9">
        <v>0.3</v>
      </c>
      <c r="BY4" s="8">
        <v>11.040699999999999</v>
      </c>
      <c r="BZ4" s="8">
        <v>1.75623</v>
      </c>
      <c r="CA4" s="8">
        <v>1.6854100000000001</v>
      </c>
      <c r="CB4" s="8">
        <v>1.66428</v>
      </c>
      <c r="CC4" s="8">
        <v>1.67265</v>
      </c>
      <c r="CD4" s="8">
        <v>1.6230500000000001</v>
      </c>
      <c r="CE4" s="8">
        <v>1.56423</v>
      </c>
      <c r="CF4" s="8">
        <v>1.46584</v>
      </c>
      <c r="CG4" s="8">
        <v>1.32369</v>
      </c>
      <c r="CH4" s="8">
        <v>1.1426799999999999</v>
      </c>
      <c r="CI4" s="8">
        <v>1.0055099999999999</v>
      </c>
      <c r="CJ4" s="8">
        <v>0.88432999999999995</v>
      </c>
      <c r="CK4" s="8" t="str">
        <f t="shared" si="4"/>
        <v>P</v>
      </c>
      <c r="CL4" s="8">
        <v>1.4999999999999999E-2</v>
      </c>
      <c r="CM4" s="3">
        <v>4.9000000000000002E-2</v>
      </c>
      <c r="CN4" s="3">
        <v>0.105</v>
      </c>
      <c r="CO4" s="3">
        <v>0.17399999999999999</v>
      </c>
      <c r="CP4" s="3">
        <v>0.246</v>
      </c>
      <c r="CQ4" s="3">
        <v>0.317</v>
      </c>
      <c r="CR4" s="3">
        <v>0.38400000000000001</v>
      </c>
      <c r="CS4" s="3">
        <v>0.44600000000000001</v>
      </c>
      <c r="CT4" s="3">
        <v>0.504</v>
      </c>
      <c r="CU4" s="3">
        <v>0.55600000000000005</v>
      </c>
      <c r="CV4" s="3">
        <v>0.59799999999999998</v>
      </c>
      <c r="CW4" s="3">
        <v>0.63600000000000001</v>
      </c>
    </row>
    <row r="5" spans="1:101" x14ac:dyDescent="0.2">
      <c r="A5" s="1">
        <v>4</v>
      </c>
      <c r="B5" s="1" t="s">
        <v>13</v>
      </c>
      <c r="C5" s="1">
        <v>1</v>
      </c>
      <c r="D5" s="1">
        <v>2</v>
      </c>
      <c r="E5" s="1">
        <v>4</v>
      </c>
      <c r="F5" s="1">
        <f t="shared" si="5"/>
        <v>7</v>
      </c>
      <c r="G5" s="1" t="str">
        <f t="shared" si="6"/>
        <v>4S2P2</v>
      </c>
      <c r="H5" s="1" t="str">
        <f t="shared" si="7"/>
        <v>6S2P3</v>
      </c>
      <c r="I5" s="1" t="str">
        <f t="shared" si="8"/>
        <v>5S2P4</v>
      </c>
      <c r="J5" s="1">
        <f t="shared" si="9"/>
        <v>4</v>
      </c>
      <c r="K5" s="1">
        <f t="shared" si="10"/>
        <v>6</v>
      </c>
      <c r="L5" s="1">
        <f t="shared" si="11"/>
        <v>5</v>
      </c>
      <c r="M5" s="1">
        <v>32</v>
      </c>
      <c r="N5" s="1">
        <v>83</v>
      </c>
      <c r="O5" s="1">
        <v>52</v>
      </c>
      <c r="P5" s="1">
        <f t="shared" si="12"/>
        <v>125</v>
      </c>
      <c r="Q5" s="1">
        <f t="shared" si="13"/>
        <v>160</v>
      </c>
      <c r="R5" s="1">
        <f t="shared" si="14"/>
        <v>140</v>
      </c>
      <c r="S5" s="1">
        <f t="shared" si="15"/>
        <v>120</v>
      </c>
      <c r="T5" s="1">
        <f t="shared" si="16"/>
        <v>148</v>
      </c>
      <c r="U5" s="1">
        <f t="shared" si="17"/>
        <v>138</v>
      </c>
      <c r="V5" s="1">
        <f t="shared" si="18"/>
        <v>2.0099999999999998</v>
      </c>
      <c r="W5" s="1">
        <f t="shared" si="19"/>
        <v>2.02</v>
      </c>
      <c r="X5" s="1">
        <f t="shared" si="20"/>
        <v>2.12</v>
      </c>
      <c r="Y5" s="8">
        <f t="shared" si="0"/>
        <v>2.0757142857142861</v>
      </c>
      <c r="Z5" s="8">
        <f t="shared" si="1"/>
        <v>5.1229774505831827E-2</v>
      </c>
      <c r="AA5" s="1">
        <v>4.2830000000000004</v>
      </c>
      <c r="AB5" s="1">
        <v>41.826000000000001</v>
      </c>
      <c r="AC5" s="1">
        <v>143</v>
      </c>
      <c r="AD5" s="3">
        <v>2.9656799999999999</v>
      </c>
      <c r="AE5" s="3">
        <v>3.146515</v>
      </c>
      <c r="AF5" s="8">
        <v>1.7743599999999999</v>
      </c>
      <c r="AG5" s="8">
        <v>1.567105</v>
      </c>
      <c r="AH5" s="3">
        <f t="shared" si="2"/>
        <v>3.0560974999999999</v>
      </c>
      <c r="AI5" s="3">
        <f t="shared" si="3"/>
        <v>1.6707325</v>
      </c>
      <c r="AJ5" s="8">
        <v>1.0347</v>
      </c>
      <c r="AK5" s="8">
        <v>0.72599999999999998</v>
      </c>
      <c r="AL5" s="8">
        <v>0.62729999999999997</v>
      </c>
      <c r="AM5" s="9">
        <v>36.700000000000003</v>
      </c>
      <c r="AN5" s="9">
        <v>0.19610760311642683</v>
      </c>
      <c r="AO5" s="9">
        <v>4.3885396895823581</v>
      </c>
      <c r="AP5" s="4">
        <v>1</v>
      </c>
      <c r="AQ5" s="1">
        <v>-6.2E-2</v>
      </c>
      <c r="AR5" s="1">
        <v>0</v>
      </c>
      <c r="AS5" s="1">
        <v>-0.11600000000000001</v>
      </c>
      <c r="AT5" s="1">
        <v>0</v>
      </c>
      <c r="AU5" s="1">
        <v>-0.19900000000000001</v>
      </c>
      <c r="AV5" s="1">
        <v>0</v>
      </c>
      <c r="AW5" s="1">
        <v>-0.35799999999999998</v>
      </c>
      <c r="AX5" s="3">
        <v>4.0000000000000001E-3</v>
      </c>
      <c r="AY5" s="9">
        <v>0.23194162867453744</v>
      </c>
      <c r="AZ5" s="9">
        <v>3.4849104150610075</v>
      </c>
      <c r="BA5" s="4">
        <v>5</v>
      </c>
      <c r="BB5" s="1">
        <v>0.59199999999999997</v>
      </c>
      <c r="BC5" s="2">
        <v>8</v>
      </c>
      <c r="BD5" s="1">
        <v>0.622</v>
      </c>
      <c r="BE5" s="2">
        <v>8</v>
      </c>
      <c r="BF5" s="1">
        <v>0.66900000000000004</v>
      </c>
      <c r="BG5" s="2">
        <v>11</v>
      </c>
      <c r="BH5" s="3">
        <v>0.77900000000000003</v>
      </c>
      <c r="BI5" s="3">
        <v>4.7100000000000003E-2</v>
      </c>
      <c r="BJ5" s="1">
        <v>10</v>
      </c>
      <c r="BK5" s="9">
        <v>2.63</v>
      </c>
      <c r="BL5" s="9">
        <v>1.77</v>
      </c>
      <c r="BM5" s="9">
        <v>1.33</v>
      </c>
      <c r="BN5" s="9">
        <v>1.07</v>
      </c>
      <c r="BO5" s="9">
        <v>0.89</v>
      </c>
      <c r="BP5" s="9">
        <v>0.76</v>
      </c>
      <c r="BQ5" s="9">
        <v>0.67</v>
      </c>
      <c r="BR5" s="9">
        <v>0.59</v>
      </c>
      <c r="BS5" s="9">
        <v>0.53</v>
      </c>
      <c r="BT5" s="9">
        <v>0.49</v>
      </c>
      <c r="BU5" s="9">
        <v>0.45</v>
      </c>
      <c r="BV5" s="9">
        <v>0.41</v>
      </c>
      <c r="BW5" s="9">
        <v>0.4</v>
      </c>
      <c r="BX5" s="9">
        <v>0.25</v>
      </c>
      <c r="BY5" s="8">
        <v>-2.5742099999999999</v>
      </c>
      <c r="BZ5" s="8">
        <v>-2.4096199999999999</v>
      </c>
      <c r="CA5" s="8">
        <v>-1.95442</v>
      </c>
      <c r="CB5" s="8">
        <v>-1.41919</v>
      </c>
      <c r="CC5" s="8">
        <v>-1.00576</v>
      </c>
      <c r="CD5" s="8">
        <v>-0.78753200000000001</v>
      </c>
      <c r="CE5" s="8">
        <v>-0.67089100000000002</v>
      </c>
      <c r="CF5" s="8">
        <v>-0.60417799999999999</v>
      </c>
      <c r="CG5" s="8">
        <v>-0.570187</v>
      </c>
      <c r="CH5" s="8">
        <v>-0.53878499999999996</v>
      </c>
      <c r="CI5" s="8">
        <v>-0.51688299999999998</v>
      </c>
      <c r="CJ5" s="8">
        <v>-0.50158400000000003</v>
      </c>
      <c r="CK5" s="8" t="str">
        <f t="shared" si="4"/>
        <v>N</v>
      </c>
      <c r="CL5" s="8">
        <v>3.2000000000000001E-2</v>
      </c>
      <c r="CM5" s="3">
        <v>9.9000000000000005E-2</v>
      </c>
      <c r="CN5" s="3">
        <v>0.19600000000000001</v>
      </c>
      <c r="CO5" s="3">
        <v>0.30399999999999999</v>
      </c>
      <c r="CP5" s="3">
        <v>0.41099999999999998</v>
      </c>
      <c r="CQ5" s="3">
        <v>0.50600000000000001</v>
      </c>
      <c r="CR5" s="3">
        <v>0.58299999999999996</v>
      </c>
      <c r="CS5" s="3">
        <v>0.64700000000000002</v>
      </c>
      <c r="CT5" s="3">
        <v>0.69699999999999995</v>
      </c>
      <c r="CU5" s="3">
        <v>0.73399999999999999</v>
      </c>
      <c r="CV5" s="3">
        <v>0.76600000000000001</v>
      </c>
      <c r="CW5" s="3">
        <v>0.79200000000000004</v>
      </c>
    </row>
    <row r="6" spans="1:101" x14ac:dyDescent="0.2">
      <c r="A6" s="1">
        <v>5</v>
      </c>
      <c r="B6" s="1" t="s">
        <v>14</v>
      </c>
      <c r="C6" s="1">
        <v>1</v>
      </c>
      <c r="D6" s="1">
        <v>2</v>
      </c>
      <c r="E6" s="1">
        <v>4</v>
      </c>
      <c r="F6" s="1">
        <f t="shared" si="5"/>
        <v>7</v>
      </c>
      <c r="G6" s="1" t="str">
        <f t="shared" si="6"/>
        <v>4S2P2</v>
      </c>
      <c r="H6" s="1" t="str">
        <f t="shared" si="7"/>
        <v>5S2P3</v>
      </c>
      <c r="I6" s="1" t="str">
        <f t="shared" si="8"/>
        <v>4S2P4</v>
      </c>
      <c r="J6" s="1">
        <f t="shared" si="9"/>
        <v>4</v>
      </c>
      <c r="K6" s="1">
        <f t="shared" si="10"/>
        <v>5</v>
      </c>
      <c r="L6" s="1">
        <f t="shared" si="11"/>
        <v>4</v>
      </c>
      <c r="M6" s="1">
        <v>32</v>
      </c>
      <c r="N6" s="1">
        <v>51</v>
      </c>
      <c r="O6" s="1">
        <v>34</v>
      </c>
      <c r="P6" s="1">
        <f t="shared" si="12"/>
        <v>125</v>
      </c>
      <c r="Q6" s="1">
        <f t="shared" si="13"/>
        <v>145</v>
      </c>
      <c r="R6" s="1">
        <f t="shared" si="14"/>
        <v>103</v>
      </c>
      <c r="S6" s="1">
        <f t="shared" si="15"/>
        <v>120</v>
      </c>
      <c r="T6" s="1">
        <f t="shared" si="16"/>
        <v>139</v>
      </c>
      <c r="U6" s="1">
        <f t="shared" si="17"/>
        <v>120</v>
      </c>
      <c r="V6" s="1">
        <f t="shared" si="18"/>
        <v>2.0099999999999998</v>
      </c>
      <c r="W6" s="1">
        <f t="shared" si="19"/>
        <v>2.0499999999999998</v>
      </c>
      <c r="X6" s="1">
        <f t="shared" si="20"/>
        <v>2.5499999999999998</v>
      </c>
      <c r="Y6" s="8">
        <f t="shared" si="0"/>
        <v>2.3299999999999996</v>
      </c>
      <c r="Z6" s="8">
        <f t="shared" si="1"/>
        <v>0.2543338638202044</v>
      </c>
      <c r="AA6" s="1">
        <v>4.0039999999999996</v>
      </c>
      <c r="AB6" s="1">
        <v>38.481000000000002</v>
      </c>
      <c r="AC6" s="1">
        <v>90.28</v>
      </c>
      <c r="AD6" s="3">
        <v>2.7976000000000001</v>
      </c>
      <c r="AE6" s="3">
        <v>2.8865850000000002</v>
      </c>
      <c r="AF6" s="8">
        <v>1.85023</v>
      </c>
      <c r="AG6" s="8">
        <v>1.806805</v>
      </c>
      <c r="AH6" s="3">
        <f t="shared" si="2"/>
        <v>2.8420925000000001</v>
      </c>
      <c r="AI6" s="3">
        <f t="shared" si="3"/>
        <v>1.8285175</v>
      </c>
      <c r="AJ6" s="8">
        <v>0.54920000000000002</v>
      </c>
      <c r="AK6" s="8">
        <v>1.0373000000000001</v>
      </c>
      <c r="AL6" s="8">
        <v>1.3563000000000001</v>
      </c>
      <c r="AM6" s="9">
        <v>47.13</v>
      </c>
      <c r="AN6" s="9">
        <v>8.8531796822868325E-2</v>
      </c>
      <c r="AO6" s="9">
        <v>3.1059064725302847</v>
      </c>
      <c r="AP6" s="4">
        <v>1</v>
      </c>
      <c r="AQ6" s="1">
        <v>-0.06</v>
      </c>
      <c r="AR6" s="1">
        <v>1</v>
      </c>
      <c r="AS6" s="1">
        <v>-0.13200000000000001</v>
      </c>
      <c r="AT6" s="1">
        <v>1</v>
      </c>
      <c r="AU6" s="1">
        <v>-0.26600000000000001</v>
      </c>
      <c r="AV6" s="1">
        <v>3</v>
      </c>
      <c r="AW6" s="1">
        <v>-0.432</v>
      </c>
      <c r="AX6" s="3">
        <v>1E-3</v>
      </c>
      <c r="AY6" s="9">
        <v>8.2778906180698442E-2</v>
      </c>
      <c r="AZ6" s="9">
        <v>2.4344728535190452</v>
      </c>
      <c r="BA6" s="4">
        <v>1</v>
      </c>
      <c r="BB6" s="1">
        <v>5.1999999999999998E-2</v>
      </c>
      <c r="BC6" s="2">
        <v>1</v>
      </c>
      <c r="BD6" s="1">
        <v>0.13600000000000001</v>
      </c>
      <c r="BE6" s="2">
        <v>1</v>
      </c>
      <c r="BF6" s="1">
        <v>0.308</v>
      </c>
      <c r="BG6" s="2">
        <v>1</v>
      </c>
      <c r="BH6" s="3">
        <v>0.57799999999999996</v>
      </c>
      <c r="BI6" s="3">
        <v>1.1000000000000001E-3</v>
      </c>
      <c r="BJ6" s="1">
        <v>10</v>
      </c>
      <c r="BK6" s="9">
        <v>2.69</v>
      </c>
      <c r="BL6" s="9">
        <v>1.82</v>
      </c>
      <c r="BM6" s="9">
        <v>1.38</v>
      </c>
      <c r="BN6" s="9">
        <v>1.1000000000000001</v>
      </c>
      <c r="BO6" s="9">
        <v>0.92</v>
      </c>
      <c r="BP6" s="9">
        <v>0.79</v>
      </c>
      <c r="BQ6" s="9">
        <v>0.69</v>
      </c>
      <c r="BR6" s="9">
        <v>0.62</v>
      </c>
      <c r="BS6" s="9">
        <v>0.56000000000000005</v>
      </c>
      <c r="BT6" s="9">
        <v>0.5</v>
      </c>
      <c r="BU6" s="9">
        <v>0.46</v>
      </c>
      <c r="BV6" s="9">
        <v>0.43</v>
      </c>
      <c r="BW6" s="9">
        <v>0.53</v>
      </c>
      <c r="BX6" s="9">
        <v>0.33</v>
      </c>
      <c r="BY6" s="8">
        <v>-2.69543</v>
      </c>
      <c r="BZ6" s="8">
        <v>-2.6336300000000001</v>
      </c>
      <c r="CA6" s="8">
        <v>1.68228</v>
      </c>
      <c r="CB6" s="8">
        <v>1.5537300000000001</v>
      </c>
      <c r="CC6" s="8">
        <v>1.4972000000000001</v>
      </c>
      <c r="CD6" s="8">
        <v>1.4422200000000001</v>
      </c>
      <c r="CE6" s="8">
        <v>1.37944</v>
      </c>
      <c r="CF6" s="8">
        <v>1.3218799999999999</v>
      </c>
      <c r="CG6" s="8">
        <v>1.2558400000000001</v>
      </c>
      <c r="CH6" s="8">
        <v>1.1855</v>
      </c>
      <c r="CI6" s="8">
        <v>1.1105100000000001</v>
      </c>
      <c r="CJ6" s="8">
        <v>1.0446899999999999</v>
      </c>
      <c r="CK6" s="8" t="str">
        <f t="shared" si="4"/>
        <v>P</v>
      </c>
      <c r="CL6" s="8">
        <v>1.4E-2</v>
      </c>
      <c r="CM6" s="3">
        <v>3.7999999999999999E-2</v>
      </c>
      <c r="CN6" s="3">
        <v>0.08</v>
      </c>
      <c r="CO6" s="3">
        <v>0.14099999999999999</v>
      </c>
      <c r="CP6" s="3">
        <v>0.20699999999999999</v>
      </c>
      <c r="CQ6" s="3">
        <v>0.27400000000000002</v>
      </c>
      <c r="CR6" s="3">
        <v>0.33700000000000002</v>
      </c>
      <c r="CS6" s="3">
        <v>0.39400000000000002</v>
      </c>
      <c r="CT6" s="3">
        <v>0.44700000000000001</v>
      </c>
      <c r="CU6" s="3">
        <v>0.49199999999999999</v>
      </c>
      <c r="CV6" s="3">
        <v>0.53</v>
      </c>
      <c r="CW6" s="3">
        <v>0.56499999999999995</v>
      </c>
    </row>
    <row r="7" spans="1:101" x14ac:dyDescent="0.2">
      <c r="A7" s="1">
        <v>6</v>
      </c>
      <c r="B7" s="1" t="s">
        <v>15</v>
      </c>
      <c r="C7" s="1">
        <v>1</v>
      </c>
      <c r="D7" s="1">
        <v>2</v>
      </c>
      <c r="E7" s="1">
        <v>4</v>
      </c>
      <c r="F7" s="1">
        <f t="shared" si="5"/>
        <v>7</v>
      </c>
      <c r="G7" s="1" t="str">
        <f t="shared" si="6"/>
        <v>4S2P2</v>
      </c>
      <c r="H7" s="1" t="str">
        <f t="shared" si="7"/>
        <v>5S2P3</v>
      </c>
      <c r="I7" s="1" t="str">
        <f t="shared" si="8"/>
        <v>5S2P4</v>
      </c>
      <c r="J7" s="1">
        <f t="shared" si="9"/>
        <v>4</v>
      </c>
      <c r="K7" s="1">
        <f t="shared" si="10"/>
        <v>5</v>
      </c>
      <c r="L7" s="1">
        <f t="shared" si="11"/>
        <v>5</v>
      </c>
      <c r="M7" s="1">
        <v>32</v>
      </c>
      <c r="N7" s="1">
        <v>51</v>
      </c>
      <c r="O7" s="1">
        <v>52</v>
      </c>
      <c r="P7" s="1">
        <f t="shared" si="12"/>
        <v>125</v>
      </c>
      <c r="Q7" s="1">
        <f t="shared" si="13"/>
        <v>145</v>
      </c>
      <c r="R7" s="1">
        <f t="shared" si="14"/>
        <v>140</v>
      </c>
      <c r="S7" s="1">
        <f t="shared" si="15"/>
        <v>120</v>
      </c>
      <c r="T7" s="1">
        <f t="shared" si="16"/>
        <v>139</v>
      </c>
      <c r="U7" s="1">
        <f t="shared" si="17"/>
        <v>138</v>
      </c>
      <c r="V7" s="1">
        <f t="shared" si="18"/>
        <v>2.0099999999999998</v>
      </c>
      <c r="W7" s="1">
        <f t="shared" si="19"/>
        <v>2.0499999999999998</v>
      </c>
      <c r="X7" s="1">
        <f t="shared" si="20"/>
        <v>2.12</v>
      </c>
      <c r="Y7" s="8">
        <f t="shared" si="0"/>
        <v>2.0842857142857141</v>
      </c>
      <c r="Z7" s="8">
        <f t="shared" si="1"/>
        <v>4.3047197638055465E-2</v>
      </c>
      <c r="AA7" s="1">
        <v>4.2240000000000002</v>
      </c>
      <c r="AB7" s="1">
        <v>41.25</v>
      </c>
      <c r="AC7" s="1">
        <v>118.07</v>
      </c>
      <c r="AD7" s="3">
        <v>2.95764</v>
      </c>
      <c r="AE7" s="3">
        <v>3.0705299999999998</v>
      </c>
      <c r="AF7" s="8">
        <v>1.77413</v>
      </c>
      <c r="AG7" s="8">
        <v>1.6571400000000001</v>
      </c>
      <c r="AH7" s="3">
        <f t="shared" si="2"/>
        <v>3.0140849999999997</v>
      </c>
      <c r="AI7" s="3">
        <f t="shared" si="3"/>
        <v>1.715635</v>
      </c>
      <c r="AJ7" s="8">
        <v>0.60629999999999995</v>
      </c>
      <c r="AK7" s="8">
        <v>0.96430000000000005</v>
      </c>
      <c r="AL7" s="8">
        <v>0.71619999999999995</v>
      </c>
      <c r="AM7" s="9">
        <v>43.52</v>
      </c>
      <c r="AN7" s="9">
        <v>0.11931886390108573</v>
      </c>
      <c r="AO7" s="9">
        <v>3.1072205279209166</v>
      </c>
      <c r="AP7" s="4">
        <v>1</v>
      </c>
      <c r="AQ7" s="1">
        <v>-4.8000000000000001E-2</v>
      </c>
      <c r="AR7" s="1">
        <v>0</v>
      </c>
      <c r="AS7" s="1">
        <v>-0.129</v>
      </c>
      <c r="AT7" s="1">
        <v>0</v>
      </c>
      <c r="AU7" s="1">
        <v>-0.23</v>
      </c>
      <c r="AV7" s="1">
        <v>1</v>
      </c>
      <c r="AW7" s="1">
        <v>-0.435</v>
      </c>
      <c r="AX7" s="3">
        <v>1E-3</v>
      </c>
      <c r="AY7" s="9">
        <v>9.9553784616002977E-2</v>
      </c>
      <c r="AZ7" s="9">
        <v>1.1706858888462812</v>
      </c>
      <c r="BA7" s="4">
        <v>6</v>
      </c>
      <c r="BB7" s="1">
        <v>0.252</v>
      </c>
      <c r="BC7" s="2">
        <v>6</v>
      </c>
      <c r="BD7" s="1">
        <v>0.27700000000000002</v>
      </c>
      <c r="BE7" s="2">
        <v>8</v>
      </c>
      <c r="BF7" s="1">
        <v>0.32700000000000001</v>
      </c>
      <c r="BG7" s="2">
        <v>9</v>
      </c>
      <c r="BH7" s="3">
        <v>0.47</v>
      </c>
      <c r="BI7" s="3">
        <v>2.64E-2</v>
      </c>
      <c r="BJ7" s="1">
        <v>10</v>
      </c>
      <c r="BK7" s="9">
        <v>3.16</v>
      </c>
      <c r="BL7" s="9">
        <v>2.13</v>
      </c>
      <c r="BM7" s="9">
        <v>1.61</v>
      </c>
      <c r="BN7" s="9">
        <v>1.29</v>
      </c>
      <c r="BO7" s="9">
        <v>1.08</v>
      </c>
      <c r="BP7" s="9">
        <v>0.92</v>
      </c>
      <c r="BQ7" s="9">
        <v>0.81</v>
      </c>
      <c r="BR7" s="9">
        <v>0.72</v>
      </c>
      <c r="BS7" s="9">
        <v>0.65</v>
      </c>
      <c r="BT7" s="9">
        <v>0.59</v>
      </c>
      <c r="BU7" s="9">
        <v>0.54</v>
      </c>
      <c r="BV7" s="9">
        <v>0.5</v>
      </c>
      <c r="BW7" s="9">
        <v>0.45</v>
      </c>
      <c r="BX7" s="9">
        <v>0.28000000000000003</v>
      </c>
      <c r="BY7" s="8">
        <v>-5.5202799999999996</v>
      </c>
      <c r="BZ7" s="8">
        <v>-5.6588500000000002</v>
      </c>
      <c r="CA7" s="8">
        <v>-5.4044100000000004</v>
      </c>
      <c r="CB7" s="8">
        <v>-4.9169499999999999</v>
      </c>
      <c r="CC7" s="8">
        <v>-4.25962</v>
      </c>
      <c r="CD7" s="8">
        <v>-3.5097900000000002</v>
      </c>
      <c r="CE7" s="8">
        <v>-2.30314</v>
      </c>
      <c r="CF7" s="8">
        <v>-0.62129500000000004</v>
      </c>
      <c r="CG7" s="8">
        <v>-0.58373200000000003</v>
      </c>
      <c r="CH7" s="8">
        <v>-0.56018400000000002</v>
      </c>
      <c r="CI7" s="8">
        <v>-0.53244999999999998</v>
      </c>
      <c r="CJ7" s="8">
        <v>-0.52010900000000004</v>
      </c>
      <c r="CK7" s="8" t="str">
        <f t="shared" si="4"/>
        <v>N</v>
      </c>
      <c r="CL7" s="8">
        <v>2.4E-2</v>
      </c>
      <c r="CM7" s="3">
        <v>7.3999999999999996E-2</v>
      </c>
      <c r="CN7" s="3">
        <v>0.13900000000000001</v>
      </c>
      <c r="CO7" s="3">
        <v>0.21</v>
      </c>
      <c r="CP7" s="3">
        <v>0.28199999999999997</v>
      </c>
      <c r="CQ7" s="3">
        <v>0.35299999999999998</v>
      </c>
      <c r="CR7" s="3">
        <v>0.42599999999999999</v>
      </c>
      <c r="CS7" s="3">
        <v>0.51800000000000002</v>
      </c>
      <c r="CT7" s="3">
        <v>0.59499999999999997</v>
      </c>
      <c r="CU7" s="3">
        <v>0.65800000000000003</v>
      </c>
      <c r="CV7" s="3">
        <v>0.70699999999999996</v>
      </c>
      <c r="CW7" s="3">
        <v>0.746</v>
      </c>
    </row>
    <row r="8" spans="1:101" x14ac:dyDescent="0.2">
      <c r="A8" s="1">
        <v>7</v>
      </c>
      <c r="B8" s="1" t="s">
        <v>16</v>
      </c>
      <c r="C8" s="1">
        <v>1</v>
      </c>
      <c r="D8" s="1">
        <v>2</v>
      </c>
      <c r="E8" s="1">
        <v>4</v>
      </c>
      <c r="F8" s="1">
        <f t="shared" si="5"/>
        <v>7</v>
      </c>
      <c r="G8" s="1" t="str">
        <f t="shared" si="6"/>
        <v>3S2P2</v>
      </c>
      <c r="H8" s="1" t="str">
        <f t="shared" si="7"/>
        <v>6S2P3</v>
      </c>
      <c r="I8" s="1" t="str">
        <f t="shared" si="8"/>
        <v>5S2P4</v>
      </c>
      <c r="J8" s="1">
        <f t="shared" si="9"/>
        <v>3</v>
      </c>
      <c r="K8" s="1">
        <f t="shared" si="10"/>
        <v>6</v>
      </c>
      <c r="L8" s="1">
        <f t="shared" si="11"/>
        <v>5</v>
      </c>
      <c r="M8" s="1">
        <f t="shared" ref="M8:M71" si="21">IF(MID(B8,1,2)="Si",14,IF(MID(B8,1,2)="Ge",32,IF(MID(B8,1,2)="Sn",50,82)))</f>
        <v>14</v>
      </c>
      <c r="N8" s="1">
        <f t="shared" ref="N8:N71" si="22">IF(MID(B8,3,2)="As",33,IF(MID(B8,3,2)="Sb",51,83))</f>
        <v>83</v>
      </c>
      <c r="O8" s="1">
        <f t="shared" ref="O8:O55" si="23">IF(MID(B8,5,2)="Te",52,34)</f>
        <v>52</v>
      </c>
      <c r="P8" s="1">
        <f t="shared" si="12"/>
        <v>110</v>
      </c>
      <c r="Q8" s="1">
        <f t="shared" si="13"/>
        <v>160</v>
      </c>
      <c r="R8" s="1">
        <f t="shared" si="14"/>
        <v>140</v>
      </c>
      <c r="S8" s="1">
        <f t="shared" si="15"/>
        <v>111</v>
      </c>
      <c r="T8" s="1">
        <f t="shared" si="16"/>
        <v>148</v>
      </c>
      <c r="U8" s="1">
        <f t="shared" si="17"/>
        <v>138</v>
      </c>
      <c r="V8" s="1">
        <f t="shared" si="18"/>
        <v>1.98</v>
      </c>
      <c r="W8" s="1">
        <f t="shared" si="19"/>
        <v>2.02</v>
      </c>
      <c r="X8" s="1">
        <f t="shared" si="20"/>
        <v>2.12</v>
      </c>
      <c r="Y8" s="8">
        <f t="shared" si="0"/>
        <v>2.0714285714285716</v>
      </c>
      <c r="Z8" s="8">
        <f t="shared" si="1"/>
        <v>5.7427860692119422E-2</v>
      </c>
      <c r="AA8" s="1">
        <v>4.2359999999999998</v>
      </c>
      <c r="AB8" s="1">
        <v>41.762</v>
      </c>
      <c r="AC8" s="1">
        <v>136.63999999999999</v>
      </c>
      <c r="AD8" s="3">
        <v>2.8974500000000001</v>
      </c>
      <c r="AE8" s="3">
        <v>3.1499300000000003</v>
      </c>
      <c r="AF8" s="8">
        <v>1.8988400000000001</v>
      </c>
      <c r="AG8" s="8">
        <v>1.539485</v>
      </c>
      <c r="AH8" s="3">
        <f t="shared" si="2"/>
        <v>3.0236900000000002</v>
      </c>
      <c r="AI8" s="3">
        <f t="shared" si="3"/>
        <v>1.7191624999999999</v>
      </c>
      <c r="AJ8" s="8">
        <v>0.95350000000000001</v>
      </c>
      <c r="AK8" s="8">
        <v>0.76670000000000005</v>
      </c>
      <c r="AL8" s="8">
        <v>0.51880000000000004</v>
      </c>
      <c r="AM8" s="9">
        <v>40.799999999999997</v>
      </c>
      <c r="AN8" s="9">
        <v>0.246556288688666</v>
      </c>
      <c r="AO8" s="9">
        <v>6.5673865517546419</v>
      </c>
      <c r="AP8" s="4">
        <v>1</v>
      </c>
      <c r="AQ8" s="1">
        <v>-4.7E-2</v>
      </c>
      <c r="AR8" s="1">
        <v>0</v>
      </c>
      <c r="AS8" s="1">
        <v>-6.8000000000000005E-2</v>
      </c>
      <c r="AT8" s="1">
        <v>0</v>
      </c>
      <c r="AU8" s="1">
        <v>-0.14099999999999999</v>
      </c>
      <c r="AV8" s="1">
        <v>0</v>
      </c>
      <c r="AW8" s="1">
        <v>-0.26100000000000001</v>
      </c>
      <c r="AX8" s="3">
        <v>4.1000000000000002E-2</v>
      </c>
      <c r="AY8" s="9">
        <v>0.14482049499645189</v>
      </c>
      <c r="AZ8" s="9">
        <v>1</v>
      </c>
      <c r="BA8" s="4">
        <v>6</v>
      </c>
      <c r="BB8" s="1">
        <v>0.47</v>
      </c>
      <c r="BC8" s="2">
        <v>8</v>
      </c>
      <c r="BD8" s="1">
        <v>0.48299999999999998</v>
      </c>
      <c r="BE8" s="2">
        <v>8</v>
      </c>
      <c r="BF8" s="1">
        <v>0.51200000000000001</v>
      </c>
      <c r="BG8" s="2">
        <v>8</v>
      </c>
      <c r="BH8" s="3">
        <v>0.63100000000000001</v>
      </c>
      <c r="BI8" s="3">
        <v>0.19270000000000001</v>
      </c>
      <c r="BJ8" s="1">
        <v>10</v>
      </c>
      <c r="BK8" s="9">
        <v>2.1</v>
      </c>
      <c r="BL8" s="9">
        <v>1.39</v>
      </c>
      <c r="BM8" s="9">
        <v>1.04</v>
      </c>
      <c r="BN8" s="9">
        <v>0.84</v>
      </c>
      <c r="BO8" s="9">
        <v>0.7</v>
      </c>
      <c r="BP8" s="9">
        <v>0.6</v>
      </c>
      <c r="BQ8" s="9">
        <v>0.52</v>
      </c>
      <c r="BR8" s="9">
        <v>0.46</v>
      </c>
      <c r="BS8" s="9">
        <v>0.42</v>
      </c>
      <c r="BT8" s="9">
        <v>0.38</v>
      </c>
      <c r="BU8" s="9">
        <v>0.35</v>
      </c>
      <c r="BV8" s="9">
        <v>0.32</v>
      </c>
      <c r="BW8" s="9">
        <v>0.41</v>
      </c>
      <c r="BX8" s="9">
        <v>0.26</v>
      </c>
      <c r="BY8" s="8">
        <v>-0.39330599999999999</v>
      </c>
      <c r="BZ8" s="8">
        <v>-0.43668699999999999</v>
      </c>
      <c r="CA8" s="8">
        <v>-0.46592499999999998</v>
      </c>
      <c r="CB8" s="8">
        <v>-0.46826299999999998</v>
      </c>
      <c r="CC8" s="8">
        <v>-0.46893099999999999</v>
      </c>
      <c r="CD8" s="8">
        <v>-0.44911099999999998</v>
      </c>
      <c r="CE8" s="8">
        <v>-0.43838500000000002</v>
      </c>
      <c r="CF8" s="8">
        <v>-0.43963000000000002</v>
      </c>
      <c r="CG8" s="8">
        <v>-0.43004399999999998</v>
      </c>
      <c r="CH8" s="8">
        <v>-0.42844900000000002</v>
      </c>
      <c r="CI8" s="8">
        <v>-0.44442300000000001</v>
      </c>
      <c r="CJ8" s="8">
        <v>-0.45693</v>
      </c>
      <c r="CK8" s="8" t="str">
        <f t="shared" si="4"/>
        <v>N</v>
      </c>
      <c r="CL8" s="8">
        <v>6.5000000000000002E-2</v>
      </c>
      <c r="CM8" s="3">
        <v>0.19600000000000001</v>
      </c>
      <c r="CN8" s="3">
        <v>0.35099999999999998</v>
      </c>
      <c r="CO8" s="3">
        <v>0.48599999999999999</v>
      </c>
      <c r="CP8" s="3">
        <v>0.59299999999999997</v>
      </c>
      <c r="CQ8" s="3">
        <v>0.67300000000000004</v>
      </c>
      <c r="CR8" s="3">
        <v>0.73299999999999998</v>
      </c>
      <c r="CS8" s="3">
        <v>0.77700000000000002</v>
      </c>
      <c r="CT8" s="3">
        <v>0.80800000000000005</v>
      </c>
      <c r="CU8" s="3">
        <v>0.82699999999999996</v>
      </c>
      <c r="CV8" s="3">
        <v>0.84</v>
      </c>
      <c r="CW8" s="3">
        <v>0.85099999999999998</v>
      </c>
    </row>
    <row r="9" spans="1:101" x14ac:dyDescent="0.2">
      <c r="A9" s="1">
        <v>8</v>
      </c>
      <c r="B9" s="1" t="s">
        <v>17</v>
      </c>
      <c r="C9" s="1">
        <v>1</v>
      </c>
      <c r="D9" s="1">
        <v>2</v>
      </c>
      <c r="E9" s="1">
        <v>4</v>
      </c>
      <c r="F9" s="1">
        <f t="shared" si="5"/>
        <v>7</v>
      </c>
      <c r="G9" s="1" t="str">
        <f t="shared" si="6"/>
        <v>3S2P2</v>
      </c>
      <c r="H9" s="1" t="str">
        <f t="shared" si="7"/>
        <v>5S2P3</v>
      </c>
      <c r="I9" s="1" t="str">
        <f t="shared" si="8"/>
        <v>5S2P4</v>
      </c>
      <c r="J9" s="1">
        <f t="shared" si="9"/>
        <v>3</v>
      </c>
      <c r="K9" s="1">
        <f t="shared" si="10"/>
        <v>5</v>
      </c>
      <c r="L9" s="1">
        <f t="shared" si="11"/>
        <v>5</v>
      </c>
      <c r="M9" s="1">
        <f t="shared" si="21"/>
        <v>14</v>
      </c>
      <c r="N9" s="1">
        <f t="shared" si="22"/>
        <v>51</v>
      </c>
      <c r="O9" s="1">
        <f t="shared" si="23"/>
        <v>52</v>
      </c>
      <c r="P9" s="1">
        <f t="shared" si="12"/>
        <v>110</v>
      </c>
      <c r="Q9" s="1">
        <f t="shared" si="13"/>
        <v>145</v>
      </c>
      <c r="R9" s="1">
        <f t="shared" si="14"/>
        <v>140</v>
      </c>
      <c r="S9" s="1">
        <f t="shared" si="15"/>
        <v>111</v>
      </c>
      <c r="T9" s="1">
        <f t="shared" si="16"/>
        <v>139</v>
      </c>
      <c r="U9" s="1">
        <f t="shared" si="17"/>
        <v>138</v>
      </c>
      <c r="V9" s="1">
        <f t="shared" si="18"/>
        <v>1.98</v>
      </c>
      <c r="W9" s="1">
        <f t="shared" si="19"/>
        <v>2.0499999999999998</v>
      </c>
      <c r="X9" s="1">
        <f t="shared" si="20"/>
        <v>2.12</v>
      </c>
      <c r="Y9" s="8">
        <f t="shared" si="0"/>
        <v>2.08</v>
      </c>
      <c r="Z9" s="8">
        <f t="shared" si="1"/>
        <v>5.0990195135927931E-2</v>
      </c>
      <c r="AA9" s="1">
        <v>4.1820000000000004</v>
      </c>
      <c r="AB9" s="1">
        <v>41.16</v>
      </c>
      <c r="AC9" s="1">
        <v>111.71</v>
      </c>
      <c r="AD9" s="3">
        <v>2.8870800000000001</v>
      </c>
      <c r="AE9" s="3">
        <v>3.0727549999999999</v>
      </c>
      <c r="AF9" s="8">
        <v>1.91296</v>
      </c>
      <c r="AG9" s="8">
        <v>1.6308549999999999</v>
      </c>
      <c r="AH9" s="3">
        <f t="shared" si="2"/>
        <v>2.9799175</v>
      </c>
      <c r="AI9" s="3">
        <f t="shared" si="3"/>
        <v>1.7719075</v>
      </c>
      <c r="AJ9" s="8">
        <v>0.4521</v>
      </c>
      <c r="AK9" s="8">
        <v>0.87580000000000002</v>
      </c>
      <c r="AL9" s="8">
        <v>0.67320000000000002</v>
      </c>
      <c r="AM9" s="9">
        <v>42.86</v>
      </c>
      <c r="AN9" s="9">
        <v>0.1078848365597829</v>
      </c>
      <c r="AO9" s="9">
        <v>2.5803366872662612</v>
      </c>
      <c r="AP9" s="4">
        <v>1</v>
      </c>
      <c r="AQ9" s="1">
        <v>-0.107</v>
      </c>
      <c r="AR9" s="1">
        <v>1</v>
      </c>
      <c r="AS9" s="1">
        <v>-0.20100000000000001</v>
      </c>
      <c r="AT9" s="1">
        <v>1</v>
      </c>
      <c r="AU9" s="1">
        <v>-0.27800000000000002</v>
      </c>
      <c r="AV9" s="1">
        <v>1</v>
      </c>
      <c r="AW9" s="1">
        <v>-0.441</v>
      </c>
      <c r="AX9" s="3">
        <v>1E-3</v>
      </c>
      <c r="AY9" s="9">
        <v>8.3251456604428314E-2</v>
      </c>
      <c r="AZ9" s="9">
        <v>1.4155365116343566</v>
      </c>
      <c r="BA9" s="4">
        <v>6</v>
      </c>
      <c r="BB9" s="1">
        <v>9.6000000000000002E-2</v>
      </c>
      <c r="BC9" s="2">
        <v>1</v>
      </c>
      <c r="BD9" s="1">
        <v>0.11</v>
      </c>
      <c r="BE9" s="2">
        <v>3</v>
      </c>
      <c r="BF9" s="1">
        <v>0.16200000000000001</v>
      </c>
      <c r="BG9" s="2">
        <v>6</v>
      </c>
      <c r="BH9" s="3">
        <v>0.27500000000000002</v>
      </c>
      <c r="BI9" s="3">
        <v>3.1399999999999997E-2</v>
      </c>
      <c r="BJ9" s="1">
        <v>10</v>
      </c>
      <c r="BK9" s="9">
        <v>2.4700000000000002</v>
      </c>
      <c r="BL9" s="9">
        <v>1.65</v>
      </c>
      <c r="BM9" s="9">
        <v>1.25</v>
      </c>
      <c r="BN9" s="9">
        <v>1</v>
      </c>
      <c r="BO9" s="9">
        <v>0.83</v>
      </c>
      <c r="BP9" s="9">
        <v>0.71</v>
      </c>
      <c r="BQ9" s="9">
        <v>0.63</v>
      </c>
      <c r="BR9" s="9">
        <v>0.56000000000000005</v>
      </c>
      <c r="BS9" s="9">
        <v>0.5</v>
      </c>
      <c r="BT9" s="9">
        <v>0.46</v>
      </c>
      <c r="BU9" s="9">
        <v>0.42</v>
      </c>
      <c r="BV9" s="9">
        <v>0.39</v>
      </c>
      <c r="BW9" s="9">
        <v>0.47</v>
      </c>
      <c r="BX9" s="9">
        <v>0.28999999999999998</v>
      </c>
      <c r="BY9" s="8">
        <v>-2.4028299999999998</v>
      </c>
      <c r="BZ9" s="8">
        <v>-2.5987200000000001</v>
      </c>
      <c r="CA9" s="8">
        <v>-2.38185</v>
      </c>
      <c r="CB9" s="8">
        <v>-1.7496</v>
      </c>
      <c r="CC9" s="8">
        <v>-0.620722</v>
      </c>
      <c r="CD9" s="8">
        <v>-0.55920800000000004</v>
      </c>
      <c r="CE9" s="8">
        <v>-0.53273700000000002</v>
      </c>
      <c r="CF9" s="8">
        <v>-0.51479600000000003</v>
      </c>
      <c r="CG9" s="8">
        <v>-0.48841499999999999</v>
      </c>
      <c r="CH9" s="8">
        <v>-0.49508200000000002</v>
      </c>
      <c r="CI9" s="8">
        <v>-0.52147100000000002</v>
      </c>
      <c r="CJ9" s="8">
        <v>-0.55470900000000001</v>
      </c>
      <c r="CK9" s="8" t="str">
        <f t="shared" si="4"/>
        <v>N</v>
      </c>
      <c r="CL9" s="8">
        <v>2.5999999999999999E-2</v>
      </c>
      <c r="CM9" s="3">
        <v>8.6999999999999994E-2</v>
      </c>
      <c r="CN9" s="3">
        <v>0.17299999999999999</v>
      </c>
      <c r="CO9" s="3">
        <v>0.27200000000000002</v>
      </c>
      <c r="CP9" s="3">
        <v>0.38800000000000001</v>
      </c>
      <c r="CQ9" s="3">
        <v>0.49399999999999999</v>
      </c>
      <c r="CR9" s="3">
        <v>0.57699999999999996</v>
      </c>
      <c r="CS9" s="3">
        <v>0.64400000000000002</v>
      </c>
      <c r="CT9" s="3">
        <v>0.69699999999999995</v>
      </c>
      <c r="CU9" s="3">
        <v>0.73399999999999999</v>
      </c>
      <c r="CV9" s="3">
        <v>0.75800000000000001</v>
      </c>
      <c r="CW9" s="3">
        <v>0.77800000000000002</v>
      </c>
    </row>
    <row r="10" spans="1:101" x14ac:dyDescent="0.2">
      <c r="A10" s="1">
        <v>9</v>
      </c>
      <c r="B10" s="1" t="s">
        <v>18</v>
      </c>
      <c r="C10" s="1">
        <v>1</v>
      </c>
      <c r="D10" s="1">
        <v>2</v>
      </c>
      <c r="E10" s="1">
        <v>4</v>
      </c>
      <c r="F10" s="1">
        <f t="shared" si="5"/>
        <v>7</v>
      </c>
      <c r="G10" s="1" t="str">
        <f t="shared" si="6"/>
        <v>5S2P2</v>
      </c>
      <c r="H10" s="1" t="str">
        <f t="shared" si="7"/>
        <v>4S2P3</v>
      </c>
      <c r="I10" s="1" t="str">
        <f t="shared" si="8"/>
        <v>4S2P4</v>
      </c>
      <c r="J10" s="1">
        <f t="shared" si="9"/>
        <v>5</v>
      </c>
      <c r="K10" s="1">
        <f t="shared" si="10"/>
        <v>4</v>
      </c>
      <c r="L10" s="1">
        <f t="shared" si="11"/>
        <v>4</v>
      </c>
      <c r="M10" s="1">
        <f t="shared" si="21"/>
        <v>50</v>
      </c>
      <c r="N10" s="1">
        <f t="shared" si="22"/>
        <v>33</v>
      </c>
      <c r="O10" s="1">
        <f t="shared" si="23"/>
        <v>34</v>
      </c>
      <c r="P10" s="1">
        <f t="shared" si="12"/>
        <v>145</v>
      </c>
      <c r="Q10" s="1">
        <f t="shared" si="13"/>
        <v>115</v>
      </c>
      <c r="R10" s="1">
        <f t="shared" si="14"/>
        <v>103</v>
      </c>
      <c r="S10" s="1">
        <f t="shared" si="15"/>
        <v>139</v>
      </c>
      <c r="T10" s="1">
        <f t="shared" si="16"/>
        <v>119</v>
      </c>
      <c r="U10" s="1">
        <f t="shared" si="17"/>
        <v>120</v>
      </c>
      <c r="V10" s="1">
        <f t="shared" si="18"/>
        <v>1.96</v>
      </c>
      <c r="W10" s="1">
        <f t="shared" si="19"/>
        <v>2.1800000000000002</v>
      </c>
      <c r="X10" s="1">
        <f t="shared" si="20"/>
        <v>2.5499999999999998</v>
      </c>
      <c r="Y10" s="8">
        <f t="shared" si="0"/>
        <v>2.36</v>
      </c>
      <c r="Z10" s="8">
        <f t="shared" si="1"/>
        <v>0.2296581310183837</v>
      </c>
      <c r="AA10" s="1">
        <v>3.8769999999999998</v>
      </c>
      <c r="AB10" s="1">
        <v>38.463999999999999</v>
      </c>
      <c r="AC10" s="1">
        <v>83.48</v>
      </c>
      <c r="AD10" s="3">
        <v>2.9237799999999998</v>
      </c>
      <c r="AE10" s="3">
        <v>2.730515</v>
      </c>
      <c r="AF10" s="8">
        <v>1.76339</v>
      </c>
      <c r="AG10" s="8">
        <v>1.8975550000000001</v>
      </c>
      <c r="AH10" s="3">
        <f t="shared" si="2"/>
        <v>2.8271474999999997</v>
      </c>
      <c r="AI10" s="3">
        <f t="shared" si="3"/>
        <v>1.8304724999999999</v>
      </c>
      <c r="AJ10" s="8">
        <v>0.6895</v>
      </c>
      <c r="AK10" s="8">
        <v>0.67200000000000004</v>
      </c>
      <c r="AL10" s="8">
        <v>1.2509999999999999</v>
      </c>
      <c r="AM10" s="9">
        <v>48.02</v>
      </c>
      <c r="AN10" s="9">
        <v>9.8966969530709784E-2</v>
      </c>
      <c r="AO10" s="9">
        <v>1.0979863071374201</v>
      </c>
      <c r="AP10" s="4">
        <v>4</v>
      </c>
      <c r="AQ10" s="1">
        <v>-7.0000000000000001E-3</v>
      </c>
      <c r="AR10" s="1">
        <v>0</v>
      </c>
      <c r="AS10" s="1">
        <v>-2.1999999999999999E-2</v>
      </c>
      <c r="AT10" s="1">
        <v>0</v>
      </c>
      <c r="AU10" s="1">
        <v>-7.1999999999999995E-2</v>
      </c>
      <c r="AV10" s="1">
        <v>0</v>
      </c>
      <c r="AW10" s="1">
        <v>-0.16700000000000001</v>
      </c>
      <c r="AX10" s="3">
        <v>0.12</v>
      </c>
      <c r="AY10" s="9">
        <v>0.18762789003345795</v>
      </c>
      <c r="AZ10" s="9">
        <v>2.9099335543919396</v>
      </c>
      <c r="BA10" s="4">
        <v>1</v>
      </c>
      <c r="BB10" s="1">
        <v>0.26200000000000001</v>
      </c>
      <c r="BC10" s="2">
        <v>1</v>
      </c>
      <c r="BD10" s="1">
        <v>0.33400000000000002</v>
      </c>
      <c r="BE10" s="2">
        <v>1</v>
      </c>
      <c r="BF10" s="1">
        <v>0.52900000000000003</v>
      </c>
      <c r="BG10" s="2">
        <v>5</v>
      </c>
      <c r="BH10" s="3">
        <v>0.76800000000000002</v>
      </c>
      <c r="BI10" s="3">
        <v>1.6000000000000001E-3</v>
      </c>
      <c r="BJ10" s="1">
        <v>10</v>
      </c>
      <c r="BK10" s="9">
        <v>1.72</v>
      </c>
      <c r="BL10" s="9">
        <v>1.1599999999999999</v>
      </c>
      <c r="BM10" s="9">
        <v>0.87</v>
      </c>
      <c r="BN10" s="9">
        <v>0.7</v>
      </c>
      <c r="BO10" s="9">
        <v>0.57999999999999996</v>
      </c>
      <c r="BP10" s="9">
        <v>0.5</v>
      </c>
      <c r="BQ10" s="9">
        <v>0.44</v>
      </c>
      <c r="BR10" s="9">
        <v>0.39</v>
      </c>
      <c r="BS10" s="9">
        <v>0.35</v>
      </c>
      <c r="BT10" s="9">
        <v>0.32</v>
      </c>
      <c r="BU10" s="9">
        <v>0.28999999999999998</v>
      </c>
      <c r="BV10" s="9">
        <v>0.27</v>
      </c>
      <c r="BW10" s="9">
        <v>0.57999999999999996</v>
      </c>
      <c r="BX10" s="9">
        <v>0.36</v>
      </c>
      <c r="BY10" s="8">
        <v>0.37023200000000001</v>
      </c>
      <c r="BZ10" s="8">
        <v>0.38792199999999999</v>
      </c>
      <c r="CA10" s="8">
        <v>0.41411399999999998</v>
      </c>
      <c r="CB10" s="8">
        <v>0.44686199999999998</v>
      </c>
      <c r="CC10" s="8">
        <v>0.47085100000000002</v>
      </c>
      <c r="CD10" s="8">
        <v>0.53876299999999999</v>
      </c>
      <c r="CE10" s="8">
        <v>0.589785</v>
      </c>
      <c r="CF10" s="8">
        <v>0.64658400000000005</v>
      </c>
      <c r="CG10" s="8">
        <v>0.53476299999999999</v>
      </c>
      <c r="CH10" s="8">
        <v>0.56220499999999995</v>
      </c>
      <c r="CI10" s="8">
        <v>0.59361900000000001</v>
      </c>
      <c r="CJ10" s="8">
        <v>0.62968199999999996</v>
      </c>
      <c r="CK10" s="8" t="str">
        <f t="shared" si="4"/>
        <v>P</v>
      </c>
      <c r="CL10" s="8">
        <v>2.1999999999999999E-2</v>
      </c>
      <c r="CM10" s="3">
        <v>8.5999999999999993E-2</v>
      </c>
      <c r="CN10" s="3">
        <v>0.189</v>
      </c>
      <c r="CO10" s="3">
        <v>0.30499999999999999</v>
      </c>
      <c r="CP10" s="3">
        <v>0.41499999999999998</v>
      </c>
      <c r="CQ10" s="3">
        <v>0.47899999999999998</v>
      </c>
      <c r="CR10" s="3">
        <v>0.53100000000000003</v>
      </c>
      <c r="CS10" s="3">
        <v>0.57599999999999996</v>
      </c>
      <c r="CT10" s="3">
        <v>0.68400000000000005</v>
      </c>
      <c r="CU10" s="3">
        <v>0.71099999999999997</v>
      </c>
      <c r="CV10" s="3">
        <v>0.73399999999999999</v>
      </c>
      <c r="CW10" s="3">
        <v>0.753</v>
      </c>
    </row>
    <row r="11" spans="1:101" x14ac:dyDescent="0.2">
      <c r="A11" s="1">
        <v>10</v>
      </c>
      <c r="B11" s="1" t="s">
        <v>19</v>
      </c>
      <c r="C11" s="1">
        <v>1</v>
      </c>
      <c r="D11" s="1">
        <v>2</v>
      </c>
      <c r="E11" s="1">
        <v>4</v>
      </c>
      <c r="F11" s="1">
        <f t="shared" si="5"/>
        <v>7</v>
      </c>
      <c r="G11" s="1" t="str">
        <f t="shared" si="6"/>
        <v>5S2P2</v>
      </c>
      <c r="H11" s="1" t="str">
        <f t="shared" si="7"/>
        <v>4S2P3</v>
      </c>
      <c r="I11" s="1" t="str">
        <f t="shared" si="8"/>
        <v>5S2P4</v>
      </c>
      <c r="J11" s="1">
        <f t="shared" si="9"/>
        <v>5</v>
      </c>
      <c r="K11" s="1">
        <f t="shared" si="10"/>
        <v>4</v>
      </c>
      <c r="L11" s="1">
        <f t="shared" si="11"/>
        <v>5</v>
      </c>
      <c r="M11" s="1">
        <f t="shared" si="21"/>
        <v>50</v>
      </c>
      <c r="N11" s="1">
        <f t="shared" si="22"/>
        <v>33</v>
      </c>
      <c r="O11" s="1">
        <f t="shared" si="23"/>
        <v>52</v>
      </c>
      <c r="P11" s="1">
        <f t="shared" si="12"/>
        <v>145</v>
      </c>
      <c r="Q11" s="1">
        <f t="shared" si="13"/>
        <v>115</v>
      </c>
      <c r="R11" s="1">
        <f t="shared" si="14"/>
        <v>140</v>
      </c>
      <c r="S11" s="1">
        <f t="shared" si="15"/>
        <v>139</v>
      </c>
      <c r="T11" s="1">
        <f t="shared" si="16"/>
        <v>119</v>
      </c>
      <c r="U11" s="1">
        <f t="shared" si="17"/>
        <v>138</v>
      </c>
      <c r="V11" s="1">
        <f t="shared" si="18"/>
        <v>1.96</v>
      </c>
      <c r="W11" s="1">
        <f t="shared" si="19"/>
        <v>2.1800000000000002</v>
      </c>
      <c r="X11" s="1">
        <f t="shared" si="20"/>
        <v>2.12</v>
      </c>
      <c r="Y11" s="8">
        <f t="shared" si="0"/>
        <v>2.1142857142857143</v>
      </c>
      <c r="Z11" s="8">
        <f t="shared" si="1"/>
        <v>6.8213350778933327E-2</v>
      </c>
      <c r="AA11" s="1">
        <v>4.1319999999999997</v>
      </c>
      <c r="AB11" s="1">
        <v>40.735999999999997</v>
      </c>
      <c r="AC11" s="1">
        <v>111.28</v>
      </c>
      <c r="AD11" s="3">
        <v>3.1039099999999999</v>
      </c>
      <c r="AE11" s="3">
        <v>2.9135049999999998</v>
      </c>
      <c r="AF11" s="8">
        <v>1.69753</v>
      </c>
      <c r="AG11" s="8">
        <v>1.7012399999999999</v>
      </c>
      <c r="AH11" s="3">
        <f t="shared" si="2"/>
        <v>3.0087074999999999</v>
      </c>
      <c r="AI11" s="3">
        <f t="shared" si="3"/>
        <v>1.6993849999999999</v>
      </c>
      <c r="AJ11" s="8">
        <v>0.67889999999999995</v>
      </c>
      <c r="AK11" s="8">
        <v>0.81789999999999996</v>
      </c>
      <c r="AL11" s="8">
        <v>0.68230000000000002</v>
      </c>
      <c r="AM11" s="9">
        <v>33.89</v>
      </c>
      <c r="AN11" s="9">
        <v>0.14987806100521514</v>
      </c>
      <c r="AO11" s="9">
        <v>1.401971258105619</v>
      </c>
      <c r="AP11" s="4">
        <v>4</v>
      </c>
      <c r="AQ11" s="1">
        <v>-4.7E-2</v>
      </c>
      <c r="AR11" s="1">
        <v>0</v>
      </c>
      <c r="AS11" s="1">
        <v>-7.5999999999999998E-2</v>
      </c>
      <c r="AT11" s="1">
        <v>0</v>
      </c>
      <c r="AU11" s="1">
        <v>-0.14899999999999999</v>
      </c>
      <c r="AV11" s="1">
        <v>0</v>
      </c>
      <c r="AW11" s="1">
        <v>-0.33900000000000002</v>
      </c>
      <c r="AX11" s="3">
        <v>3.4000000000000002E-2</v>
      </c>
      <c r="AY11" s="9">
        <v>0.14587337673550521</v>
      </c>
      <c r="AZ11" s="9">
        <v>2.049265157305201</v>
      </c>
      <c r="BA11" s="4">
        <v>4</v>
      </c>
      <c r="BB11" s="1">
        <v>0.23899999999999999</v>
      </c>
      <c r="BC11" s="2">
        <v>1</v>
      </c>
      <c r="BD11" s="1">
        <v>0.27</v>
      </c>
      <c r="BE11" s="2">
        <v>1</v>
      </c>
      <c r="BF11" s="1">
        <v>0.30599999999999999</v>
      </c>
      <c r="BG11" s="2">
        <v>4</v>
      </c>
      <c r="BH11" s="3">
        <v>0.40100000000000002</v>
      </c>
      <c r="BI11" s="3">
        <v>2.9399999999999999E-2</v>
      </c>
      <c r="BJ11" s="1">
        <v>10</v>
      </c>
      <c r="BK11" s="9">
        <v>2.6</v>
      </c>
      <c r="BL11" s="9">
        <v>1.74</v>
      </c>
      <c r="BM11" s="9">
        <v>1.31</v>
      </c>
      <c r="BN11" s="9">
        <v>1.05</v>
      </c>
      <c r="BO11" s="9">
        <v>0.88</v>
      </c>
      <c r="BP11" s="9">
        <v>0.75</v>
      </c>
      <c r="BQ11" s="9">
        <v>0.66</v>
      </c>
      <c r="BR11" s="9">
        <v>0.57999999999999996</v>
      </c>
      <c r="BS11" s="9">
        <v>0.53</v>
      </c>
      <c r="BT11" s="9">
        <v>0.48</v>
      </c>
      <c r="BU11" s="9">
        <v>0.44</v>
      </c>
      <c r="BV11" s="9">
        <v>0.4</v>
      </c>
      <c r="BW11" s="9">
        <v>0.49</v>
      </c>
      <c r="BX11" s="9">
        <v>0.31</v>
      </c>
      <c r="BY11" s="8">
        <v>-0.40923500000000002</v>
      </c>
      <c r="BZ11" s="8">
        <v>-0.49183700000000002</v>
      </c>
      <c r="CA11" s="8">
        <v>-0.541296</v>
      </c>
      <c r="CB11" s="8">
        <v>-0.53878400000000004</v>
      </c>
      <c r="CC11" s="8">
        <v>-0.52674200000000004</v>
      </c>
      <c r="CD11" s="8">
        <v>-0.51570899999999997</v>
      </c>
      <c r="CE11" s="8">
        <v>-0.50428799999999996</v>
      </c>
      <c r="CF11" s="8">
        <v>-0.48986299999999999</v>
      </c>
      <c r="CG11" s="8">
        <v>-0.48857800000000001</v>
      </c>
      <c r="CH11" s="8">
        <v>-0.48172799999999999</v>
      </c>
      <c r="CI11" s="8">
        <v>-0.50788599999999995</v>
      </c>
      <c r="CJ11" s="8">
        <v>-0.52457500000000001</v>
      </c>
      <c r="CK11" s="8" t="str">
        <f t="shared" si="4"/>
        <v>N</v>
      </c>
      <c r="CL11" s="8">
        <v>3.6999999999999998E-2</v>
      </c>
      <c r="CM11" s="3">
        <v>0.129</v>
      </c>
      <c r="CN11" s="3">
        <v>0.26</v>
      </c>
      <c r="CO11" s="3">
        <v>0.39100000000000001</v>
      </c>
      <c r="CP11" s="3">
        <v>0.501</v>
      </c>
      <c r="CQ11" s="3">
        <v>0.58899999999999997</v>
      </c>
      <c r="CR11" s="3">
        <v>0.65500000000000003</v>
      </c>
      <c r="CS11" s="3">
        <v>0.70799999999999996</v>
      </c>
      <c r="CT11" s="3">
        <v>0.746</v>
      </c>
      <c r="CU11" s="3">
        <v>0.77600000000000002</v>
      </c>
      <c r="CV11" s="3">
        <v>0.79400000000000004</v>
      </c>
      <c r="CW11" s="3">
        <v>0.80900000000000005</v>
      </c>
    </row>
    <row r="12" spans="1:101" x14ac:dyDescent="0.2">
      <c r="A12" s="1">
        <v>11</v>
      </c>
      <c r="B12" s="1" t="s">
        <v>20</v>
      </c>
      <c r="C12" s="1">
        <v>1</v>
      </c>
      <c r="D12" s="1">
        <v>2</v>
      </c>
      <c r="E12" s="1">
        <v>4</v>
      </c>
      <c r="F12" s="1">
        <f t="shared" si="5"/>
        <v>7</v>
      </c>
      <c r="G12" s="1" t="str">
        <f t="shared" si="6"/>
        <v>5S2P2</v>
      </c>
      <c r="H12" s="1" t="str">
        <f t="shared" si="7"/>
        <v>6S2P3</v>
      </c>
      <c r="I12" s="1" t="str">
        <f t="shared" si="8"/>
        <v>4S2P4</v>
      </c>
      <c r="J12" s="1">
        <f t="shared" si="9"/>
        <v>5</v>
      </c>
      <c r="K12" s="1">
        <f t="shared" si="10"/>
        <v>6</v>
      </c>
      <c r="L12" s="1">
        <f t="shared" si="11"/>
        <v>4</v>
      </c>
      <c r="M12" s="1">
        <f t="shared" si="21"/>
        <v>50</v>
      </c>
      <c r="N12" s="1">
        <f t="shared" si="22"/>
        <v>83</v>
      </c>
      <c r="O12" s="1">
        <f t="shared" si="23"/>
        <v>34</v>
      </c>
      <c r="P12" s="1">
        <f t="shared" si="12"/>
        <v>145</v>
      </c>
      <c r="Q12" s="1">
        <f t="shared" si="13"/>
        <v>160</v>
      </c>
      <c r="R12" s="1">
        <f t="shared" si="14"/>
        <v>103</v>
      </c>
      <c r="S12" s="1">
        <f t="shared" si="15"/>
        <v>139</v>
      </c>
      <c r="T12" s="1">
        <f t="shared" si="16"/>
        <v>148</v>
      </c>
      <c r="U12" s="1">
        <f t="shared" si="17"/>
        <v>120</v>
      </c>
      <c r="V12" s="1">
        <f t="shared" si="18"/>
        <v>1.96</v>
      </c>
      <c r="W12" s="1">
        <f t="shared" si="19"/>
        <v>2.02</v>
      </c>
      <c r="X12" s="1">
        <f t="shared" si="20"/>
        <v>2.5499999999999998</v>
      </c>
      <c r="Y12" s="8">
        <f t="shared" si="0"/>
        <v>2.3142857142857141</v>
      </c>
      <c r="Z12" s="8">
        <f t="shared" si="1"/>
        <v>0.27280852222010643</v>
      </c>
      <c r="AA12" s="1">
        <v>4.1399999999999997</v>
      </c>
      <c r="AB12" s="1">
        <v>39.298999999999999</v>
      </c>
      <c r="AC12" s="1">
        <v>121.79</v>
      </c>
      <c r="AD12" s="3">
        <v>2.95425</v>
      </c>
      <c r="AE12" s="3">
        <v>2.9652149999999997</v>
      </c>
      <c r="AF12" s="8">
        <v>1.7215199999999999</v>
      </c>
      <c r="AG12" s="8">
        <v>1.6950000000000001</v>
      </c>
      <c r="AH12" s="3">
        <f t="shared" si="2"/>
        <v>2.9597324999999999</v>
      </c>
      <c r="AI12" s="3">
        <f t="shared" si="3"/>
        <v>1.7082600000000001</v>
      </c>
      <c r="AJ12" s="8">
        <v>0.76439999999999997</v>
      </c>
      <c r="AK12" s="8">
        <v>0.61760000000000004</v>
      </c>
      <c r="AL12" s="8">
        <v>1.4161999999999999</v>
      </c>
      <c r="AM12" s="9">
        <v>31.69</v>
      </c>
      <c r="AN12" s="9">
        <v>0.16520015155757434</v>
      </c>
      <c r="AO12" s="9">
        <v>1.2784508426074319</v>
      </c>
      <c r="AP12" s="4">
        <v>1</v>
      </c>
      <c r="AQ12" s="1">
        <v>-4.8000000000000001E-2</v>
      </c>
      <c r="AR12" s="1">
        <v>0</v>
      </c>
      <c r="AS12" s="1">
        <v>-0.114</v>
      </c>
      <c r="AT12" s="1">
        <v>1</v>
      </c>
      <c r="AU12" s="1">
        <v>-0.19500000000000001</v>
      </c>
      <c r="AV12" s="1">
        <v>1</v>
      </c>
      <c r="AW12" s="1">
        <v>-0.32300000000000001</v>
      </c>
      <c r="AX12" s="3">
        <v>3.0000000000000001E-3</v>
      </c>
      <c r="AY12" s="9">
        <v>0.15181261599541196</v>
      </c>
      <c r="AZ12" s="9">
        <v>1.5610980231486222</v>
      </c>
      <c r="BA12" s="4">
        <v>1</v>
      </c>
      <c r="BB12" s="1">
        <v>0.223</v>
      </c>
      <c r="BC12" s="2">
        <v>1</v>
      </c>
      <c r="BD12" s="1">
        <v>0.3</v>
      </c>
      <c r="BE12" s="2">
        <v>1</v>
      </c>
      <c r="BF12" s="1">
        <v>0.497</v>
      </c>
      <c r="BG12" s="2">
        <v>2</v>
      </c>
      <c r="BH12" s="3">
        <v>0.82499999999999996</v>
      </c>
      <c r="BI12" s="3">
        <v>1.5E-3</v>
      </c>
      <c r="BJ12" s="1">
        <v>10</v>
      </c>
      <c r="BK12" s="9">
        <v>3.2</v>
      </c>
      <c r="BL12" s="9">
        <v>2.13</v>
      </c>
      <c r="BM12" s="9">
        <v>1.6</v>
      </c>
      <c r="BN12" s="9">
        <v>1.28</v>
      </c>
      <c r="BO12" s="9">
        <v>1.07</v>
      </c>
      <c r="BP12" s="9">
        <v>0.92</v>
      </c>
      <c r="BQ12" s="9">
        <v>0.8</v>
      </c>
      <c r="BR12" s="9">
        <v>0.71</v>
      </c>
      <c r="BS12" s="9">
        <v>0.64</v>
      </c>
      <c r="BT12" s="9">
        <v>0.57999999999999996</v>
      </c>
      <c r="BU12" s="9">
        <v>0.54</v>
      </c>
      <c r="BV12" s="9">
        <v>0.49</v>
      </c>
      <c r="BW12" s="9">
        <v>0.45</v>
      </c>
      <c r="BX12" s="9">
        <v>0.28000000000000003</v>
      </c>
      <c r="BY12" s="8">
        <v>5.7944399999999998</v>
      </c>
      <c r="BZ12" s="8">
        <v>1.0456799999999999</v>
      </c>
      <c r="CA12" s="8">
        <v>1.00979</v>
      </c>
      <c r="CB12" s="8">
        <v>1.00915</v>
      </c>
      <c r="CC12" s="8">
        <v>0.98555999999999999</v>
      </c>
      <c r="CD12" s="8">
        <v>0.98536400000000002</v>
      </c>
      <c r="CE12" s="8">
        <v>0.95347199999999999</v>
      </c>
      <c r="CF12" s="8">
        <v>0.89215199999999995</v>
      </c>
      <c r="CG12" s="8">
        <v>0.84328499999999995</v>
      </c>
      <c r="CH12" s="8">
        <v>0.77856400000000003</v>
      </c>
      <c r="CI12" s="8">
        <v>0.72521400000000003</v>
      </c>
      <c r="CJ12" s="8">
        <v>0.68002300000000004</v>
      </c>
      <c r="CK12" s="8" t="str">
        <f t="shared" si="4"/>
        <v>P</v>
      </c>
      <c r="CL12" s="8">
        <v>1.4E-2</v>
      </c>
      <c r="CM12" s="3">
        <v>0.05</v>
      </c>
      <c r="CN12" s="3">
        <v>0.11</v>
      </c>
      <c r="CO12" s="3">
        <v>0.183</v>
      </c>
      <c r="CP12" s="3">
        <v>0.26100000000000001</v>
      </c>
      <c r="CQ12" s="3">
        <v>0.33800000000000002</v>
      </c>
      <c r="CR12" s="3">
        <v>0.41</v>
      </c>
      <c r="CS12" s="3">
        <v>0.47599999999999998</v>
      </c>
      <c r="CT12" s="3">
        <v>0.53500000000000003</v>
      </c>
      <c r="CU12" s="3">
        <v>0.58699999999999997</v>
      </c>
      <c r="CV12" s="3">
        <v>0.63100000000000001</v>
      </c>
      <c r="CW12" s="3">
        <v>0.67300000000000004</v>
      </c>
    </row>
    <row r="13" spans="1:101" x14ac:dyDescent="0.2">
      <c r="A13" s="1">
        <v>12</v>
      </c>
      <c r="B13" s="1" t="s">
        <v>21</v>
      </c>
      <c r="C13" s="1">
        <v>1</v>
      </c>
      <c r="D13" s="1">
        <v>2</v>
      </c>
      <c r="E13" s="1">
        <v>4</v>
      </c>
      <c r="F13" s="1">
        <f t="shared" si="5"/>
        <v>7</v>
      </c>
      <c r="G13" s="1" t="str">
        <f t="shared" si="6"/>
        <v>5S2P2</v>
      </c>
      <c r="H13" s="1" t="str">
        <f t="shared" si="7"/>
        <v>6S2P3</v>
      </c>
      <c r="I13" s="1" t="str">
        <f t="shared" si="8"/>
        <v>5S2P4</v>
      </c>
      <c r="J13" s="1">
        <f t="shared" si="9"/>
        <v>5</v>
      </c>
      <c r="K13" s="1">
        <f t="shared" si="10"/>
        <v>6</v>
      </c>
      <c r="L13" s="1">
        <f t="shared" si="11"/>
        <v>5</v>
      </c>
      <c r="M13" s="1">
        <f t="shared" si="21"/>
        <v>50</v>
      </c>
      <c r="N13" s="1">
        <f t="shared" si="22"/>
        <v>83</v>
      </c>
      <c r="O13" s="1">
        <f t="shared" si="23"/>
        <v>52</v>
      </c>
      <c r="P13" s="1">
        <f t="shared" si="12"/>
        <v>145</v>
      </c>
      <c r="Q13" s="1">
        <f t="shared" si="13"/>
        <v>160</v>
      </c>
      <c r="R13" s="1">
        <f t="shared" si="14"/>
        <v>140</v>
      </c>
      <c r="S13" s="1">
        <f t="shared" si="15"/>
        <v>139</v>
      </c>
      <c r="T13" s="1">
        <f t="shared" si="16"/>
        <v>148</v>
      </c>
      <c r="U13" s="1">
        <f t="shared" si="17"/>
        <v>138</v>
      </c>
      <c r="V13" s="1">
        <f t="shared" si="18"/>
        <v>1.96</v>
      </c>
      <c r="W13" s="1">
        <f t="shared" si="19"/>
        <v>2.02</v>
      </c>
      <c r="X13" s="1">
        <f t="shared" si="20"/>
        <v>2.12</v>
      </c>
      <c r="Y13" s="8">
        <f t="shared" si="0"/>
        <v>2.0685714285714285</v>
      </c>
      <c r="Z13" s="8">
        <f t="shared" si="1"/>
        <v>6.2204403020220747E-2</v>
      </c>
      <c r="AA13" s="1">
        <v>4.3609999999999998</v>
      </c>
      <c r="AB13" s="1">
        <v>42.314999999999998</v>
      </c>
      <c r="AC13" s="1">
        <v>149.58000000000001</v>
      </c>
      <c r="AD13" s="3">
        <v>3.1237499999999998</v>
      </c>
      <c r="AE13" s="3">
        <v>3.1523700000000003</v>
      </c>
      <c r="AF13" s="8">
        <v>1.66645</v>
      </c>
      <c r="AG13" s="8">
        <v>1.556735</v>
      </c>
      <c r="AH13" s="3">
        <f t="shared" si="2"/>
        <v>3.1380600000000003</v>
      </c>
      <c r="AI13" s="3">
        <f t="shared" si="3"/>
        <v>1.6115925</v>
      </c>
      <c r="AJ13" s="8">
        <v>0.88549999999999995</v>
      </c>
      <c r="AK13" s="8">
        <v>0.68459999999999999</v>
      </c>
      <c r="AL13" s="8">
        <v>0.74119999999999997</v>
      </c>
      <c r="AM13" s="9">
        <v>37.01</v>
      </c>
      <c r="AN13" s="9">
        <v>0.13924001015031678</v>
      </c>
      <c r="AO13" s="9">
        <v>2.0655174759962698</v>
      </c>
      <c r="AP13" s="4">
        <v>1</v>
      </c>
      <c r="AQ13" s="1">
        <v>-7.8E-2</v>
      </c>
      <c r="AR13" s="1">
        <v>0</v>
      </c>
      <c r="AS13" s="1">
        <v>-0.107</v>
      </c>
      <c r="AT13" s="1">
        <v>0</v>
      </c>
      <c r="AU13" s="1">
        <v>-0.189</v>
      </c>
      <c r="AV13" s="1">
        <v>0</v>
      </c>
      <c r="AW13" s="1">
        <v>-0.33300000000000002</v>
      </c>
      <c r="AX13" s="3">
        <v>1.6E-2</v>
      </c>
      <c r="AY13" s="9">
        <v>0.15893024061252645</v>
      </c>
      <c r="AZ13" s="9">
        <v>2.089054280660648</v>
      </c>
      <c r="BA13" s="4">
        <v>1</v>
      </c>
      <c r="BB13" s="1">
        <v>0.44400000000000001</v>
      </c>
      <c r="BC13" s="2">
        <v>5</v>
      </c>
      <c r="BD13" s="1">
        <v>0.505</v>
      </c>
      <c r="BE13" s="2">
        <v>6</v>
      </c>
      <c r="BF13" s="1">
        <v>0.57799999999999996</v>
      </c>
      <c r="BG13" s="2">
        <v>11</v>
      </c>
      <c r="BH13" s="3">
        <v>0.71899999999999997</v>
      </c>
      <c r="BI13" s="3">
        <v>2.8E-3</v>
      </c>
      <c r="BJ13" s="1">
        <v>10</v>
      </c>
      <c r="BK13" s="9">
        <v>2.4500000000000002</v>
      </c>
      <c r="BL13" s="9">
        <v>1.64</v>
      </c>
      <c r="BM13" s="9">
        <v>1.23</v>
      </c>
      <c r="BN13" s="9">
        <v>0.99</v>
      </c>
      <c r="BO13" s="9">
        <v>0.82</v>
      </c>
      <c r="BP13" s="9">
        <v>0.71</v>
      </c>
      <c r="BQ13" s="9">
        <v>0.62</v>
      </c>
      <c r="BR13" s="9">
        <v>0.55000000000000004</v>
      </c>
      <c r="BS13" s="9">
        <v>0.49</v>
      </c>
      <c r="BT13" s="9">
        <v>0.45</v>
      </c>
      <c r="BU13" s="9">
        <v>0.41</v>
      </c>
      <c r="BV13" s="9">
        <v>0.38</v>
      </c>
      <c r="BW13" s="9">
        <v>0.38</v>
      </c>
      <c r="BX13" s="9">
        <v>0.24</v>
      </c>
      <c r="BY13" s="8">
        <v>-0.458451</v>
      </c>
      <c r="BZ13" s="8">
        <v>-0.50442699999999996</v>
      </c>
      <c r="CA13" s="8">
        <v>-0.54578300000000002</v>
      </c>
      <c r="CB13" s="8">
        <v>-0.570434</v>
      </c>
      <c r="CC13" s="8">
        <v>-0.56995899999999999</v>
      </c>
      <c r="CD13" s="8">
        <v>-0.56723800000000002</v>
      </c>
      <c r="CE13" s="8">
        <v>-0.53742400000000001</v>
      </c>
      <c r="CF13" s="8">
        <v>-0.49970399999999998</v>
      </c>
      <c r="CG13" s="8">
        <v>-0.45834399999999997</v>
      </c>
      <c r="CH13" s="8">
        <v>-0.43247600000000003</v>
      </c>
      <c r="CI13" s="8">
        <v>-0.39616099999999999</v>
      </c>
      <c r="CJ13" s="8">
        <v>-0.38030900000000001</v>
      </c>
      <c r="CK13" s="8" t="str">
        <f t="shared" si="4"/>
        <v>N</v>
      </c>
      <c r="CL13" s="8">
        <v>1.9E-2</v>
      </c>
      <c r="CM13" s="3">
        <v>6.3E-2</v>
      </c>
      <c r="CN13" s="3">
        <v>0.13300000000000001</v>
      </c>
      <c r="CO13" s="3">
        <v>0.219</v>
      </c>
      <c r="CP13" s="3">
        <v>0.312</v>
      </c>
      <c r="CQ13" s="3">
        <v>0.39700000000000002</v>
      </c>
      <c r="CR13" s="3">
        <v>0.47399999999999998</v>
      </c>
      <c r="CS13" s="3">
        <v>0.54200000000000004</v>
      </c>
      <c r="CT13" s="3">
        <v>0.60099999999999998</v>
      </c>
      <c r="CU13" s="3">
        <v>0.64800000000000002</v>
      </c>
      <c r="CV13" s="3">
        <v>0.69</v>
      </c>
      <c r="CW13" s="3">
        <v>0.72399999999999998</v>
      </c>
    </row>
    <row r="14" spans="1:101" x14ac:dyDescent="0.2">
      <c r="A14" s="1">
        <v>13</v>
      </c>
      <c r="B14" s="1" t="s">
        <v>22</v>
      </c>
      <c r="C14" s="1">
        <v>1</v>
      </c>
      <c r="D14" s="1">
        <v>2</v>
      </c>
      <c r="E14" s="1">
        <v>4</v>
      </c>
      <c r="F14" s="1">
        <f t="shared" si="5"/>
        <v>7</v>
      </c>
      <c r="G14" s="1" t="str">
        <f t="shared" si="6"/>
        <v>5S2P2</v>
      </c>
      <c r="H14" s="1" t="str">
        <f t="shared" si="7"/>
        <v>5S2P3</v>
      </c>
      <c r="I14" s="1" t="str">
        <f t="shared" si="8"/>
        <v>4S2P4</v>
      </c>
      <c r="J14" s="1">
        <f t="shared" si="9"/>
        <v>5</v>
      </c>
      <c r="K14" s="1">
        <f t="shared" si="10"/>
        <v>5</v>
      </c>
      <c r="L14" s="1">
        <f t="shared" si="11"/>
        <v>4</v>
      </c>
      <c r="M14" s="1">
        <f t="shared" si="21"/>
        <v>50</v>
      </c>
      <c r="N14" s="1">
        <f t="shared" si="22"/>
        <v>51</v>
      </c>
      <c r="O14" s="1">
        <f t="shared" si="23"/>
        <v>34</v>
      </c>
      <c r="P14" s="1">
        <f t="shared" si="12"/>
        <v>145</v>
      </c>
      <c r="Q14" s="1">
        <f t="shared" si="13"/>
        <v>145</v>
      </c>
      <c r="R14" s="1">
        <f t="shared" si="14"/>
        <v>103</v>
      </c>
      <c r="S14" s="1">
        <f t="shared" si="15"/>
        <v>139</v>
      </c>
      <c r="T14" s="1">
        <f t="shared" si="16"/>
        <v>139</v>
      </c>
      <c r="U14" s="1">
        <f t="shared" si="17"/>
        <v>120</v>
      </c>
      <c r="V14" s="1">
        <f t="shared" si="18"/>
        <v>1.96</v>
      </c>
      <c r="W14" s="1">
        <f t="shared" si="19"/>
        <v>2.0499999999999998</v>
      </c>
      <c r="X14" s="1">
        <f t="shared" si="20"/>
        <v>2.5499999999999998</v>
      </c>
      <c r="Y14" s="8">
        <f t="shared" si="0"/>
        <v>2.3228571428571425</v>
      </c>
      <c r="Z14" s="8">
        <f t="shared" si="1"/>
        <v>0.26374848872765588</v>
      </c>
      <c r="AA14" s="1">
        <v>4.0650000000000004</v>
      </c>
      <c r="AB14" s="1">
        <v>39.155999999999999</v>
      </c>
      <c r="AC14" s="1">
        <v>96.86</v>
      </c>
      <c r="AD14" s="3">
        <v>2.9472399999999999</v>
      </c>
      <c r="AE14" s="3">
        <v>2.8957800000000002</v>
      </c>
      <c r="AF14" s="8">
        <v>1.71469</v>
      </c>
      <c r="AG14" s="8">
        <v>1.78372</v>
      </c>
      <c r="AH14" s="3">
        <f t="shared" si="2"/>
        <v>2.9215100000000001</v>
      </c>
      <c r="AI14" s="3">
        <f t="shared" si="3"/>
        <v>1.7492049999999999</v>
      </c>
      <c r="AJ14" s="8">
        <v>0.48060000000000003</v>
      </c>
      <c r="AK14" s="8">
        <v>0.96750000000000003</v>
      </c>
      <c r="AL14" s="8">
        <v>1.3834</v>
      </c>
      <c r="AM14" s="9">
        <v>40.11</v>
      </c>
      <c r="AN14" s="9">
        <v>0.24711043891613993</v>
      </c>
      <c r="AO14" s="9">
        <v>1.285338876686539</v>
      </c>
      <c r="AP14" s="4">
        <v>1</v>
      </c>
      <c r="AQ14" s="1">
        <v>-2.8000000000000001E-2</v>
      </c>
      <c r="AR14" s="1">
        <v>1</v>
      </c>
      <c r="AS14" s="1">
        <v>-7.3999999999999996E-2</v>
      </c>
      <c r="AT14" s="1">
        <v>1</v>
      </c>
      <c r="AU14" s="1">
        <v>-0.17699999999999999</v>
      </c>
      <c r="AV14" s="1">
        <v>2</v>
      </c>
      <c r="AW14" s="1">
        <v>-0.34300000000000003</v>
      </c>
      <c r="AX14" s="3">
        <v>5.0000000000000001E-3</v>
      </c>
      <c r="AY14" s="9">
        <v>0.20057009840791129</v>
      </c>
      <c r="AZ14" s="9">
        <v>7.1513730959021666</v>
      </c>
      <c r="BA14" s="4">
        <v>1</v>
      </c>
      <c r="BB14" s="1">
        <v>4.2000000000000003E-2</v>
      </c>
      <c r="BC14" s="2">
        <v>1</v>
      </c>
      <c r="BD14" s="1">
        <v>0.112</v>
      </c>
      <c r="BE14" s="2">
        <v>1</v>
      </c>
      <c r="BF14" s="1">
        <v>0.30199999999999999</v>
      </c>
      <c r="BG14" s="2">
        <v>2</v>
      </c>
      <c r="BH14" s="3">
        <v>0.58599999999999997</v>
      </c>
      <c r="BI14" s="3">
        <v>1.4E-3</v>
      </c>
      <c r="BJ14" s="1">
        <v>10</v>
      </c>
      <c r="BK14" s="9">
        <v>2.62</v>
      </c>
      <c r="BL14" s="9">
        <v>1.75</v>
      </c>
      <c r="BM14" s="9">
        <v>1.32</v>
      </c>
      <c r="BN14" s="9">
        <v>1.06</v>
      </c>
      <c r="BO14" s="9">
        <v>0.88</v>
      </c>
      <c r="BP14" s="9">
        <v>0.76</v>
      </c>
      <c r="BQ14" s="9">
        <v>0.66</v>
      </c>
      <c r="BR14" s="9">
        <v>0.59</v>
      </c>
      <c r="BS14" s="9">
        <v>0.53</v>
      </c>
      <c r="BT14" s="9">
        <v>0.48</v>
      </c>
      <c r="BU14" s="9">
        <v>0.44</v>
      </c>
      <c r="BV14" s="9">
        <v>0.41</v>
      </c>
      <c r="BW14" s="9">
        <v>0.5</v>
      </c>
      <c r="BX14" s="9">
        <v>0.32</v>
      </c>
      <c r="BY14" s="8">
        <v>-1.9721</v>
      </c>
      <c r="BZ14" s="8">
        <v>-1.96967</v>
      </c>
      <c r="CA14" s="8">
        <v>1.35076</v>
      </c>
      <c r="CB14" s="8">
        <v>1.26495</v>
      </c>
      <c r="CC14" s="8">
        <v>1.20506</v>
      </c>
      <c r="CD14" s="8">
        <v>1.1250100000000001</v>
      </c>
      <c r="CE14" s="8">
        <v>1.01857</v>
      </c>
      <c r="CF14" s="8">
        <v>0.89738700000000005</v>
      </c>
      <c r="CG14" s="8">
        <v>0.74630300000000005</v>
      </c>
      <c r="CH14" s="8">
        <v>0.61355599999999999</v>
      </c>
      <c r="CI14" s="8">
        <v>0.54393199999999997</v>
      </c>
      <c r="CJ14" s="8">
        <v>0.51275700000000002</v>
      </c>
      <c r="CK14" s="8" t="str">
        <f t="shared" si="4"/>
        <v>P</v>
      </c>
      <c r="CL14" s="8">
        <v>1.2999999999999999E-2</v>
      </c>
      <c r="CM14" s="3">
        <v>4.2000000000000003E-2</v>
      </c>
      <c r="CN14" s="3">
        <v>8.5000000000000006E-2</v>
      </c>
      <c r="CO14" s="3">
        <v>0.151</v>
      </c>
      <c r="CP14" s="3">
        <v>0.224</v>
      </c>
      <c r="CQ14" s="3">
        <v>0.29599999999999999</v>
      </c>
      <c r="CR14" s="3">
        <v>0.36599999999999999</v>
      </c>
      <c r="CS14" s="3">
        <v>0.43</v>
      </c>
      <c r="CT14" s="3">
        <v>0.49</v>
      </c>
      <c r="CU14" s="3">
        <v>0.54200000000000004</v>
      </c>
      <c r="CV14" s="3">
        <v>0.58399999999999996</v>
      </c>
      <c r="CW14" s="3">
        <v>0.621</v>
      </c>
    </row>
    <row r="15" spans="1:101" x14ac:dyDescent="0.2">
      <c r="A15" s="1">
        <v>14</v>
      </c>
      <c r="B15" s="1" t="s">
        <v>23</v>
      </c>
      <c r="C15" s="1">
        <v>1</v>
      </c>
      <c r="D15" s="1">
        <v>2</v>
      </c>
      <c r="E15" s="1">
        <v>4</v>
      </c>
      <c r="F15" s="1">
        <f t="shared" si="5"/>
        <v>7</v>
      </c>
      <c r="G15" s="1" t="str">
        <f t="shared" si="6"/>
        <v>5S2P2</v>
      </c>
      <c r="H15" s="1" t="str">
        <f t="shared" si="7"/>
        <v>5S2P3</v>
      </c>
      <c r="I15" s="1" t="str">
        <f t="shared" si="8"/>
        <v>5S2P4</v>
      </c>
      <c r="J15" s="1">
        <f t="shared" si="9"/>
        <v>5</v>
      </c>
      <c r="K15" s="1">
        <f t="shared" si="10"/>
        <v>5</v>
      </c>
      <c r="L15" s="1">
        <f t="shared" si="11"/>
        <v>5</v>
      </c>
      <c r="M15" s="1">
        <f t="shared" si="21"/>
        <v>50</v>
      </c>
      <c r="N15" s="1">
        <f t="shared" si="22"/>
        <v>51</v>
      </c>
      <c r="O15" s="1">
        <f t="shared" si="23"/>
        <v>52</v>
      </c>
      <c r="P15" s="1">
        <f t="shared" si="12"/>
        <v>145</v>
      </c>
      <c r="Q15" s="1">
        <f t="shared" si="13"/>
        <v>145</v>
      </c>
      <c r="R15" s="1">
        <f t="shared" si="14"/>
        <v>140</v>
      </c>
      <c r="S15" s="1">
        <f t="shared" si="15"/>
        <v>139</v>
      </c>
      <c r="T15" s="1">
        <f t="shared" si="16"/>
        <v>139</v>
      </c>
      <c r="U15" s="1">
        <f t="shared" si="17"/>
        <v>138</v>
      </c>
      <c r="V15" s="1">
        <f t="shared" si="18"/>
        <v>1.96</v>
      </c>
      <c r="W15" s="1">
        <f t="shared" si="19"/>
        <v>2.0499999999999998</v>
      </c>
      <c r="X15" s="1">
        <f t="shared" si="20"/>
        <v>2.12</v>
      </c>
      <c r="Y15" s="8">
        <f t="shared" si="0"/>
        <v>2.077142857142857</v>
      </c>
      <c r="Z15" s="8">
        <f t="shared" si="1"/>
        <v>5.6748640188689234E-2</v>
      </c>
      <c r="AA15" s="1">
        <v>4.29</v>
      </c>
      <c r="AB15" s="1">
        <v>41.893000000000001</v>
      </c>
      <c r="AC15" s="1">
        <v>124.66</v>
      </c>
      <c r="AD15" s="3">
        <v>3.11938</v>
      </c>
      <c r="AE15" s="3">
        <v>3.0766249999999999</v>
      </c>
      <c r="AF15" s="8">
        <v>1.6552800000000001</v>
      </c>
      <c r="AG15" s="8">
        <v>1.6423450000000002</v>
      </c>
      <c r="AH15" s="3">
        <f t="shared" si="2"/>
        <v>3.0980024999999998</v>
      </c>
      <c r="AI15" s="3">
        <f t="shared" si="3"/>
        <v>1.6488125</v>
      </c>
      <c r="AJ15" s="8">
        <v>0.57379999999999998</v>
      </c>
      <c r="AK15" s="8">
        <v>1.0014000000000001</v>
      </c>
      <c r="AL15" s="8">
        <v>0.75329999999999997</v>
      </c>
      <c r="AM15" s="9">
        <v>33.159999999999997</v>
      </c>
      <c r="AN15" s="9">
        <v>8.4580717323891844E-2</v>
      </c>
      <c r="AO15" s="9">
        <v>1.0545817771215149</v>
      </c>
      <c r="AP15" s="4">
        <v>1</v>
      </c>
      <c r="AQ15" s="1">
        <v>-7.3999999999999996E-2</v>
      </c>
      <c r="AR15" s="1">
        <v>0</v>
      </c>
      <c r="AS15" s="1">
        <v>-0.16400000000000001</v>
      </c>
      <c r="AT15" s="1">
        <v>1</v>
      </c>
      <c r="AU15" s="1">
        <v>-0.27500000000000002</v>
      </c>
      <c r="AV15" s="1">
        <v>1</v>
      </c>
      <c r="AW15" s="1">
        <v>-0.47399999999999998</v>
      </c>
      <c r="AX15" s="3">
        <v>1E-3</v>
      </c>
      <c r="AY15" s="9">
        <v>0.10385720397445029</v>
      </c>
      <c r="AZ15" s="9">
        <v>1.2708225035240783</v>
      </c>
      <c r="BA15" s="4">
        <v>1</v>
      </c>
      <c r="BB15" s="1">
        <v>0.184</v>
      </c>
      <c r="BC15" s="2">
        <v>1</v>
      </c>
      <c r="BD15" s="1">
        <v>0.23150000000000001</v>
      </c>
      <c r="BE15" s="2">
        <v>4</v>
      </c>
      <c r="BF15" s="1">
        <v>0.29899999999999999</v>
      </c>
      <c r="BG15" s="2">
        <v>6</v>
      </c>
      <c r="BH15" s="3">
        <v>0.42</v>
      </c>
      <c r="BI15" s="3">
        <v>3.7000000000000002E-3</v>
      </c>
      <c r="BJ15" s="1">
        <v>10</v>
      </c>
      <c r="BK15" s="9">
        <v>2.68</v>
      </c>
      <c r="BL15" s="9">
        <v>1.79</v>
      </c>
      <c r="BM15" s="9">
        <v>1.35</v>
      </c>
      <c r="BN15" s="9">
        <v>1.08</v>
      </c>
      <c r="BO15" s="9">
        <v>0.9</v>
      </c>
      <c r="BP15" s="9">
        <v>0.77</v>
      </c>
      <c r="BQ15" s="9">
        <v>0.68</v>
      </c>
      <c r="BR15" s="9">
        <v>0.6</v>
      </c>
      <c r="BS15" s="9">
        <v>0.54</v>
      </c>
      <c r="BT15" s="9">
        <v>0.49</v>
      </c>
      <c r="BU15" s="9">
        <v>0.45</v>
      </c>
      <c r="BV15" s="9">
        <v>0.42</v>
      </c>
      <c r="BW15" s="9">
        <v>0.43</v>
      </c>
      <c r="BX15" s="9">
        <v>0.27</v>
      </c>
      <c r="BY15" s="8">
        <v>-3.3906700000000001</v>
      </c>
      <c r="BZ15" s="8">
        <v>-2.4766499999999998</v>
      </c>
      <c r="CA15" s="8">
        <v>-1.6289</v>
      </c>
      <c r="CB15" s="8">
        <v>-1.34439</v>
      </c>
      <c r="CC15" s="8">
        <v>-1.10684</v>
      </c>
      <c r="CD15" s="8">
        <v>-0.91423500000000002</v>
      </c>
      <c r="CE15" s="8">
        <v>-0.77310500000000004</v>
      </c>
      <c r="CF15" s="8">
        <v>-0.66615999999999997</v>
      </c>
      <c r="CG15" s="8">
        <v>-0.59468100000000002</v>
      </c>
      <c r="CH15" s="8">
        <v>-0.531281</v>
      </c>
      <c r="CI15" s="8">
        <v>-0.49476199999999998</v>
      </c>
      <c r="CJ15" s="8">
        <v>-0.48314400000000002</v>
      </c>
      <c r="CK15" s="8" t="str">
        <f t="shared" si="4"/>
        <v>N</v>
      </c>
      <c r="CL15" s="8">
        <v>2.1999999999999999E-2</v>
      </c>
      <c r="CM15" s="3">
        <v>7.0000000000000007E-2</v>
      </c>
      <c r="CN15" s="3">
        <v>0.154</v>
      </c>
      <c r="CO15" s="3">
        <v>0.253</v>
      </c>
      <c r="CP15" s="3">
        <v>0.35299999999999998</v>
      </c>
      <c r="CQ15" s="3">
        <v>0.44500000000000001</v>
      </c>
      <c r="CR15" s="3">
        <v>0.52300000000000002</v>
      </c>
      <c r="CS15" s="3">
        <v>0.59099999999999997</v>
      </c>
      <c r="CT15" s="3">
        <v>0.64600000000000002</v>
      </c>
      <c r="CU15" s="3">
        <v>0.69199999999999995</v>
      </c>
      <c r="CV15" s="3">
        <v>0.72899999999999998</v>
      </c>
      <c r="CW15" s="3">
        <v>0.75600000000000001</v>
      </c>
    </row>
    <row r="16" spans="1:101" x14ac:dyDescent="0.2">
      <c r="A16" s="1">
        <v>15</v>
      </c>
      <c r="B16" s="1" t="s">
        <v>24</v>
      </c>
      <c r="C16" s="1">
        <v>1</v>
      </c>
      <c r="D16" s="1">
        <v>2</v>
      </c>
      <c r="E16" s="1">
        <v>4</v>
      </c>
      <c r="F16" s="1">
        <f t="shared" si="5"/>
        <v>7</v>
      </c>
      <c r="G16" s="1" t="str">
        <f t="shared" si="6"/>
        <v>6S2P2</v>
      </c>
      <c r="H16" s="1" t="str">
        <f t="shared" si="7"/>
        <v>4S2P3</v>
      </c>
      <c r="I16" s="1" t="str">
        <f t="shared" si="8"/>
        <v>4S2P4</v>
      </c>
      <c r="J16" s="1">
        <f t="shared" si="9"/>
        <v>6</v>
      </c>
      <c r="K16" s="1">
        <f t="shared" si="10"/>
        <v>4</v>
      </c>
      <c r="L16" s="1">
        <f t="shared" si="11"/>
        <v>4</v>
      </c>
      <c r="M16" s="1">
        <f t="shared" si="21"/>
        <v>82</v>
      </c>
      <c r="N16" s="1">
        <f t="shared" si="22"/>
        <v>33</v>
      </c>
      <c r="O16" s="1">
        <f t="shared" si="23"/>
        <v>34</v>
      </c>
      <c r="P16" s="1">
        <f t="shared" si="12"/>
        <v>180</v>
      </c>
      <c r="Q16" s="1">
        <f t="shared" si="13"/>
        <v>115</v>
      </c>
      <c r="R16" s="1">
        <f t="shared" si="14"/>
        <v>103</v>
      </c>
      <c r="S16" s="1">
        <f t="shared" si="15"/>
        <v>146</v>
      </c>
      <c r="T16" s="1">
        <f t="shared" si="16"/>
        <v>119</v>
      </c>
      <c r="U16" s="1">
        <f t="shared" si="17"/>
        <v>120</v>
      </c>
      <c r="V16" s="1">
        <f t="shared" si="18"/>
        <v>1.87</v>
      </c>
      <c r="W16" s="1">
        <f t="shared" si="19"/>
        <v>2.1800000000000002</v>
      </c>
      <c r="X16" s="1">
        <f t="shared" si="20"/>
        <v>2.5499999999999998</v>
      </c>
      <c r="Y16" s="8">
        <f t="shared" si="0"/>
        <v>2.347142857142857</v>
      </c>
      <c r="Z16" s="8">
        <f t="shared" si="1"/>
        <v>0.25302254477272423</v>
      </c>
      <c r="AA16" s="1">
        <v>3.9159999999999999</v>
      </c>
      <c r="AB16" s="1">
        <v>38.74</v>
      </c>
      <c r="AC16" s="1">
        <v>96.13</v>
      </c>
      <c r="AD16" s="3">
        <v>3.0074100000000001</v>
      </c>
      <c r="AE16" s="3">
        <v>2.7328049999999999</v>
      </c>
      <c r="AF16" s="8">
        <v>1.5777699999999999</v>
      </c>
      <c r="AG16" s="8">
        <v>1.9058299999999999</v>
      </c>
      <c r="AH16" s="3">
        <f t="shared" si="2"/>
        <v>2.8701075</v>
      </c>
      <c r="AI16" s="3">
        <f t="shared" si="3"/>
        <v>1.7418</v>
      </c>
      <c r="AJ16" s="8">
        <v>0.89929999999999999</v>
      </c>
      <c r="AK16" s="8">
        <v>0.74319999999999997</v>
      </c>
      <c r="AL16" s="8">
        <v>1.3028</v>
      </c>
      <c r="AM16" s="9">
        <v>51.49</v>
      </c>
      <c r="AN16" s="9">
        <v>0.42547529442881132</v>
      </c>
      <c r="AO16" s="9">
        <v>1.8109819639278557</v>
      </c>
      <c r="AP16" s="4">
        <v>3</v>
      </c>
      <c r="AQ16" s="1">
        <v>-3.7999999999999999E-2</v>
      </c>
      <c r="AR16" s="1">
        <v>0</v>
      </c>
      <c r="AS16" s="1">
        <v>-6.3E-2</v>
      </c>
      <c r="AT16" s="1">
        <v>0</v>
      </c>
      <c r="AU16" s="1">
        <v>-0.10199999999999999</v>
      </c>
      <c r="AV16" s="1">
        <v>0</v>
      </c>
      <c r="AW16" s="1">
        <v>-0.20200000000000001</v>
      </c>
      <c r="AX16" s="3">
        <v>0.14199999999999999</v>
      </c>
      <c r="AY16" s="9">
        <v>0.20040792315242181</v>
      </c>
      <c r="AZ16" s="9">
        <v>3.6222995239838882</v>
      </c>
      <c r="BA16" s="4">
        <v>1</v>
      </c>
      <c r="BB16" s="1">
        <v>0.36499999999999999</v>
      </c>
      <c r="BC16" s="2">
        <v>1</v>
      </c>
      <c r="BD16" s="1">
        <v>0.441</v>
      </c>
      <c r="BE16" s="2">
        <v>2</v>
      </c>
      <c r="BF16" s="1">
        <v>0.65300000000000002</v>
      </c>
      <c r="BG16" s="2">
        <v>4</v>
      </c>
      <c r="BH16" s="3">
        <v>0.94099999999999995</v>
      </c>
      <c r="BI16" s="3">
        <v>1.2999999999999999E-3</v>
      </c>
      <c r="BJ16" s="1">
        <v>10</v>
      </c>
      <c r="BK16" s="9">
        <v>1.85</v>
      </c>
      <c r="BL16" s="9">
        <v>1.23</v>
      </c>
      <c r="BM16" s="9">
        <v>0.92</v>
      </c>
      <c r="BN16" s="9">
        <v>0.74</v>
      </c>
      <c r="BO16" s="9">
        <v>0.61</v>
      </c>
      <c r="BP16" s="9">
        <v>0.53</v>
      </c>
      <c r="BQ16" s="9">
        <v>0.46</v>
      </c>
      <c r="BR16" s="9">
        <v>0.41</v>
      </c>
      <c r="BS16" s="9">
        <v>0.37</v>
      </c>
      <c r="BT16" s="9">
        <v>0.34</v>
      </c>
      <c r="BU16" s="9">
        <v>0.31</v>
      </c>
      <c r="BV16" s="9">
        <v>0.28000000000000003</v>
      </c>
      <c r="BW16" s="9">
        <v>0.53</v>
      </c>
      <c r="BX16" s="9">
        <v>0.34</v>
      </c>
      <c r="BY16" s="8">
        <v>0.81620199999999998</v>
      </c>
      <c r="BZ16" s="8">
        <v>0.91040500000000002</v>
      </c>
      <c r="CA16" s="8">
        <v>0.985402</v>
      </c>
      <c r="CB16" s="8">
        <v>0.99303900000000001</v>
      </c>
      <c r="CC16" s="8">
        <v>0.96916599999999997</v>
      </c>
      <c r="CD16" s="8">
        <v>0.95610300000000004</v>
      </c>
      <c r="CE16" s="8">
        <v>0.96174800000000005</v>
      </c>
      <c r="CF16" s="8">
        <v>0.99631999999999998</v>
      </c>
      <c r="CG16" s="8">
        <v>1.0296099999999999</v>
      </c>
      <c r="CH16" s="8">
        <v>0.80832999999999999</v>
      </c>
      <c r="CI16" s="8">
        <v>0.81123599999999996</v>
      </c>
      <c r="CJ16" s="8">
        <v>0.81213400000000002</v>
      </c>
      <c r="CK16" s="8" t="str">
        <f t="shared" si="4"/>
        <v>P</v>
      </c>
      <c r="CL16" s="8">
        <v>2.5000000000000001E-2</v>
      </c>
      <c r="CM16" s="3">
        <v>7.8E-2</v>
      </c>
      <c r="CN16" s="3">
        <v>0.159</v>
      </c>
      <c r="CO16" s="3">
        <v>0.253</v>
      </c>
      <c r="CP16" s="3">
        <v>0.34899999999999998</v>
      </c>
      <c r="CQ16" s="3">
        <v>0.43099999999999999</v>
      </c>
      <c r="CR16" s="3">
        <v>0.48099999999999998</v>
      </c>
      <c r="CS16" s="3">
        <v>0.52400000000000002</v>
      </c>
      <c r="CT16" s="3">
        <v>0.56000000000000005</v>
      </c>
      <c r="CU16" s="3">
        <v>0.65500000000000003</v>
      </c>
      <c r="CV16" s="3">
        <v>0.67900000000000005</v>
      </c>
      <c r="CW16" s="3">
        <v>0.7</v>
      </c>
    </row>
    <row r="17" spans="1:101" x14ac:dyDescent="0.2">
      <c r="A17" s="1">
        <v>16</v>
      </c>
      <c r="B17" s="1" t="s">
        <v>25</v>
      </c>
      <c r="C17" s="1">
        <v>1</v>
      </c>
      <c r="D17" s="1">
        <v>2</v>
      </c>
      <c r="E17" s="1">
        <v>4</v>
      </c>
      <c r="F17" s="1">
        <f t="shared" si="5"/>
        <v>7</v>
      </c>
      <c r="G17" s="1" t="str">
        <f t="shared" si="6"/>
        <v>6S2P2</v>
      </c>
      <c r="H17" s="1" t="str">
        <f t="shared" si="7"/>
        <v>4S2P3</v>
      </c>
      <c r="I17" s="1" t="str">
        <f t="shared" si="8"/>
        <v>5S2P4</v>
      </c>
      <c r="J17" s="1">
        <f t="shared" si="9"/>
        <v>6</v>
      </c>
      <c r="K17" s="1">
        <f t="shared" si="10"/>
        <v>4</v>
      </c>
      <c r="L17" s="1">
        <f t="shared" si="11"/>
        <v>5</v>
      </c>
      <c r="M17" s="1">
        <f t="shared" si="21"/>
        <v>82</v>
      </c>
      <c r="N17" s="1">
        <f t="shared" si="22"/>
        <v>33</v>
      </c>
      <c r="O17" s="1">
        <f t="shared" si="23"/>
        <v>52</v>
      </c>
      <c r="P17" s="1">
        <f t="shared" si="12"/>
        <v>180</v>
      </c>
      <c r="Q17" s="1">
        <f t="shared" si="13"/>
        <v>115</v>
      </c>
      <c r="R17" s="1">
        <f t="shared" si="14"/>
        <v>140</v>
      </c>
      <c r="S17" s="1">
        <f t="shared" si="15"/>
        <v>146</v>
      </c>
      <c r="T17" s="1">
        <f t="shared" si="16"/>
        <v>119</v>
      </c>
      <c r="U17" s="1">
        <f t="shared" si="17"/>
        <v>138</v>
      </c>
      <c r="V17" s="1">
        <f t="shared" si="18"/>
        <v>1.87</v>
      </c>
      <c r="W17" s="1">
        <f t="shared" si="19"/>
        <v>2.1800000000000002</v>
      </c>
      <c r="X17" s="1">
        <f t="shared" si="20"/>
        <v>2.12</v>
      </c>
      <c r="Y17" s="8">
        <f t="shared" si="0"/>
        <v>2.1014285714285714</v>
      </c>
      <c r="Z17" s="8">
        <f t="shared" si="1"/>
        <v>9.8042056781562817E-2</v>
      </c>
      <c r="AA17" s="1">
        <v>4.1529999999999996</v>
      </c>
      <c r="AB17" s="1">
        <v>41.265000000000001</v>
      </c>
      <c r="AC17" s="1">
        <v>123.92</v>
      </c>
      <c r="AD17" s="3">
        <v>3.1907800000000002</v>
      </c>
      <c r="AE17" s="3">
        <v>2.9098299999999999</v>
      </c>
      <c r="AF17" s="8">
        <v>1.5103599999999999</v>
      </c>
      <c r="AG17" s="8">
        <v>1.7248899999999998</v>
      </c>
      <c r="AH17" s="3">
        <f t="shared" si="2"/>
        <v>3.0503049999999998</v>
      </c>
      <c r="AI17" s="3">
        <f t="shared" si="3"/>
        <v>1.6176249999999999</v>
      </c>
      <c r="AJ17" s="8">
        <v>0.94589999999999996</v>
      </c>
      <c r="AK17" s="8">
        <v>0.74009999999999998</v>
      </c>
      <c r="AL17" s="8">
        <v>0.71079999999999999</v>
      </c>
      <c r="AM17" s="9">
        <v>43.09</v>
      </c>
      <c r="AN17" s="9">
        <v>0.10087189900956905</v>
      </c>
      <c r="AO17" s="9">
        <v>1.3833767565027979</v>
      </c>
      <c r="AP17" s="4">
        <v>4</v>
      </c>
      <c r="AQ17" s="1">
        <v>-0.04</v>
      </c>
      <c r="AR17" s="1">
        <v>0</v>
      </c>
      <c r="AS17" s="1">
        <v>-5.8000000000000003E-2</v>
      </c>
      <c r="AT17" s="1">
        <v>0</v>
      </c>
      <c r="AU17" s="1">
        <v>-0.104</v>
      </c>
      <c r="AV17" s="1">
        <v>0</v>
      </c>
      <c r="AW17" s="1">
        <v>-0.27300000000000002</v>
      </c>
      <c r="AX17" s="3">
        <v>8.5999999999999993E-2</v>
      </c>
      <c r="AY17" s="9">
        <v>0.14435121716894833</v>
      </c>
      <c r="AZ17" s="9">
        <v>2.6197961691767797</v>
      </c>
      <c r="BA17" s="4">
        <v>1</v>
      </c>
      <c r="BB17" s="1">
        <v>0.45800000000000002</v>
      </c>
      <c r="BC17" s="2">
        <v>1</v>
      </c>
      <c r="BD17" s="1">
        <v>0.54100000000000004</v>
      </c>
      <c r="BE17" s="2">
        <v>3</v>
      </c>
      <c r="BF17" s="1">
        <v>0.6</v>
      </c>
      <c r="BG17" s="2">
        <v>6</v>
      </c>
      <c r="BH17" s="3">
        <v>0.71399999999999997</v>
      </c>
      <c r="BI17" s="3">
        <v>2E-3</v>
      </c>
      <c r="BJ17" s="1">
        <v>10</v>
      </c>
      <c r="BK17" s="9">
        <v>2.46</v>
      </c>
      <c r="BL17" s="9">
        <v>1.65</v>
      </c>
      <c r="BM17" s="9">
        <v>1.25</v>
      </c>
      <c r="BN17" s="9">
        <v>1</v>
      </c>
      <c r="BO17" s="9">
        <v>0.83</v>
      </c>
      <c r="BP17" s="9">
        <v>0.71</v>
      </c>
      <c r="BQ17" s="9">
        <v>0.63</v>
      </c>
      <c r="BR17" s="9">
        <v>0.56000000000000005</v>
      </c>
      <c r="BS17" s="9">
        <v>0.5</v>
      </c>
      <c r="BT17" s="9">
        <v>0.46</v>
      </c>
      <c r="BU17" s="9">
        <v>0.42</v>
      </c>
      <c r="BV17" s="9">
        <v>0.39</v>
      </c>
      <c r="BW17" s="9">
        <v>0.45</v>
      </c>
      <c r="BX17" s="9">
        <v>0.28000000000000003</v>
      </c>
      <c r="BY17" s="8">
        <v>-1.33345</v>
      </c>
      <c r="BZ17" s="8">
        <v>-1.0758700000000001</v>
      </c>
      <c r="CA17" s="8">
        <v>-0.90901399999999999</v>
      </c>
      <c r="CB17" s="8">
        <v>-0.88780099999999995</v>
      </c>
      <c r="CC17" s="8">
        <v>-0.85088799999999998</v>
      </c>
      <c r="CD17" s="8">
        <v>-0.81338999999999995</v>
      </c>
      <c r="CE17" s="8">
        <v>-0.75344900000000004</v>
      </c>
      <c r="CF17" s="8">
        <v>-0.68929099999999999</v>
      </c>
      <c r="CG17" s="8">
        <v>-0.607151</v>
      </c>
      <c r="CH17" s="8">
        <v>-0.54284500000000002</v>
      </c>
      <c r="CI17" s="8">
        <v>-0.50503399999999998</v>
      </c>
      <c r="CJ17" s="8">
        <v>-0.49013299999999999</v>
      </c>
      <c r="CK17" s="8" t="str">
        <f t="shared" si="4"/>
        <v>N</v>
      </c>
      <c r="CL17" s="8">
        <v>3.2000000000000001E-2</v>
      </c>
      <c r="CM17" s="3">
        <v>0.104</v>
      </c>
      <c r="CN17" s="3">
        <v>0.20899999999999999</v>
      </c>
      <c r="CO17" s="3">
        <v>0.318</v>
      </c>
      <c r="CP17" s="3">
        <v>0.41499999999999998</v>
      </c>
      <c r="CQ17" s="3">
        <v>0.497</v>
      </c>
      <c r="CR17" s="3">
        <v>0.56299999999999994</v>
      </c>
      <c r="CS17" s="3">
        <v>0.61899999999999999</v>
      </c>
      <c r="CT17" s="3">
        <v>0.66700000000000004</v>
      </c>
      <c r="CU17" s="3">
        <v>0.70699999999999996</v>
      </c>
      <c r="CV17" s="3">
        <v>0.73699999999999999</v>
      </c>
      <c r="CW17" s="3">
        <v>0.76100000000000001</v>
      </c>
    </row>
    <row r="18" spans="1:101" x14ac:dyDescent="0.2">
      <c r="A18" s="1">
        <v>17</v>
      </c>
      <c r="B18" s="1" t="s">
        <v>26</v>
      </c>
      <c r="C18" s="1">
        <v>1</v>
      </c>
      <c r="D18" s="1">
        <v>2</v>
      </c>
      <c r="E18" s="1">
        <v>4</v>
      </c>
      <c r="F18" s="1">
        <f t="shared" si="5"/>
        <v>7</v>
      </c>
      <c r="G18" s="1" t="str">
        <f t="shared" si="6"/>
        <v>6S2P2</v>
      </c>
      <c r="H18" s="1" t="str">
        <f t="shared" si="7"/>
        <v>6S2P3</v>
      </c>
      <c r="I18" s="1" t="str">
        <f t="shared" si="8"/>
        <v>4S2P4</v>
      </c>
      <c r="J18" s="1">
        <f t="shared" si="9"/>
        <v>6</v>
      </c>
      <c r="K18" s="1">
        <f t="shared" si="10"/>
        <v>6</v>
      </c>
      <c r="L18" s="1">
        <f t="shared" si="11"/>
        <v>4</v>
      </c>
      <c r="M18" s="1">
        <f t="shared" si="21"/>
        <v>82</v>
      </c>
      <c r="N18" s="1">
        <f t="shared" si="22"/>
        <v>83</v>
      </c>
      <c r="O18" s="1">
        <f t="shared" si="23"/>
        <v>34</v>
      </c>
      <c r="P18" s="1">
        <f t="shared" si="12"/>
        <v>180</v>
      </c>
      <c r="Q18" s="1">
        <f t="shared" si="13"/>
        <v>160</v>
      </c>
      <c r="R18" s="1">
        <f t="shared" si="14"/>
        <v>103</v>
      </c>
      <c r="S18" s="1">
        <f t="shared" si="15"/>
        <v>146</v>
      </c>
      <c r="T18" s="1">
        <f t="shared" si="16"/>
        <v>148</v>
      </c>
      <c r="U18" s="1">
        <f t="shared" si="17"/>
        <v>120</v>
      </c>
      <c r="V18" s="1">
        <f t="shared" si="18"/>
        <v>1.87</v>
      </c>
      <c r="W18" s="1">
        <f t="shared" si="19"/>
        <v>2.02</v>
      </c>
      <c r="X18" s="1">
        <f t="shared" si="20"/>
        <v>2.5499999999999998</v>
      </c>
      <c r="Y18" s="8">
        <f t="shared" si="0"/>
        <v>2.3014285714285712</v>
      </c>
      <c r="Z18" s="8">
        <f t="shared" si="1"/>
        <v>0.29073446753394211</v>
      </c>
      <c r="AA18" s="1">
        <v>4.1710000000000003</v>
      </c>
      <c r="AB18" s="1">
        <v>39.470999999999997</v>
      </c>
      <c r="AC18" s="1">
        <v>134.43</v>
      </c>
      <c r="AD18" s="3">
        <v>3.02135</v>
      </c>
      <c r="AE18" s="3">
        <v>2.9637150000000001</v>
      </c>
      <c r="AF18" s="8">
        <v>1.591</v>
      </c>
      <c r="AG18" s="8">
        <v>1.715565</v>
      </c>
      <c r="AH18" s="3">
        <f t="shared" si="2"/>
        <v>2.9925325000000003</v>
      </c>
      <c r="AI18" s="3">
        <f t="shared" si="3"/>
        <v>1.6532825</v>
      </c>
      <c r="AJ18" s="8">
        <v>0.90480000000000005</v>
      </c>
      <c r="AK18" s="8">
        <v>0.83430000000000004</v>
      </c>
      <c r="AL18" s="8">
        <v>1.4656</v>
      </c>
      <c r="AM18" s="9">
        <v>43.52</v>
      </c>
      <c r="AN18" s="9">
        <v>0.2008131372999635</v>
      </c>
      <c r="AO18" s="9">
        <v>1.4095087782874471</v>
      </c>
      <c r="AP18" s="4">
        <v>1</v>
      </c>
      <c r="AQ18" s="1">
        <v>-4.4999999999999998E-2</v>
      </c>
      <c r="AR18" s="1">
        <v>0</v>
      </c>
      <c r="AS18" s="1">
        <v>-0.106</v>
      </c>
      <c r="AT18" s="1">
        <v>0</v>
      </c>
      <c r="AU18" s="1">
        <v>-0.24399999999999999</v>
      </c>
      <c r="AV18" s="1">
        <v>1</v>
      </c>
      <c r="AW18" s="1">
        <v>-0.42399999999999999</v>
      </c>
      <c r="AX18" s="3">
        <v>4.0000000000000001E-3</v>
      </c>
      <c r="AY18" s="9">
        <v>0.1607624170907401</v>
      </c>
      <c r="AZ18" s="9">
        <v>2.1992923966012148</v>
      </c>
      <c r="BA18" s="4">
        <v>1</v>
      </c>
      <c r="BB18" s="1">
        <v>0.32600000000000001</v>
      </c>
      <c r="BC18" s="2">
        <v>1</v>
      </c>
      <c r="BD18" s="1">
        <v>0.40100000000000002</v>
      </c>
      <c r="BE18" s="2">
        <v>1</v>
      </c>
      <c r="BF18" s="1">
        <v>0.60199999999999998</v>
      </c>
      <c r="BG18" s="2">
        <v>2</v>
      </c>
      <c r="BH18" s="3">
        <v>0.95099999999999996</v>
      </c>
      <c r="BI18" s="3">
        <v>1.5E-3</v>
      </c>
      <c r="BJ18" s="1">
        <v>10</v>
      </c>
      <c r="BK18" s="9">
        <v>3.52</v>
      </c>
      <c r="BL18" s="9">
        <v>2.34</v>
      </c>
      <c r="BM18" s="9">
        <v>1.75</v>
      </c>
      <c r="BN18" s="9">
        <v>1.4</v>
      </c>
      <c r="BO18" s="9">
        <v>1.17</v>
      </c>
      <c r="BP18" s="9">
        <v>1</v>
      </c>
      <c r="BQ18" s="9">
        <v>0.88</v>
      </c>
      <c r="BR18" s="9">
        <v>0.78</v>
      </c>
      <c r="BS18" s="9">
        <v>0.7</v>
      </c>
      <c r="BT18" s="9">
        <v>0.64</v>
      </c>
      <c r="BU18" s="9">
        <v>0.57999999999999996</v>
      </c>
      <c r="BV18" s="9">
        <v>0.54</v>
      </c>
      <c r="BW18" s="9">
        <v>0.44</v>
      </c>
      <c r="BX18" s="9">
        <v>0.27</v>
      </c>
      <c r="BY18" s="8">
        <v>2.4213300000000002</v>
      </c>
      <c r="BZ18" s="8">
        <v>2.3782999999999999</v>
      </c>
      <c r="CA18" s="8">
        <v>2.3336999999999999</v>
      </c>
      <c r="CB18" s="8">
        <v>2.2880199999999999</v>
      </c>
      <c r="CC18" s="8">
        <v>2.2842099999999999</v>
      </c>
      <c r="CD18" s="8">
        <v>2.2747999999999999</v>
      </c>
      <c r="CE18" s="8">
        <v>2.2822100000000001</v>
      </c>
      <c r="CF18" s="8">
        <v>2.24308</v>
      </c>
      <c r="CG18" s="8">
        <v>2.16825</v>
      </c>
      <c r="CH18" s="8">
        <v>2.0924700000000001</v>
      </c>
      <c r="CI18" s="8">
        <v>1.95624</v>
      </c>
      <c r="CJ18" s="8">
        <v>1.8026599999999999</v>
      </c>
      <c r="CK18" s="8" t="str">
        <f t="shared" si="4"/>
        <v>P</v>
      </c>
      <c r="CL18" s="8">
        <v>1.6E-2</v>
      </c>
      <c r="CM18" s="3">
        <v>4.8000000000000001E-2</v>
      </c>
      <c r="CN18" s="3">
        <v>9.5000000000000001E-2</v>
      </c>
      <c r="CO18" s="3">
        <v>0.15</v>
      </c>
      <c r="CP18" s="3">
        <v>0.20799999999999999</v>
      </c>
      <c r="CQ18" s="3">
        <v>0.26700000000000002</v>
      </c>
      <c r="CR18" s="3">
        <v>0.32300000000000001</v>
      </c>
      <c r="CS18" s="3">
        <v>0.378</v>
      </c>
      <c r="CT18" s="3">
        <v>0.42799999999999999</v>
      </c>
      <c r="CU18" s="3">
        <v>0.47499999999999998</v>
      </c>
      <c r="CV18" s="3">
        <v>0.51900000000000002</v>
      </c>
      <c r="CW18" s="3">
        <v>0.55800000000000005</v>
      </c>
    </row>
    <row r="19" spans="1:101" x14ac:dyDescent="0.2">
      <c r="A19" s="1">
        <v>18</v>
      </c>
      <c r="B19" s="1" t="s">
        <v>27</v>
      </c>
      <c r="C19" s="1">
        <v>1</v>
      </c>
      <c r="D19" s="1">
        <v>2</v>
      </c>
      <c r="E19" s="1">
        <v>4</v>
      </c>
      <c r="F19" s="1">
        <f t="shared" si="5"/>
        <v>7</v>
      </c>
      <c r="G19" s="1" t="str">
        <f t="shared" si="6"/>
        <v>6S2P2</v>
      </c>
      <c r="H19" s="1" t="str">
        <f t="shared" si="7"/>
        <v>6S2P3</v>
      </c>
      <c r="I19" s="1" t="str">
        <f t="shared" si="8"/>
        <v>5S2P4</v>
      </c>
      <c r="J19" s="1">
        <f t="shared" si="9"/>
        <v>6</v>
      </c>
      <c r="K19" s="1">
        <f t="shared" si="10"/>
        <v>6</v>
      </c>
      <c r="L19" s="1">
        <f t="shared" si="11"/>
        <v>5</v>
      </c>
      <c r="M19" s="1">
        <f t="shared" si="21"/>
        <v>82</v>
      </c>
      <c r="N19" s="1">
        <f t="shared" si="22"/>
        <v>83</v>
      </c>
      <c r="O19" s="1">
        <f t="shared" si="23"/>
        <v>52</v>
      </c>
      <c r="P19" s="1">
        <f t="shared" si="12"/>
        <v>180</v>
      </c>
      <c r="Q19" s="1">
        <f t="shared" si="13"/>
        <v>160</v>
      </c>
      <c r="R19" s="1">
        <f t="shared" si="14"/>
        <v>140</v>
      </c>
      <c r="S19" s="1">
        <f t="shared" si="15"/>
        <v>146</v>
      </c>
      <c r="T19" s="1">
        <f t="shared" si="16"/>
        <v>148</v>
      </c>
      <c r="U19" s="1">
        <f t="shared" si="17"/>
        <v>138</v>
      </c>
      <c r="V19" s="1">
        <f t="shared" si="18"/>
        <v>1.87</v>
      </c>
      <c r="W19" s="1">
        <f t="shared" si="19"/>
        <v>2.02</v>
      </c>
      <c r="X19" s="1">
        <f t="shared" si="20"/>
        <v>2.12</v>
      </c>
      <c r="Y19" s="8">
        <f t="shared" si="0"/>
        <v>2.0557142857142856</v>
      </c>
      <c r="Z19" s="8">
        <f t="shared" si="1"/>
        <v>8.7481776527970664E-2</v>
      </c>
      <c r="AA19" s="1">
        <v>4.3819999999999997</v>
      </c>
      <c r="AB19" s="1">
        <v>42.673999999999999</v>
      </c>
      <c r="AC19" s="1">
        <v>162.22</v>
      </c>
      <c r="AD19" s="3">
        <v>3.19177</v>
      </c>
      <c r="AE19" s="3">
        <v>3.1477500000000003</v>
      </c>
      <c r="AF19" s="8">
        <v>1.54186</v>
      </c>
      <c r="AG19" s="8">
        <v>1.58206</v>
      </c>
      <c r="AH19" s="3">
        <f t="shared" si="2"/>
        <v>3.1697600000000001</v>
      </c>
      <c r="AI19" s="3">
        <f t="shared" si="3"/>
        <v>1.56196</v>
      </c>
      <c r="AJ19" s="8">
        <v>1.0347999999999999</v>
      </c>
      <c r="AK19" s="8">
        <v>0.77590000000000003</v>
      </c>
      <c r="AL19" s="8">
        <v>0.77139999999999997</v>
      </c>
      <c r="AM19" s="9">
        <v>38.49</v>
      </c>
      <c r="AN19" s="9">
        <v>0.20273757090475014</v>
      </c>
      <c r="AO19" s="9">
        <v>2.8673084053115088</v>
      </c>
      <c r="AP19" s="4">
        <v>1</v>
      </c>
      <c r="AQ19" s="1">
        <v>-6.7000000000000004E-2</v>
      </c>
      <c r="AR19" s="1">
        <v>0</v>
      </c>
      <c r="AS19" s="1">
        <v>-0.122</v>
      </c>
      <c r="AT19" s="1">
        <v>0</v>
      </c>
      <c r="AU19" s="1">
        <v>-0.217</v>
      </c>
      <c r="AV19" s="1">
        <v>1</v>
      </c>
      <c r="AW19" s="1">
        <v>-0.42099999999999999</v>
      </c>
      <c r="AX19" s="3">
        <v>4.0000000000000001E-3</v>
      </c>
      <c r="AY19" s="9">
        <v>0.15721661079835647</v>
      </c>
      <c r="AZ19" s="9">
        <v>2.2889287430248655</v>
      </c>
      <c r="BA19" s="4">
        <v>1</v>
      </c>
      <c r="BB19" s="1">
        <v>0.56899999999999995</v>
      </c>
      <c r="BC19" s="2">
        <v>4</v>
      </c>
      <c r="BD19" s="1">
        <v>0.63600000000000001</v>
      </c>
      <c r="BE19" s="2">
        <v>6</v>
      </c>
      <c r="BF19" s="1">
        <v>0.73199999999999998</v>
      </c>
      <c r="BG19" s="2">
        <v>9</v>
      </c>
      <c r="BH19" s="3">
        <v>0.873</v>
      </c>
      <c r="BI19" s="3">
        <v>2.5999999999999999E-3</v>
      </c>
      <c r="BJ19" s="1">
        <v>10</v>
      </c>
      <c r="BK19" s="9">
        <v>2.5</v>
      </c>
      <c r="BL19" s="9">
        <v>1.67</v>
      </c>
      <c r="BM19" s="9">
        <v>1.25</v>
      </c>
      <c r="BN19" s="9">
        <v>1</v>
      </c>
      <c r="BO19" s="9">
        <v>0.83</v>
      </c>
      <c r="BP19" s="9">
        <v>0.71</v>
      </c>
      <c r="BQ19" s="9">
        <v>0.62</v>
      </c>
      <c r="BR19" s="9">
        <v>0.55000000000000004</v>
      </c>
      <c r="BS19" s="9">
        <v>0.5</v>
      </c>
      <c r="BT19" s="9">
        <v>0.45</v>
      </c>
      <c r="BU19" s="9">
        <v>0.42</v>
      </c>
      <c r="BV19" s="9">
        <v>0.38</v>
      </c>
      <c r="BW19" s="9">
        <v>0.36</v>
      </c>
      <c r="BX19" s="9">
        <v>0.23</v>
      </c>
      <c r="BY19" s="8">
        <v>-0.67610899999999996</v>
      </c>
      <c r="BZ19" s="8">
        <v>-0.63281600000000005</v>
      </c>
      <c r="CA19" s="8">
        <v>-0.65845399999999998</v>
      </c>
      <c r="CB19" s="8">
        <v>-0.67826699999999995</v>
      </c>
      <c r="CC19" s="8">
        <v>-0.68328599999999995</v>
      </c>
      <c r="CD19" s="8">
        <v>-0.66461300000000001</v>
      </c>
      <c r="CE19" s="8">
        <v>-0.62519800000000003</v>
      </c>
      <c r="CF19" s="8">
        <v>-0.55707700000000004</v>
      </c>
      <c r="CG19" s="8">
        <v>-0.49550699999999998</v>
      </c>
      <c r="CH19" s="8">
        <v>-0.43699300000000002</v>
      </c>
      <c r="CI19" s="8">
        <v>-0.39264199999999999</v>
      </c>
      <c r="CJ19" s="8">
        <v>-0.35579100000000002</v>
      </c>
      <c r="CK19" s="8" t="str">
        <f t="shared" si="4"/>
        <v>N</v>
      </c>
      <c r="CL19" s="8">
        <v>1.7999999999999999E-2</v>
      </c>
      <c r="CM19" s="3">
        <v>5.8999999999999997E-2</v>
      </c>
      <c r="CN19" s="3">
        <v>0.124</v>
      </c>
      <c r="CO19" s="3">
        <v>0.20499999999999999</v>
      </c>
      <c r="CP19" s="3">
        <v>0.29099999999999998</v>
      </c>
      <c r="CQ19" s="3">
        <v>0.373</v>
      </c>
      <c r="CR19" s="3">
        <v>0.44800000000000001</v>
      </c>
      <c r="CS19" s="3">
        <v>0.51400000000000001</v>
      </c>
      <c r="CT19" s="3">
        <v>0.57099999999999995</v>
      </c>
      <c r="CU19" s="3">
        <v>0.622</v>
      </c>
      <c r="CV19" s="3">
        <v>0.66400000000000003</v>
      </c>
      <c r="CW19" s="3">
        <v>0.70199999999999996</v>
      </c>
    </row>
    <row r="20" spans="1:101" x14ac:dyDescent="0.2">
      <c r="A20" s="1">
        <v>19</v>
      </c>
      <c r="B20" s="1" t="s">
        <v>28</v>
      </c>
      <c r="C20" s="1">
        <v>1</v>
      </c>
      <c r="D20" s="1">
        <v>2</v>
      </c>
      <c r="E20" s="1">
        <v>4</v>
      </c>
      <c r="F20" s="1">
        <f t="shared" si="5"/>
        <v>7</v>
      </c>
      <c r="G20" s="1" t="str">
        <f t="shared" si="6"/>
        <v>6S2P2</v>
      </c>
      <c r="H20" s="1" t="str">
        <f t="shared" si="7"/>
        <v>5S2P3</v>
      </c>
      <c r="I20" s="1" t="str">
        <f t="shared" si="8"/>
        <v>5S2P4</v>
      </c>
      <c r="J20" s="1">
        <f t="shared" si="9"/>
        <v>6</v>
      </c>
      <c r="K20" s="1">
        <f t="shared" si="10"/>
        <v>5</v>
      </c>
      <c r="L20" s="1">
        <f t="shared" si="11"/>
        <v>5</v>
      </c>
      <c r="M20" s="1">
        <f t="shared" si="21"/>
        <v>82</v>
      </c>
      <c r="N20" s="1">
        <f t="shared" si="22"/>
        <v>51</v>
      </c>
      <c r="O20" s="1">
        <f t="shared" si="23"/>
        <v>52</v>
      </c>
      <c r="P20" s="1">
        <f t="shared" si="12"/>
        <v>180</v>
      </c>
      <c r="Q20" s="1">
        <f t="shared" si="13"/>
        <v>145</v>
      </c>
      <c r="R20" s="1">
        <f t="shared" si="14"/>
        <v>140</v>
      </c>
      <c r="S20" s="1">
        <f t="shared" si="15"/>
        <v>146</v>
      </c>
      <c r="T20" s="1">
        <f t="shared" si="16"/>
        <v>139</v>
      </c>
      <c r="U20" s="1">
        <f t="shared" si="17"/>
        <v>138</v>
      </c>
      <c r="V20" s="1">
        <f t="shared" si="18"/>
        <v>1.87</v>
      </c>
      <c r="W20" s="1">
        <f t="shared" si="19"/>
        <v>2.0499999999999998</v>
      </c>
      <c r="X20" s="1">
        <f t="shared" si="20"/>
        <v>2.12</v>
      </c>
      <c r="Y20" s="8">
        <f t="shared" si="0"/>
        <v>2.0642857142857141</v>
      </c>
      <c r="Z20" s="8">
        <f t="shared" si="1"/>
        <v>8.4996998746534394E-2</v>
      </c>
      <c r="AA20" s="1">
        <v>4.3170000000000002</v>
      </c>
      <c r="AB20" s="1">
        <v>42.231000000000002</v>
      </c>
      <c r="AC20" s="1">
        <v>137.30000000000001</v>
      </c>
      <c r="AD20" s="3">
        <v>3.1941299999999999</v>
      </c>
      <c r="AE20" s="3">
        <v>3.075275</v>
      </c>
      <c r="AF20" s="8">
        <v>1.5130699999999999</v>
      </c>
      <c r="AG20" s="8">
        <v>1.661365</v>
      </c>
      <c r="AH20" s="3">
        <f t="shared" si="2"/>
        <v>3.1347024999999999</v>
      </c>
      <c r="AI20" s="3">
        <f t="shared" si="3"/>
        <v>1.5872174999999999</v>
      </c>
      <c r="AJ20" s="8">
        <v>0.69699999999999995</v>
      </c>
      <c r="AK20" s="8">
        <v>0.97970000000000002</v>
      </c>
      <c r="AL20" s="8">
        <v>0.81850000000000001</v>
      </c>
      <c r="AM20" s="9">
        <v>36.76</v>
      </c>
      <c r="AN20" s="9">
        <v>0.14775547076477769</v>
      </c>
      <c r="AO20" s="9">
        <v>1.7680909419549535</v>
      </c>
      <c r="AP20" s="4">
        <v>1</v>
      </c>
      <c r="AQ20" s="1">
        <v>-5.5E-2</v>
      </c>
      <c r="AR20" s="1">
        <v>0</v>
      </c>
      <c r="AS20" s="1">
        <v>-0.128</v>
      </c>
      <c r="AT20" s="1">
        <v>0</v>
      </c>
      <c r="AU20" s="1">
        <v>-0.24099999999999999</v>
      </c>
      <c r="AV20" s="1">
        <v>1</v>
      </c>
      <c r="AW20" s="1">
        <v>-0.45900000000000002</v>
      </c>
      <c r="AX20" s="3">
        <v>2E-3</v>
      </c>
      <c r="AY20" s="9">
        <v>0.14703005839113473</v>
      </c>
      <c r="AZ20" s="9">
        <v>1.7855806862298225</v>
      </c>
      <c r="BA20" s="4">
        <v>1</v>
      </c>
      <c r="BB20" s="1">
        <v>0.28999999999999998</v>
      </c>
      <c r="BC20" s="2">
        <v>1</v>
      </c>
      <c r="BD20" s="1">
        <v>0.36599999999999999</v>
      </c>
      <c r="BE20" s="2">
        <v>5</v>
      </c>
      <c r="BF20" s="1">
        <v>0.46200000000000002</v>
      </c>
      <c r="BG20" s="2">
        <v>6</v>
      </c>
      <c r="BH20" s="3">
        <v>0.59199999999999997</v>
      </c>
      <c r="BI20" s="3">
        <v>1.6999999999999999E-3</v>
      </c>
      <c r="BJ20" s="1">
        <v>10</v>
      </c>
      <c r="BK20" s="9">
        <v>2.35</v>
      </c>
      <c r="BL20" s="9">
        <v>1.57</v>
      </c>
      <c r="BM20" s="9">
        <v>1.18</v>
      </c>
      <c r="BN20" s="9">
        <v>0.94</v>
      </c>
      <c r="BO20" s="9">
        <v>0.79</v>
      </c>
      <c r="BP20" s="9">
        <v>0.67</v>
      </c>
      <c r="BQ20" s="9">
        <v>0.59</v>
      </c>
      <c r="BR20" s="9">
        <v>0.52</v>
      </c>
      <c r="BS20" s="9">
        <v>0.47</v>
      </c>
      <c r="BT20" s="9">
        <v>0.43</v>
      </c>
      <c r="BU20" s="9">
        <v>0.39</v>
      </c>
      <c r="BV20" s="9">
        <v>0.36</v>
      </c>
      <c r="BW20" s="9">
        <v>0.4</v>
      </c>
      <c r="BX20" s="9">
        <v>0.25</v>
      </c>
      <c r="BY20" s="8">
        <v>-3.8671000000000002</v>
      </c>
      <c r="BZ20" s="8">
        <v>-3.4574500000000001</v>
      </c>
      <c r="CA20" s="8">
        <v>-1.21689</v>
      </c>
      <c r="CB20" s="8">
        <v>-1.1872499999999999</v>
      </c>
      <c r="CC20" s="8">
        <v>-1.1381600000000001</v>
      </c>
      <c r="CD20" s="8">
        <v>-1.05358</v>
      </c>
      <c r="CE20" s="8">
        <v>-0.98427699999999996</v>
      </c>
      <c r="CF20" s="8">
        <v>-0.89132599999999995</v>
      </c>
      <c r="CG20" s="8">
        <v>-0.80587500000000001</v>
      </c>
      <c r="CH20" s="8">
        <v>-0.70253299999999996</v>
      </c>
      <c r="CI20" s="8">
        <v>-0.60677300000000001</v>
      </c>
      <c r="CJ20" s="8">
        <v>-0.55828100000000003</v>
      </c>
      <c r="CK20" s="8" t="str">
        <f t="shared" si="4"/>
        <v>N</v>
      </c>
      <c r="CL20" s="8">
        <v>2.3E-2</v>
      </c>
      <c r="CM20" s="3">
        <v>6.8000000000000005E-2</v>
      </c>
      <c r="CN20" s="3">
        <v>0.13600000000000001</v>
      </c>
      <c r="CO20" s="3">
        <v>0.23200000000000001</v>
      </c>
      <c r="CP20" s="3">
        <v>0.32400000000000001</v>
      </c>
      <c r="CQ20" s="3">
        <v>0.40799999999999997</v>
      </c>
      <c r="CR20" s="3">
        <v>0.47799999999999998</v>
      </c>
      <c r="CS20" s="3">
        <v>0.53900000000000003</v>
      </c>
      <c r="CT20" s="3">
        <v>0.59</v>
      </c>
      <c r="CU20" s="3">
        <v>0.63400000000000001</v>
      </c>
      <c r="CV20" s="3">
        <v>0.67200000000000004</v>
      </c>
      <c r="CW20" s="3">
        <v>0.70099999999999996</v>
      </c>
    </row>
    <row r="21" spans="1:101" x14ac:dyDescent="0.2">
      <c r="A21" s="1">
        <v>20</v>
      </c>
      <c r="B21" s="1" t="s">
        <v>10</v>
      </c>
      <c r="C21" s="1">
        <v>1</v>
      </c>
      <c r="D21" s="1">
        <v>4</v>
      </c>
      <c r="E21" s="1">
        <v>7</v>
      </c>
      <c r="F21" s="1">
        <f t="shared" si="5"/>
        <v>12</v>
      </c>
      <c r="G21" s="1" t="str">
        <f t="shared" si="6"/>
        <v>4S2P2</v>
      </c>
      <c r="H21" s="1" t="str">
        <f t="shared" si="7"/>
        <v>4S2P3</v>
      </c>
      <c r="I21" s="1" t="str">
        <f t="shared" si="8"/>
        <v>4S2P4</v>
      </c>
      <c r="J21" s="1">
        <f t="shared" si="9"/>
        <v>4</v>
      </c>
      <c r="K21" s="1">
        <f t="shared" si="10"/>
        <v>4</v>
      </c>
      <c r="L21" s="1">
        <f t="shared" si="11"/>
        <v>4</v>
      </c>
      <c r="M21" s="1">
        <f t="shared" si="21"/>
        <v>32</v>
      </c>
      <c r="N21" s="1">
        <f t="shared" si="22"/>
        <v>33</v>
      </c>
      <c r="O21" s="1">
        <f t="shared" si="23"/>
        <v>34</v>
      </c>
      <c r="P21" s="1">
        <f t="shared" si="12"/>
        <v>125</v>
      </c>
      <c r="Q21" s="1">
        <f t="shared" si="13"/>
        <v>115</v>
      </c>
      <c r="R21" s="1">
        <f t="shared" si="14"/>
        <v>103</v>
      </c>
      <c r="S21" s="1">
        <f t="shared" si="15"/>
        <v>120</v>
      </c>
      <c r="T21" s="1">
        <f t="shared" si="16"/>
        <v>119</v>
      </c>
      <c r="U21" s="1">
        <f t="shared" si="17"/>
        <v>120</v>
      </c>
      <c r="V21" s="1">
        <f t="shared" si="18"/>
        <v>2.0099999999999998</v>
      </c>
      <c r="W21" s="1">
        <f t="shared" si="19"/>
        <v>2.1800000000000002</v>
      </c>
      <c r="X21" s="1">
        <f t="shared" si="20"/>
        <v>2.5499999999999998</v>
      </c>
      <c r="Y21" s="8">
        <f t="shared" si="0"/>
        <v>2.3816666666666664</v>
      </c>
      <c r="Z21" s="8">
        <f t="shared" si="1"/>
        <v>0.20395397084200687</v>
      </c>
      <c r="AA21" s="1">
        <v>3.8039999999999998</v>
      </c>
      <c r="AB21" s="1">
        <v>21.898</v>
      </c>
      <c r="AC21" s="1">
        <v>77.08</v>
      </c>
      <c r="AD21" s="3">
        <v>2.75196</v>
      </c>
      <c r="AE21" s="3">
        <v>2.7166924999999997</v>
      </c>
      <c r="AF21" s="8">
        <v>2.0526200000000001</v>
      </c>
      <c r="AG21" s="8">
        <v>1.9687900000000003</v>
      </c>
      <c r="AH21" s="3">
        <f t="shared" si="2"/>
        <v>2.7343262499999996</v>
      </c>
      <c r="AI21" s="3">
        <f t="shared" si="3"/>
        <v>2.0107050000000002</v>
      </c>
      <c r="AJ21" s="8">
        <v>0.72009999999999996</v>
      </c>
      <c r="AK21" s="8">
        <v>0.75239999999999996</v>
      </c>
      <c r="AL21" s="8">
        <v>1.3740000000000001</v>
      </c>
      <c r="AM21" s="9">
        <v>46.16</v>
      </c>
      <c r="AN21" s="9">
        <v>0.59521256707163028</v>
      </c>
      <c r="AO21" s="9">
        <v>1.0641247833622185</v>
      </c>
      <c r="AP21" s="4">
        <v>4</v>
      </c>
      <c r="AQ21" s="1">
        <v>-5.3999999999999999E-2</v>
      </c>
      <c r="AR21" s="1">
        <v>0</v>
      </c>
      <c r="AS21" s="1">
        <v>-6.4000000000000001E-2</v>
      </c>
      <c r="AT21" s="1">
        <v>0</v>
      </c>
      <c r="AU21" s="1">
        <v>-9.4E-2</v>
      </c>
      <c r="AV21" s="1">
        <v>0</v>
      </c>
      <c r="AW21" s="1">
        <v>-0.189</v>
      </c>
      <c r="AX21" s="3">
        <v>0.28999999999999998</v>
      </c>
      <c r="AY21" s="3">
        <v>0.26667395823364531</v>
      </c>
      <c r="AZ21" s="3">
        <v>2.6121212121212118</v>
      </c>
      <c r="BA21" s="4">
        <v>2</v>
      </c>
      <c r="BB21" s="1">
        <v>0.34100000000000003</v>
      </c>
      <c r="BC21" s="2">
        <v>2</v>
      </c>
      <c r="BD21" s="1">
        <v>0.40699999999999997</v>
      </c>
      <c r="BE21" s="2">
        <v>2</v>
      </c>
      <c r="BF21" s="1">
        <v>0.55600000000000005</v>
      </c>
      <c r="BG21" s="2">
        <v>4</v>
      </c>
      <c r="BH21" s="3">
        <v>0.79100000000000004</v>
      </c>
      <c r="BI21" s="3">
        <v>4.1999999999999997E-3</v>
      </c>
      <c r="BJ21" s="1">
        <v>12</v>
      </c>
      <c r="BK21" s="9">
        <v>2.1800000000000002</v>
      </c>
      <c r="BL21" s="9">
        <v>1.48</v>
      </c>
      <c r="BM21" s="9">
        <v>1.1200000000000001</v>
      </c>
      <c r="BN21" s="9">
        <v>0.9</v>
      </c>
      <c r="BO21" s="9">
        <v>0.75</v>
      </c>
      <c r="BP21" s="9">
        <v>0.65</v>
      </c>
      <c r="BQ21" s="9">
        <v>0.56999999999999995</v>
      </c>
      <c r="BR21" s="9">
        <v>0.5</v>
      </c>
      <c r="BS21" s="9">
        <v>0.45</v>
      </c>
      <c r="BT21" s="9">
        <v>0.41</v>
      </c>
      <c r="BU21" s="9">
        <v>0.38</v>
      </c>
      <c r="BV21" s="9">
        <v>0.35</v>
      </c>
      <c r="BW21" s="9">
        <v>0.57999999999999996</v>
      </c>
      <c r="BX21" s="9">
        <v>0.36</v>
      </c>
      <c r="BY21" s="8">
        <v>0.32600000000000001</v>
      </c>
      <c r="BZ21" s="8">
        <v>0.45300000000000001</v>
      </c>
      <c r="CA21" s="8">
        <v>0.58499999999999996</v>
      </c>
      <c r="CB21" s="8">
        <v>0.65200000000000002</v>
      </c>
      <c r="CC21" s="8">
        <v>0.69899999999999995</v>
      </c>
      <c r="CD21" s="8">
        <v>0.71899999999999997</v>
      </c>
      <c r="CE21" s="8">
        <v>0.74299999999999999</v>
      </c>
      <c r="CF21" s="8">
        <v>0.80200000000000005</v>
      </c>
      <c r="CG21" s="8">
        <v>0.83</v>
      </c>
      <c r="CH21" s="8">
        <v>0.877</v>
      </c>
      <c r="CI21" s="8">
        <v>0.90500000000000003</v>
      </c>
      <c r="CJ21" s="8">
        <v>0.70599999999999996</v>
      </c>
      <c r="CK21" s="8" t="str">
        <f t="shared" si="4"/>
        <v>P</v>
      </c>
      <c r="CL21" s="8">
        <v>2.9000000000000001E-2</v>
      </c>
      <c r="CM21" s="3">
        <v>9.4E-2</v>
      </c>
      <c r="CN21" s="3">
        <v>0.19400000000000001</v>
      </c>
      <c r="CO21" s="3">
        <v>0.30599999999999999</v>
      </c>
      <c r="CP21" s="3">
        <v>0.40899999999999997</v>
      </c>
      <c r="CQ21" s="3">
        <v>0.495</v>
      </c>
      <c r="CR21" s="3">
        <v>0.56200000000000006</v>
      </c>
      <c r="CS21" s="3">
        <v>0.59899999999999998</v>
      </c>
      <c r="CT21" s="3">
        <v>0.629</v>
      </c>
      <c r="CU21" s="3">
        <v>0.65300000000000002</v>
      </c>
      <c r="CV21" s="3">
        <v>0.67300000000000004</v>
      </c>
      <c r="CW21" s="3">
        <v>0.749</v>
      </c>
    </row>
    <row r="22" spans="1:101" x14ac:dyDescent="0.2">
      <c r="A22" s="1">
        <v>21</v>
      </c>
      <c r="B22" s="1" t="s">
        <v>11</v>
      </c>
      <c r="C22" s="1">
        <v>1</v>
      </c>
      <c r="D22" s="1">
        <v>4</v>
      </c>
      <c r="E22" s="1">
        <v>7</v>
      </c>
      <c r="F22" s="1">
        <f t="shared" si="5"/>
        <v>12</v>
      </c>
      <c r="G22" s="1" t="str">
        <f t="shared" si="6"/>
        <v>4S2P2</v>
      </c>
      <c r="H22" s="1" t="str">
        <f t="shared" si="7"/>
        <v>4S2P3</v>
      </c>
      <c r="I22" s="1" t="str">
        <f t="shared" si="8"/>
        <v>5S2P4</v>
      </c>
      <c r="J22" s="1">
        <f t="shared" si="9"/>
        <v>4</v>
      </c>
      <c r="K22" s="1">
        <f t="shared" si="10"/>
        <v>4</v>
      </c>
      <c r="L22" s="1">
        <f t="shared" si="11"/>
        <v>5</v>
      </c>
      <c r="M22" s="1">
        <f t="shared" si="21"/>
        <v>32</v>
      </c>
      <c r="N22" s="1">
        <f t="shared" si="22"/>
        <v>33</v>
      </c>
      <c r="O22" s="1">
        <f t="shared" si="23"/>
        <v>52</v>
      </c>
      <c r="P22" s="1">
        <f t="shared" si="12"/>
        <v>125</v>
      </c>
      <c r="Q22" s="1">
        <f t="shared" si="13"/>
        <v>115</v>
      </c>
      <c r="R22" s="1">
        <f t="shared" si="14"/>
        <v>140</v>
      </c>
      <c r="S22" s="1">
        <f t="shared" si="15"/>
        <v>120</v>
      </c>
      <c r="T22" s="1">
        <f t="shared" si="16"/>
        <v>119</v>
      </c>
      <c r="U22" s="1">
        <f t="shared" si="17"/>
        <v>138</v>
      </c>
      <c r="V22" s="1">
        <f t="shared" si="18"/>
        <v>2.0099999999999998</v>
      </c>
      <c r="W22" s="1">
        <f t="shared" si="19"/>
        <v>2.1800000000000002</v>
      </c>
      <c r="X22" s="1">
        <f t="shared" si="20"/>
        <v>2.12</v>
      </c>
      <c r="Y22" s="8">
        <f t="shared" si="0"/>
        <v>2.1308333333333334</v>
      </c>
      <c r="Z22" s="8">
        <f t="shared" si="1"/>
        <v>4.572714972772992E-2</v>
      </c>
      <c r="AA22" s="1">
        <v>4.0599999999999996</v>
      </c>
      <c r="AB22" s="1">
        <v>23.186</v>
      </c>
      <c r="AC22" s="1">
        <v>105.46</v>
      </c>
      <c r="AD22" s="3">
        <v>2.9229099999999999</v>
      </c>
      <c r="AE22" s="3">
        <v>2.9011125000000004</v>
      </c>
      <c r="AF22" s="8">
        <v>1.9005300000000001</v>
      </c>
      <c r="AG22" s="8">
        <v>1.7450475000000001</v>
      </c>
      <c r="AH22" s="3">
        <f t="shared" si="2"/>
        <v>2.9120112499999999</v>
      </c>
      <c r="AI22" s="3">
        <f t="shared" si="3"/>
        <v>1.82278875</v>
      </c>
      <c r="AJ22" s="8">
        <v>0.75519999999999998</v>
      </c>
      <c r="AK22" s="8">
        <v>1.0087999999999999</v>
      </c>
      <c r="AL22" s="8">
        <v>1.0426</v>
      </c>
      <c r="AM22" s="9">
        <v>48.78</v>
      </c>
      <c r="AN22" s="9">
        <v>0.12690153663372244</v>
      </c>
      <c r="AO22" s="9">
        <v>1.0819672131147542</v>
      </c>
      <c r="AP22" s="4">
        <v>6</v>
      </c>
      <c r="AQ22" s="1">
        <v>-4.2000000000000003E-2</v>
      </c>
      <c r="AR22" s="1">
        <v>0</v>
      </c>
      <c r="AS22" s="1">
        <v>-6.3E-2</v>
      </c>
      <c r="AT22" s="1">
        <v>0</v>
      </c>
      <c r="AU22" s="1">
        <v>-0.122</v>
      </c>
      <c r="AV22" s="1">
        <v>0</v>
      </c>
      <c r="AW22" s="1">
        <v>-0.249</v>
      </c>
      <c r="AX22" s="3">
        <v>7.0000000000000007E-2</v>
      </c>
      <c r="AY22" s="3">
        <v>0.30191694119218293</v>
      </c>
      <c r="AZ22" s="3">
        <v>1.0498740928186501</v>
      </c>
      <c r="BA22" s="4">
        <v>6</v>
      </c>
      <c r="BB22" s="1">
        <v>0.26100000000000001</v>
      </c>
      <c r="BC22" s="2">
        <v>4</v>
      </c>
      <c r="BD22" s="1">
        <v>0.29099999999999998</v>
      </c>
      <c r="BE22" s="2">
        <v>6</v>
      </c>
      <c r="BF22" s="1">
        <v>0.34399999999999997</v>
      </c>
      <c r="BG22" s="2">
        <v>10</v>
      </c>
      <c r="BH22" s="3">
        <v>0.48699999999999999</v>
      </c>
      <c r="BI22" s="3">
        <v>0.15329999999999999</v>
      </c>
      <c r="BJ22" s="1">
        <v>12</v>
      </c>
      <c r="BK22" s="9">
        <v>2.88</v>
      </c>
      <c r="BL22" s="9">
        <v>1.94</v>
      </c>
      <c r="BM22" s="9">
        <v>1.46</v>
      </c>
      <c r="BN22" s="9">
        <v>1.17</v>
      </c>
      <c r="BO22" s="9">
        <v>0.98</v>
      </c>
      <c r="BP22" s="9">
        <v>0.84</v>
      </c>
      <c r="BQ22" s="9">
        <v>0.73</v>
      </c>
      <c r="BR22" s="9">
        <v>0.65</v>
      </c>
      <c r="BS22" s="9">
        <v>0.59</v>
      </c>
      <c r="BT22" s="9">
        <v>0.53</v>
      </c>
      <c r="BU22" s="9">
        <v>0.49</v>
      </c>
      <c r="BV22" s="9">
        <v>0.45</v>
      </c>
      <c r="BW22" s="9">
        <v>0.48</v>
      </c>
      <c r="BX22" s="9">
        <v>0.3</v>
      </c>
      <c r="BY22" s="8">
        <v>-0.38500000000000001</v>
      </c>
      <c r="BZ22" s="8">
        <v>-0.47</v>
      </c>
      <c r="CA22" s="8">
        <v>-0.443</v>
      </c>
      <c r="CB22" s="8">
        <v>-0.374</v>
      </c>
      <c r="CC22" s="8">
        <v>-0.35399999999999998</v>
      </c>
      <c r="CD22" s="8">
        <v>-0.34799999999999998</v>
      </c>
      <c r="CE22" s="8">
        <v>-0.34699999999999998</v>
      </c>
      <c r="CF22" s="8">
        <v>-0.34799999999999998</v>
      </c>
      <c r="CG22" s="8">
        <v>-0.35</v>
      </c>
      <c r="CH22" s="8">
        <v>-0.34499999999999997</v>
      </c>
      <c r="CI22" s="8">
        <v>-0.34599999999999997</v>
      </c>
      <c r="CJ22" s="8">
        <v>-0.35899999999999999</v>
      </c>
      <c r="CK22" s="8" t="str">
        <f t="shared" si="4"/>
        <v>N</v>
      </c>
      <c r="CL22" s="8">
        <v>2.3E-2</v>
      </c>
      <c r="CM22" s="3">
        <v>7.0999999999999994E-2</v>
      </c>
      <c r="CN22" s="3">
        <v>0.15</v>
      </c>
      <c r="CO22" s="3">
        <v>0.25</v>
      </c>
      <c r="CP22" s="3">
        <v>0.35399999999999998</v>
      </c>
      <c r="CQ22" s="3">
        <v>0.45</v>
      </c>
      <c r="CR22" s="3">
        <v>0.53300000000000003</v>
      </c>
      <c r="CS22" s="3">
        <v>0.60099999999999998</v>
      </c>
      <c r="CT22" s="3">
        <v>0.65600000000000003</v>
      </c>
      <c r="CU22" s="3">
        <v>0.70399999999999996</v>
      </c>
      <c r="CV22" s="3">
        <v>0.74099999999999999</v>
      </c>
      <c r="CW22" s="3">
        <v>0.76700000000000002</v>
      </c>
    </row>
    <row r="23" spans="1:101" x14ac:dyDescent="0.2">
      <c r="A23" s="1">
        <v>22</v>
      </c>
      <c r="B23" s="1" t="s">
        <v>12</v>
      </c>
      <c r="C23" s="1">
        <v>1</v>
      </c>
      <c r="D23" s="1">
        <v>4</v>
      </c>
      <c r="E23" s="1">
        <v>7</v>
      </c>
      <c r="F23" s="1">
        <f t="shared" si="5"/>
        <v>12</v>
      </c>
      <c r="G23" s="1" t="str">
        <f t="shared" si="6"/>
        <v>4S2P2</v>
      </c>
      <c r="H23" s="1" t="str">
        <f t="shared" si="7"/>
        <v>6S2P3</v>
      </c>
      <c r="I23" s="1" t="str">
        <f t="shared" si="8"/>
        <v>4S2P4</v>
      </c>
      <c r="J23" s="1">
        <f t="shared" si="9"/>
        <v>4</v>
      </c>
      <c r="K23" s="1">
        <f t="shared" si="10"/>
        <v>6</v>
      </c>
      <c r="L23" s="1">
        <f t="shared" si="11"/>
        <v>4</v>
      </c>
      <c r="M23" s="1">
        <f t="shared" si="21"/>
        <v>32</v>
      </c>
      <c r="N23" s="1">
        <f t="shared" si="22"/>
        <v>83</v>
      </c>
      <c r="O23" s="1">
        <f t="shared" si="23"/>
        <v>34</v>
      </c>
      <c r="P23" s="1">
        <f t="shared" si="12"/>
        <v>125</v>
      </c>
      <c r="Q23" s="1">
        <f t="shared" si="13"/>
        <v>160</v>
      </c>
      <c r="R23" s="1">
        <f t="shared" si="14"/>
        <v>103</v>
      </c>
      <c r="S23" s="1">
        <f t="shared" si="15"/>
        <v>120</v>
      </c>
      <c r="T23" s="1">
        <f t="shared" si="16"/>
        <v>148</v>
      </c>
      <c r="U23" s="1">
        <f t="shared" si="17"/>
        <v>120</v>
      </c>
      <c r="V23" s="1">
        <f t="shared" si="18"/>
        <v>2.0099999999999998</v>
      </c>
      <c r="W23" s="1">
        <f t="shared" si="19"/>
        <v>2.02</v>
      </c>
      <c r="X23" s="1">
        <f t="shared" si="20"/>
        <v>2.5499999999999998</v>
      </c>
      <c r="Y23" s="8">
        <f t="shared" si="0"/>
        <v>2.3283333333333331</v>
      </c>
      <c r="Z23" s="8">
        <f t="shared" si="1"/>
        <v>0.26229224582938437</v>
      </c>
      <c r="AA23" s="1">
        <v>4.0970000000000004</v>
      </c>
      <c r="AB23" s="1">
        <v>22.581</v>
      </c>
      <c r="AC23" s="1">
        <v>121.77</v>
      </c>
      <c r="AD23" s="3">
        <v>2.8156300000000001</v>
      </c>
      <c r="AE23" s="3">
        <v>2.9566499999999998</v>
      </c>
      <c r="AF23" s="8">
        <v>1.8579600000000001</v>
      </c>
      <c r="AG23" s="8">
        <v>1.7448350000000001</v>
      </c>
      <c r="AH23" s="3">
        <f t="shared" si="2"/>
        <v>2.8861400000000001</v>
      </c>
      <c r="AI23" s="3">
        <f t="shared" si="3"/>
        <v>1.8013975000000002</v>
      </c>
      <c r="AJ23" s="8">
        <v>0.746</v>
      </c>
      <c r="AK23" s="8">
        <v>0.70689999999999997</v>
      </c>
      <c r="AL23" s="8">
        <v>1.4074</v>
      </c>
      <c r="AM23" s="9">
        <v>31.21</v>
      </c>
      <c r="AN23" s="9">
        <v>0.24911844572411734</v>
      </c>
      <c r="AO23" s="9">
        <v>1.3551401869158879</v>
      </c>
      <c r="AP23" s="4">
        <v>1</v>
      </c>
      <c r="AQ23" s="1">
        <v>-1.9E-2</v>
      </c>
      <c r="AR23" s="1">
        <v>0</v>
      </c>
      <c r="AS23" s="1">
        <v>-7.4999999999999997E-2</v>
      </c>
      <c r="AT23" s="1">
        <v>0</v>
      </c>
      <c r="AU23" s="1">
        <v>-0.22</v>
      </c>
      <c r="AV23" s="1">
        <v>1</v>
      </c>
      <c r="AW23" s="1">
        <v>-0.34899999999999998</v>
      </c>
      <c r="AX23" s="3">
        <v>6.0000000000000001E-3</v>
      </c>
      <c r="AY23" s="3">
        <v>0.20845143319248249</v>
      </c>
      <c r="AZ23" s="3">
        <v>1.8562091503267972</v>
      </c>
      <c r="BA23" s="4">
        <v>1</v>
      </c>
      <c r="BB23" s="1">
        <v>0.33900000000000002</v>
      </c>
      <c r="BC23" s="2">
        <v>2</v>
      </c>
      <c r="BD23" s="1">
        <v>0.41599999999999998</v>
      </c>
      <c r="BE23" s="2">
        <v>3</v>
      </c>
      <c r="BF23" s="1">
        <v>0.62</v>
      </c>
      <c r="BG23" s="2">
        <v>3</v>
      </c>
      <c r="BH23" s="3">
        <v>0.95299999999999996</v>
      </c>
      <c r="BI23" s="3">
        <v>2.5000000000000001E-3</v>
      </c>
      <c r="BJ23" s="1">
        <v>12</v>
      </c>
      <c r="BK23" s="9">
        <v>2.73</v>
      </c>
      <c r="BL23" s="9">
        <v>1.81</v>
      </c>
      <c r="BM23" s="9">
        <v>1.35</v>
      </c>
      <c r="BN23" s="9">
        <v>1.08</v>
      </c>
      <c r="BO23" s="9">
        <v>0.9</v>
      </c>
      <c r="BP23" s="9">
        <v>0.77</v>
      </c>
      <c r="BQ23" s="9">
        <v>0.68</v>
      </c>
      <c r="BR23" s="9">
        <v>0.6</v>
      </c>
      <c r="BS23" s="9">
        <v>0.54</v>
      </c>
      <c r="BT23" s="9">
        <v>0.49</v>
      </c>
      <c r="BU23" s="9">
        <v>0.45</v>
      </c>
      <c r="BV23" s="9">
        <v>0.42</v>
      </c>
      <c r="BW23" s="9">
        <v>0.43</v>
      </c>
      <c r="BX23" s="9">
        <v>0.27</v>
      </c>
      <c r="BY23" s="8">
        <v>2.8239999999999998</v>
      </c>
      <c r="BZ23" s="8">
        <v>-2.5430000000000001</v>
      </c>
      <c r="CA23" s="8">
        <v>2.298</v>
      </c>
      <c r="CB23" s="8">
        <v>2.1760000000000002</v>
      </c>
      <c r="CC23" s="8">
        <v>2.1</v>
      </c>
      <c r="CD23" s="8">
        <v>2.0139999999999998</v>
      </c>
      <c r="CE23" s="8">
        <v>1.9350000000000001</v>
      </c>
      <c r="CF23" s="8">
        <v>1.8260000000000001</v>
      </c>
      <c r="CG23" s="8">
        <v>1.679</v>
      </c>
      <c r="CH23" s="8">
        <v>1.5189999999999999</v>
      </c>
      <c r="CI23" s="8">
        <v>1.33</v>
      </c>
      <c r="CJ23" s="8">
        <v>1.159</v>
      </c>
      <c r="CK23" s="8" t="str">
        <f t="shared" si="4"/>
        <v>P</v>
      </c>
      <c r="CL23" s="8">
        <v>1.9E-2</v>
      </c>
      <c r="CM23" s="3">
        <v>7.0000000000000007E-2</v>
      </c>
      <c r="CN23" s="3">
        <v>0.13200000000000001</v>
      </c>
      <c r="CO23" s="3">
        <v>0.20599999999999999</v>
      </c>
      <c r="CP23" s="3">
        <v>0.27600000000000002</v>
      </c>
      <c r="CQ23" s="3">
        <v>0.33900000000000002</v>
      </c>
      <c r="CR23" s="3">
        <v>0.39500000000000002</v>
      </c>
      <c r="CS23" s="3">
        <v>0.44700000000000001</v>
      </c>
      <c r="CT23" s="3">
        <v>0.49299999999999999</v>
      </c>
      <c r="CU23" s="3">
        <v>0.53600000000000003</v>
      </c>
      <c r="CV23" s="3">
        <v>0.57599999999999996</v>
      </c>
      <c r="CW23" s="3">
        <v>0.61099999999999999</v>
      </c>
    </row>
    <row r="24" spans="1:101" x14ac:dyDescent="0.2">
      <c r="A24" s="1">
        <v>23</v>
      </c>
      <c r="B24" s="1" t="s">
        <v>13</v>
      </c>
      <c r="C24" s="1">
        <v>1</v>
      </c>
      <c r="D24" s="1">
        <v>4</v>
      </c>
      <c r="E24" s="1">
        <v>7</v>
      </c>
      <c r="F24" s="1">
        <f t="shared" si="5"/>
        <v>12</v>
      </c>
      <c r="G24" s="1" t="str">
        <f t="shared" si="6"/>
        <v>4S2P2</v>
      </c>
      <c r="H24" s="1" t="str">
        <f t="shared" si="7"/>
        <v>6S2P3</v>
      </c>
      <c r="I24" s="1" t="str">
        <f t="shared" si="8"/>
        <v>5S2P4</v>
      </c>
      <c r="J24" s="1">
        <f t="shared" si="9"/>
        <v>4</v>
      </c>
      <c r="K24" s="1">
        <f t="shared" si="10"/>
        <v>6</v>
      </c>
      <c r="L24" s="1">
        <f t="shared" si="11"/>
        <v>5</v>
      </c>
      <c r="M24" s="1">
        <f t="shared" si="21"/>
        <v>32</v>
      </c>
      <c r="N24" s="1">
        <f t="shared" si="22"/>
        <v>83</v>
      </c>
      <c r="O24" s="1">
        <f t="shared" si="23"/>
        <v>52</v>
      </c>
      <c r="P24" s="1">
        <f t="shared" si="12"/>
        <v>125</v>
      </c>
      <c r="Q24" s="1">
        <f t="shared" si="13"/>
        <v>160</v>
      </c>
      <c r="R24" s="1">
        <f t="shared" si="14"/>
        <v>140</v>
      </c>
      <c r="S24" s="1">
        <f t="shared" si="15"/>
        <v>120</v>
      </c>
      <c r="T24" s="1">
        <f t="shared" si="16"/>
        <v>148</v>
      </c>
      <c r="U24" s="1">
        <f t="shared" si="17"/>
        <v>138</v>
      </c>
      <c r="V24" s="1">
        <f t="shared" si="18"/>
        <v>2.0099999999999998</v>
      </c>
      <c r="W24" s="1">
        <f t="shared" si="19"/>
        <v>2.02</v>
      </c>
      <c r="X24" s="1">
        <f t="shared" si="20"/>
        <v>2.12</v>
      </c>
      <c r="Y24" s="8">
        <f t="shared" si="0"/>
        <v>2.0775000000000001</v>
      </c>
      <c r="Z24" s="8">
        <f t="shared" si="1"/>
        <v>5.0352921133402714E-2</v>
      </c>
      <c r="AA24" s="1">
        <v>4.3029999999999999</v>
      </c>
      <c r="AB24" s="1">
        <v>24.405000000000001</v>
      </c>
      <c r="AC24" s="1">
        <v>150.13999999999999</v>
      </c>
      <c r="AD24" s="3">
        <v>2.9709099999999999</v>
      </c>
      <c r="AE24" s="3">
        <v>3.1438775000000003</v>
      </c>
      <c r="AF24" s="8">
        <v>1.76241</v>
      </c>
      <c r="AG24" s="8">
        <v>1.5883150000000001</v>
      </c>
      <c r="AH24" s="3">
        <f t="shared" si="2"/>
        <v>3.0573937500000001</v>
      </c>
      <c r="AI24" s="3">
        <f t="shared" si="3"/>
        <v>1.6753625000000001</v>
      </c>
      <c r="AJ24" s="8">
        <v>0.89219999999999999</v>
      </c>
      <c r="AK24" s="8">
        <v>0.94850000000000001</v>
      </c>
      <c r="AL24" s="8">
        <v>0.79249999999999998</v>
      </c>
      <c r="AM24" s="9">
        <v>32.86</v>
      </c>
      <c r="AN24" s="9">
        <v>0.27246100638439991</v>
      </c>
      <c r="AO24" s="9">
        <v>3.435374149659864</v>
      </c>
      <c r="AP24" s="4">
        <v>2</v>
      </c>
      <c r="AQ24" s="1">
        <v>-2.5000000000000001E-2</v>
      </c>
      <c r="AR24" s="1">
        <v>0</v>
      </c>
      <c r="AS24" s="1">
        <v>-7.2999999999999995E-2</v>
      </c>
      <c r="AT24" s="1">
        <v>0</v>
      </c>
      <c r="AU24" s="1">
        <v>-0.187</v>
      </c>
      <c r="AV24" s="1">
        <v>0</v>
      </c>
      <c r="AW24" s="1">
        <v>-0.34300000000000003</v>
      </c>
      <c r="AX24" s="3">
        <v>1.2E-2</v>
      </c>
      <c r="AY24" s="3">
        <v>0.23885141824992373</v>
      </c>
      <c r="AZ24" s="3">
        <v>2.1472392638036806</v>
      </c>
      <c r="BA24" s="4">
        <v>2</v>
      </c>
      <c r="BB24" s="1">
        <v>0.58499999999999996</v>
      </c>
      <c r="BC24" s="2">
        <v>9</v>
      </c>
      <c r="BD24" s="1">
        <v>0.63800000000000001</v>
      </c>
      <c r="BE24" s="2">
        <v>12</v>
      </c>
      <c r="BF24" s="1">
        <v>0.70299999999999996</v>
      </c>
      <c r="BG24" s="2">
        <v>16</v>
      </c>
      <c r="BH24" s="3">
        <v>0.82599999999999996</v>
      </c>
      <c r="BI24" s="3">
        <v>2.9899999999999999E-2</v>
      </c>
      <c r="BJ24" s="1">
        <v>12</v>
      </c>
      <c r="BK24" s="9">
        <v>2.2200000000000002</v>
      </c>
      <c r="BL24" s="9">
        <v>1.49</v>
      </c>
      <c r="BM24" s="9">
        <v>1.1200000000000001</v>
      </c>
      <c r="BN24" s="9">
        <v>0.89</v>
      </c>
      <c r="BO24" s="9">
        <v>0.75</v>
      </c>
      <c r="BP24" s="9">
        <v>0.64</v>
      </c>
      <c r="BQ24" s="9">
        <v>0.56000000000000005</v>
      </c>
      <c r="BR24" s="9">
        <v>0.5</v>
      </c>
      <c r="BS24" s="9">
        <v>0.45</v>
      </c>
      <c r="BT24" s="9">
        <v>0.41</v>
      </c>
      <c r="BU24" s="9">
        <v>0.37</v>
      </c>
      <c r="BV24" s="9">
        <v>0.34</v>
      </c>
      <c r="BW24" s="9">
        <v>0.36</v>
      </c>
      <c r="BX24" s="9">
        <v>0.23</v>
      </c>
      <c r="BY24" s="8">
        <v>-2.5289999999999999</v>
      </c>
      <c r="BZ24" s="8">
        <v>-2.6680000000000001</v>
      </c>
      <c r="CA24" s="8">
        <v>-2.7029999999999998</v>
      </c>
      <c r="CB24" s="8">
        <v>-2.383</v>
      </c>
      <c r="CC24" s="8">
        <v>-1.448</v>
      </c>
      <c r="CD24" s="8">
        <v>-0.64600000000000002</v>
      </c>
      <c r="CE24" s="8">
        <v>-0.54400000000000004</v>
      </c>
      <c r="CF24" s="8">
        <v>-0.48199999999999998</v>
      </c>
      <c r="CG24" s="8">
        <v>-0.436</v>
      </c>
      <c r="CH24" s="8">
        <v>-0.41</v>
      </c>
      <c r="CI24" s="8">
        <v>-0.38100000000000001</v>
      </c>
      <c r="CJ24" s="8">
        <v>-0.38300000000000001</v>
      </c>
      <c r="CK24" s="8" t="str">
        <f t="shared" si="4"/>
        <v>N</v>
      </c>
      <c r="CL24" s="8">
        <v>3.3000000000000002E-2</v>
      </c>
      <c r="CM24" s="3">
        <v>0.09</v>
      </c>
      <c r="CN24" s="3">
        <v>0.17399999999999999</v>
      </c>
      <c r="CO24" s="3">
        <v>0.26700000000000002</v>
      </c>
      <c r="CP24" s="3">
        <v>0.36099999999999999</v>
      </c>
      <c r="CQ24" s="3">
        <v>0.46600000000000003</v>
      </c>
      <c r="CR24" s="3">
        <v>0.55500000000000005</v>
      </c>
      <c r="CS24" s="3">
        <v>0.627</v>
      </c>
      <c r="CT24" s="3">
        <v>0.68400000000000005</v>
      </c>
      <c r="CU24" s="3">
        <v>0.72899999999999998</v>
      </c>
      <c r="CV24" s="3">
        <v>0.76600000000000001</v>
      </c>
      <c r="CW24" s="3">
        <v>0.79</v>
      </c>
    </row>
    <row r="25" spans="1:101" x14ac:dyDescent="0.2">
      <c r="A25" s="1">
        <v>24</v>
      </c>
      <c r="B25" s="1" t="s">
        <v>14</v>
      </c>
      <c r="C25" s="1">
        <v>1</v>
      </c>
      <c r="D25" s="1">
        <v>4</v>
      </c>
      <c r="E25" s="1">
        <v>7</v>
      </c>
      <c r="F25" s="1">
        <f t="shared" si="5"/>
        <v>12</v>
      </c>
      <c r="G25" s="1" t="str">
        <f t="shared" si="6"/>
        <v>4S2P2</v>
      </c>
      <c r="H25" s="1" t="str">
        <f t="shared" si="7"/>
        <v>5S2P3</v>
      </c>
      <c r="I25" s="1" t="str">
        <f t="shared" si="8"/>
        <v>4S2P4</v>
      </c>
      <c r="J25" s="1">
        <f t="shared" si="9"/>
        <v>4</v>
      </c>
      <c r="K25" s="1">
        <f t="shared" si="10"/>
        <v>5</v>
      </c>
      <c r="L25" s="1">
        <f t="shared" si="11"/>
        <v>4</v>
      </c>
      <c r="M25" s="1">
        <f t="shared" si="21"/>
        <v>32</v>
      </c>
      <c r="N25" s="1">
        <f t="shared" si="22"/>
        <v>51</v>
      </c>
      <c r="O25" s="1">
        <f t="shared" si="23"/>
        <v>34</v>
      </c>
      <c r="P25" s="1">
        <f t="shared" si="12"/>
        <v>125</v>
      </c>
      <c r="Q25" s="1">
        <f t="shared" si="13"/>
        <v>145</v>
      </c>
      <c r="R25" s="1">
        <f t="shared" si="14"/>
        <v>103</v>
      </c>
      <c r="S25" s="1">
        <f t="shared" si="15"/>
        <v>120</v>
      </c>
      <c r="T25" s="1">
        <f t="shared" si="16"/>
        <v>139</v>
      </c>
      <c r="U25" s="1">
        <f t="shared" si="17"/>
        <v>120</v>
      </c>
      <c r="V25" s="1">
        <f t="shared" si="18"/>
        <v>2.0099999999999998</v>
      </c>
      <c r="W25" s="1">
        <f t="shared" si="19"/>
        <v>2.0499999999999998</v>
      </c>
      <c r="X25" s="1">
        <f t="shared" si="20"/>
        <v>2.5499999999999998</v>
      </c>
      <c r="Y25" s="8">
        <f t="shared" si="0"/>
        <v>2.3383333333333329</v>
      </c>
      <c r="Z25" s="8">
        <f t="shared" si="1"/>
        <v>0.25066023927929926</v>
      </c>
      <c r="AA25" s="1">
        <v>4.0129999999999999</v>
      </c>
      <c r="AB25" s="1">
        <v>22.42</v>
      </c>
      <c r="AC25" s="1">
        <v>92.69</v>
      </c>
      <c r="AD25" s="3">
        <v>2.79975</v>
      </c>
      <c r="AE25" s="3">
        <v>2.8866824999999996</v>
      </c>
      <c r="AF25" s="8">
        <v>1.93336</v>
      </c>
      <c r="AG25" s="8">
        <v>1.8488224999999998</v>
      </c>
      <c r="AH25" s="3">
        <f t="shared" si="2"/>
        <v>2.8432162499999998</v>
      </c>
      <c r="AI25" s="3">
        <f t="shared" si="3"/>
        <v>1.8910912499999999</v>
      </c>
      <c r="AJ25" s="8">
        <v>0.29120000000000001</v>
      </c>
      <c r="AK25" s="8">
        <v>1.0953999999999999</v>
      </c>
      <c r="AL25" s="8">
        <v>1.3487</v>
      </c>
      <c r="AM25" s="9">
        <v>36.590000000000003</v>
      </c>
      <c r="AN25" s="9">
        <v>4.5607017003965522E-2</v>
      </c>
      <c r="AO25" s="9">
        <v>8.125</v>
      </c>
      <c r="AP25" s="4">
        <v>1</v>
      </c>
      <c r="AQ25" s="1">
        <v>-2.5999999999999999E-2</v>
      </c>
      <c r="AR25" s="1">
        <v>1</v>
      </c>
      <c r="AS25" s="1">
        <v>-7.6999999999999999E-2</v>
      </c>
      <c r="AT25" s="1">
        <v>1</v>
      </c>
      <c r="AU25" s="1">
        <v>-0.222</v>
      </c>
      <c r="AV25" s="1">
        <v>2</v>
      </c>
      <c r="AW25" s="1">
        <v>-0.39300000000000002</v>
      </c>
      <c r="AX25" s="3">
        <v>4.0000000000000001E-3</v>
      </c>
      <c r="AY25" s="3">
        <v>4.1024382993532033E-2</v>
      </c>
      <c r="AZ25" s="3">
        <v>5.8235294117647056</v>
      </c>
      <c r="BA25" s="4">
        <v>1</v>
      </c>
      <c r="BB25" s="1">
        <v>7.8E-2</v>
      </c>
      <c r="BC25" s="2">
        <v>1</v>
      </c>
      <c r="BD25" s="1">
        <v>0.14799999999999999</v>
      </c>
      <c r="BE25" s="2">
        <v>1</v>
      </c>
      <c r="BF25" s="1">
        <v>0.33700000000000002</v>
      </c>
      <c r="BG25" s="2">
        <v>5</v>
      </c>
      <c r="BH25" s="3">
        <v>0.62</v>
      </c>
      <c r="BI25" s="3">
        <v>1.9E-3</v>
      </c>
      <c r="BJ25" s="1">
        <v>12</v>
      </c>
      <c r="BK25" s="9">
        <v>2.5299999999999998</v>
      </c>
      <c r="BL25" s="9">
        <v>1.71</v>
      </c>
      <c r="BM25" s="9">
        <v>1.29</v>
      </c>
      <c r="BN25" s="9">
        <v>1.04</v>
      </c>
      <c r="BO25" s="9">
        <v>0.87</v>
      </c>
      <c r="BP25" s="9">
        <v>0.74</v>
      </c>
      <c r="BQ25" s="9">
        <v>0.65</v>
      </c>
      <c r="BR25" s="9">
        <v>0.57999999999999996</v>
      </c>
      <c r="BS25" s="9">
        <v>0.52</v>
      </c>
      <c r="BT25" s="9">
        <v>0.47</v>
      </c>
      <c r="BU25" s="9">
        <v>0.43</v>
      </c>
      <c r="BV25" s="9">
        <v>0.4</v>
      </c>
      <c r="BW25" s="9">
        <v>0.48</v>
      </c>
      <c r="BX25" s="9">
        <v>0.3</v>
      </c>
      <c r="BY25" s="8">
        <v>1.27</v>
      </c>
      <c r="BZ25" s="8">
        <v>1.57</v>
      </c>
      <c r="CA25" s="8">
        <v>1.798</v>
      </c>
      <c r="CB25" s="8">
        <v>1.8879999999999999</v>
      </c>
      <c r="CC25" s="8">
        <v>1.9079999999999999</v>
      </c>
      <c r="CD25" s="8">
        <v>1.8879999999999999</v>
      </c>
      <c r="CE25" s="8">
        <v>1.8109999999999999</v>
      </c>
      <c r="CF25" s="8">
        <v>1.724</v>
      </c>
      <c r="CG25" s="8">
        <v>1.5860000000000001</v>
      </c>
      <c r="CH25" s="8">
        <v>1.4359999999999999</v>
      </c>
      <c r="CI25" s="8">
        <v>1.2669999999999999</v>
      </c>
      <c r="CJ25" s="8">
        <v>1.1000000000000001</v>
      </c>
      <c r="CK25" s="8" t="str">
        <f t="shared" si="4"/>
        <v>P</v>
      </c>
      <c r="CL25" s="8">
        <v>1.4999999999999999E-2</v>
      </c>
      <c r="CM25" s="3">
        <v>4.7E-2</v>
      </c>
      <c r="CN25" s="3">
        <v>0.104</v>
      </c>
      <c r="CO25" s="3">
        <v>0.16900000000000001</v>
      </c>
      <c r="CP25" s="3">
        <v>0.23499999999999999</v>
      </c>
      <c r="CQ25" s="3">
        <v>0.29599999999999999</v>
      </c>
      <c r="CR25" s="3">
        <v>0.35099999999999998</v>
      </c>
      <c r="CS25" s="3">
        <v>0.40100000000000002</v>
      </c>
      <c r="CT25" s="3">
        <v>0.44700000000000001</v>
      </c>
      <c r="CU25" s="3">
        <v>0.48899999999999999</v>
      </c>
      <c r="CV25" s="3">
        <v>0.52500000000000002</v>
      </c>
      <c r="CW25" s="3">
        <v>0.55800000000000005</v>
      </c>
    </row>
    <row r="26" spans="1:101" x14ac:dyDescent="0.2">
      <c r="A26" s="1">
        <v>25</v>
      </c>
      <c r="B26" s="1" t="s">
        <v>15</v>
      </c>
      <c r="C26" s="1">
        <v>1</v>
      </c>
      <c r="D26" s="1">
        <v>4</v>
      </c>
      <c r="E26" s="1">
        <v>7</v>
      </c>
      <c r="F26" s="1">
        <f t="shared" si="5"/>
        <v>12</v>
      </c>
      <c r="G26" s="1" t="str">
        <f t="shared" si="6"/>
        <v>4S2P2</v>
      </c>
      <c r="H26" s="1" t="str">
        <f t="shared" si="7"/>
        <v>5S2P3</v>
      </c>
      <c r="I26" s="1" t="str">
        <f t="shared" si="8"/>
        <v>5S2P4</v>
      </c>
      <c r="J26" s="1">
        <f t="shared" si="9"/>
        <v>4</v>
      </c>
      <c r="K26" s="1">
        <f t="shared" si="10"/>
        <v>5</v>
      </c>
      <c r="L26" s="1">
        <f t="shared" si="11"/>
        <v>5</v>
      </c>
      <c r="M26" s="1">
        <f t="shared" si="21"/>
        <v>32</v>
      </c>
      <c r="N26" s="1">
        <f t="shared" si="22"/>
        <v>51</v>
      </c>
      <c r="O26" s="1">
        <f t="shared" si="23"/>
        <v>52</v>
      </c>
      <c r="P26" s="1">
        <f t="shared" si="12"/>
        <v>125</v>
      </c>
      <c r="Q26" s="1">
        <f t="shared" si="13"/>
        <v>145</v>
      </c>
      <c r="R26" s="1">
        <f t="shared" si="14"/>
        <v>140</v>
      </c>
      <c r="S26" s="1">
        <f t="shared" si="15"/>
        <v>120</v>
      </c>
      <c r="T26" s="1">
        <f t="shared" si="16"/>
        <v>139</v>
      </c>
      <c r="U26" s="1">
        <f t="shared" si="17"/>
        <v>138</v>
      </c>
      <c r="V26" s="1">
        <f t="shared" si="18"/>
        <v>2.0099999999999998</v>
      </c>
      <c r="W26" s="1">
        <f t="shared" si="19"/>
        <v>2.0499999999999998</v>
      </c>
      <c r="X26" s="1">
        <f t="shared" si="20"/>
        <v>2.12</v>
      </c>
      <c r="Y26" s="8">
        <f t="shared" si="0"/>
        <v>2.0874999999999999</v>
      </c>
      <c r="Z26" s="8">
        <f t="shared" si="1"/>
        <v>3.9817291051334441E-2</v>
      </c>
      <c r="AA26" s="1">
        <v>4.2309999999999999</v>
      </c>
      <c r="AB26" s="1">
        <v>24.064</v>
      </c>
      <c r="AC26" s="1">
        <v>121.07</v>
      </c>
      <c r="AD26" s="3">
        <v>2.9588399999999999</v>
      </c>
      <c r="AE26" s="3">
        <v>3.0700375000000002</v>
      </c>
      <c r="AF26" s="8">
        <v>1.8225100000000001</v>
      </c>
      <c r="AG26" s="8">
        <v>1.6829525000000001</v>
      </c>
      <c r="AH26" s="3">
        <f t="shared" si="2"/>
        <v>3.0144387500000001</v>
      </c>
      <c r="AI26" s="3">
        <f t="shared" si="3"/>
        <v>1.7527312500000001</v>
      </c>
      <c r="AJ26" s="8">
        <v>0.46389999999999998</v>
      </c>
      <c r="AK26" s="8">
        <v>1.1149</v>
      </c>
      <c r="AL26" s="8">
        <v>0.7984</v>
      </c>
      <c r="AM26" s="9">
        <v>37.49</v>
      </c>
      <c r="AN26" s="9">
        <v>0.15607690412101335</v>
      </c>
      <c r="AO26" s="9">
        <v>2.2095238095238097</v>
      </c>
      <c r="AP26" s="4">
        <v>1</v>
      </c>
      <c r="AQ26" s="1">
        <v>-0.10100000000000001</v>
      </c>
      <c r="AR26" s="1">
        <v>0</v>
      </c>
      <c r="AS26" s="1">
        <v>-0.16500000000000001</v>
      </c>
      <c r="AT26" s="1">
        <v>1</v>
      </c>
      <c r="AU26" s="1">
        <v>-0.28299999999999997</v>
      </c>
      <c r="AV26" s="1">
        <v>2</v>
      </c>
      <c r="AW26" s="1">
        <v>-0.48599999999999999</v>
      </c>
      <c r="AX26" s="3">
        <v>2E-3</v>
      </c>
      <c r="AY26" s="3">
        <v>0.27391787090294056</v>
      </c>
      <c r="AZ26" s="3">
        <v>1.7177033492822966</v>
      </c>
      <c r="BA26" s="4">
        <v>7</v>
      </c>
      <c r="BB26" s="1">
        <v>0.22</v>
      </c>
      <c r="BC26" s="2">
        <v>7</v>
      </c>
      <c r="BD26" s="1">
        <v>0.24199999999999999</v>
      </c>
      <c r="BE26" s="2">
        <v>7</v>
      </c>
      <c r="BF26" s="1">
        <v>0.27700000000000002</v>
      </c>
      <c r="BG26" s="2">
        <v>11</v>
      </c>
      <c r="BH26" s="3">
        <v>0.42199999999999999</v>
      </c>
      <c r="BI26" s="3">
        <v>0.1031</v>
      </c>
      <c r="BJ26" s="1">
        <v>12</v>
      </c>
      <c r="BK26" s="9">
        <v>2.6</v>
      </c>
      <c r="BL26" s="9">
        <v>1.76</v>
      </c>
      <c r="BM26" s="9">
        <v>1.33</v>
      </c>
      <c r="BN26" s="9">
        <v>1.06</v>
      </c>
      <c r="BO26" s="9">
        <v>0.89</v>
      </c>
      <c r="BP26" s="9">
        <v>0.76</v>
      </c>
      <c r="BQ26" s="9">
        <v>0.67</v>
      </c>
      <c r="BR26" s="9">
        <v>0.59</v>
      </c>
      <c r="BS26" s="9">
        <v>0.53</v>
      </c>
      <c r="BT26" s="9">
        <v>0.49</v>
      </c>
      <c r="BU26" s="9">
        <v>0.45</v>
      </c>
      <c r="BV26" s="9">
        <v>0.41</v>
      </c>
      <c r="BW26" s="9">
        <v>0.41</v>
      </c>
      <c r="BX26" s="9">
        <v>0.26</v>
      </c>
      <c r="BY26" s="8">
        <v>-6.3819999999999997</v>
      </c>
      <c r="BZ26" s="8">
        <v>-5.2329999999999997</v>
      </c>
      <c r="CA26" s="8">
        <v>-2.8780000000000001</v>
      </c>
      <c r="CB26" s="8">
        <v>-2.5790000000000002</v>
      </c>
      <c r="CC26" s="8">
        <v>-2.0659999999999998</v>
      </c>
      <c r="CD26" s="8">
        <v>-1.4419999999999999</v>
      </c>
      <c r="CE26" s="8">
        <v>-1.097</v>
      </c>
      <c r="CF26" s="8">
        <v>-0.9</v>
      </c>
      <c r="CG26" s="8">
        <v>-0.78900000000000003</v>
      </c>
      <c r="CH26" s="8">
        <v>-0.72199999999999998</v>
      </c>
      <c r="CI26" s="8">
        <v>-0.67</v>
      </c>
      <c r="CJ26" s="8">
        <v>-0.63300000000000001</v>
      </c>
      <c r="CK26" s="8" t="str">
        <f t="shared" si="4"/>
        <v>N</v>
      </c>
      <c r="CL26" s="8">
        <v>1.9E-2</v>
      </c>
      <c r="CM26" s="3">
        <v>0.06</v>
      </c>
      <c r="CN26" s="3">
        <v>0.13500000000000001</v>
      </c>
      <c r="CO26" s="3">
        <v>0.23400000000000001</v>
      </c>
      <c r="CP26" s="3">
        <v>0.34</v>
      </c>
      <c r="CQ26" s="3">
        <v>0.44400000000000001</v>
      </c>
      <c r="CR26" s="3">
        <v>0.53600000000000003</v>
      </c>
      <c r="CS26" s="3">
        <v>0.61499999999999999</v>
      </c>
      <c r="CT26" s="3">
        <v>0.67600000000000005</v>
      </c>
      <c r="CU26" s="3">
        <v>0.72199999999999998</v>
      </c>
      <c r="CV26" s="3">
        <v>0.75900000000000001</v>
      </c>
      <c r="CW26" s="3">
        <v>0.78900000000000003</v>
      </c>
    </row>
    <row r="27" spans="1:101" x14ac:dyDescent="0.2">
      <c r="A27" s="1">
        <v>26</v>
      </c>
      <c r="B27" s="1" t="s">
        <v>29</v>
      </c>
      <c r="C27" s="1">
        <v>1</v>
      </c>
      <c r="D27" s="1">
        <v>4</v>
      </c>
      <c r="E27" s="1">
        <v>7</v>
      </c>
      <c r="F27" s="1">
        <f t="shared" si="5"/>
        <v>12</v>
      </c>
      <c r="G27" s="1" t="str">
        <f t="shared" si="6"/>
        <v>3S2P2</v>
      </c>
      <c r="H27" s="1" t="str">
        <f t="shared" si="7"/>
        <v>4S2P3</v>
      </c>
      <c r="I27" s="1" t="str">
        <f t="shared" si="8"/>
        <v>5S2P4</v>
      </c>
      <c r="J27" s="1">
        <f t="shared" si="9"/>
        <v>3</v>
      </c>
      <c r="K27" s="1">
        <f t="shared" si="10"/>
        <v>4</v>
      </c>
      <c r="L27" s="1">
        <f t="shared" si="11"/>
        <v>5</v>
      </c>
      <c r="M27" s="1">
        <f t="shared" si="21"/>
        <v>14</v>
      </c>
      <c r="N27" s="1">
        <f t="shared" si="22"/>
        <v>33</v>
      </c>
      <c r="O27" s="1">
        <f t="shared" si="23"/>
        <v>52</v>
      </c>
      <c r="P27" s="1">
        <f t="shared" si="12"/>
        <v>110</v>
      </c>
      <c r="Q27" s="1">
        <f t="shared" si="13"/>
        <v>115</v>
      </c>
      <c r="R27" s="1">
        <f t="shared" si="14"/>
        <v>140</v>
      </c>
      <c r="S27" s="1">
        <f t="shared" si="15"/>
        <v>111</v>
      </c>
      <c r="T27" s="1">
        <f t="shared" si="16"/>
        <v>119</v>
      </c>
      <c r="U27" s="1">
        <f t="shared" si="17"/>
        <v>138</v>
      </c>
      <c r="V27" s="1">
        <f t="shared" si="18"/>
        <v>1.98</v>
      </c>
      <c r="W27" s="1">
        <f t="shared" si="19"/>
        <v>2.1800000000000002</v>
      </c>
      <c r="X27" s="1">
        <f t="shared" si="20"/>
        <v>2.12</v>
      </c>
      <c r="Y27" s="8">
        <f t="shared" si="0"/>
        <v>2.1283333333333334</v>
      </c>
      <c r="Z27" s="8">
        <f t="shared" si="1"/>
        <v>5.257270098529173E-2</v>
      </c>
      <c r="AA27" s="1">
        <v>4.0389999999999997</v>
      </c>
      <c r="AB27" s="1">
        <v>23.126999999999999</v>
      </c>
      <c r="AC27" s="1">
        <v>101.75</v>
      </c>
      <c r="AD27" s="3">
        <v>2.8448199999999999</v>
      </c>
      <c r="AE27" s="3">
        <v>2.9013999999999998</v>
      </c>
      <c r="AF27" s="8">
        <v>2.0787499999999999</v>
      </c>
      <c r="AG27" s="8">
        <v>1.7346175000000001</v>
      </c>
      <c r="AH27" s="3">
        <f t="shared" si="2"/>
        <v>2.8731099999999996</v>
      </c>
      <c r="AI27" s="3">
        <f t="shared" si="3"/>
        <v>1.90668375</v>
      </c>
      <c r="AJ27" s="8">
        <v>0.50409999999999999</v>
      </c>
      <c r="AK27" s="8">
        <v>1.0684</v>
      </c>
      <c r="AL27" s="8">
        <v>1.0780000000000001</v>
      </c>
      <c r="AM27" s="9">
        <v>43.42</v>
      </c>
      <c r="AN27" s="9">
        <v>0.23030414672775651</v>
      </c>
      <c r="AO27" s="9">
        <v>1.0859728506787329</v>
      </c>
      <c r="AP27" s="4">
        <v>4</v>
      </c>
      <c r="AQ27" s="1">
        <v>-1.7000000000000001E-2</v>
      </c>
      <c r="AR27" s="1">
        <v>0</v>
      </c>
      <c r="AS27" s="1">
        <v>-2.5999999999999999E-2</v>
      </c>
      <c r="AT27" s="1">
        <v>0</v>
      </c>
      <c r="AU27" s="1">
        <v>-6.2E-2</v>
      </c>
      <c r="AV27" s="1">
        <v>0</v>
      </c>
      <c r="AW27" s="1">
        <v>-0.16900000000000001</v>
      </c>
      <c r="AX27" s="3">
        <v>0.309</v>
      </c>
      <c r="AY27" s="3">
        <v>0.11596120040772258</v>
      </c>
      <c r="AZ27" s="3">
        <v>1.0530973451327432</v>
      </c>
      <c r="BA27" s="4">
        <v>5</v>
      </c>
      <c r="BB27" s="1">
        <v>0.17</v>
      </c>
      <c r="BC27" s="2">
        <v>5</v>
      </c>
      <c r="BD27" s="1">
        <v>0.186</v>
      </c>
      <c r="BE27" s="2">
        <v>5</v>
      </c>
      <c r="BF27" s="1">
        <v>0.23</v>
      </c>
      <c r="BG27" s="2">
        <v>7</v>
      </c>
      <c r="BH27" s="3">
        <v>0.36599999999999999</v>
      </c>
      <c r="BI27" s="3">
        <v>0.12379999999999999</v>
      </c>
      <c r="BJ27" s="1">
        <v>12</v>
      </c>
      <c r="BK27" s="9">
        <v>2.4500000000000002</v>
      </c>
      <c r="BL27" s="9">
        <v>1.67</v>
      </c>
      <c r="BM27" s="9">
        <v>1.27</v>
      </c>
      <c r="BN27" s="9">
        <v>1.02</v>
      </c>
      <c r="BO27" s="9">
        <v>0.85</v>
      </c>
      <c r="BP27" s="9">
        <v>0.73</v>
      </c>
      <c r="BQ27" s="9">
        <v>0.64</v>
      </c>
      <c r="BR27" s="9">
        <v>0.56999999999999995</v>
      </c>
      <c r="BS27" s="9">
        <v>0.52</v>
      </c>
      <c r="BT27" s="9">
        <v>0.47</v>
      </c>
      <c r="BU27" s="9">
        <v>0.43</v>
      </c>
      <c r="BV27" s="9">
        <v>0.4</v>
      </c>
      <c r="BW27" s="9">
        <v>0.47</v>
      </c>
      <c r="BX27" s="9">
        <v>0.3</v>
      </c>
      <c r="BY27" s="8">
        <v>0.91900000000000004</v>
      </c>
      <c r="BZ27" s="8">
        <v>0.56000000000000005</v>
      </c>
      <c r="CA27" s="8">
        <v>0.55200000000000005</v>
      </c>
      <c r="CB27" s="8">
        <v>0.56100000000000005</v>
      </c>
      <c r="CC27" s="8">
        <v>0.57499999999999996</v>
      </c>
      <c r="CD27" s="8">
        <v>0.59</v>
      </c>
      <c r="CE27" s="8">
        <v>-0.38700000000000001</v>
      </c>
      <c r="CF27" s="8">
        <v>-0.39</v>
      </c>
      <c r="CG27" s="8">
        <v>-0.39400000000000002</v>
      </c>
      <c r="CH27" s="8">
        <v>-0.39900000000000002</v>
      </c>
      <c r="CI27" s="8">
        <v>-0.44500000000000001</v>
      </c>
      <c r="CJ27" s="8">
        <v>-0.52500000000000002</v>
      </c>
      <c r="CK27" s="8" t="str">
        <f t="shared" si="4"/>
        <v>N</v>
      </c>
      <c r="CL27" s="8">
        <v>3.4000000000000002E-2</v>
      </c>
      <c r="CM27" s="3">
        <v>0.112</v>
      </c>
      <c r="CN27" s="3">
        <v>0.222</v>
      </c>
      <c r="CO27" s="3">
        <v>0.33400000000000002</v>
      </c>
      <c r="CP27" s="3">
        <v>0.434</v>
      </c>
      <c r="CQ27" s="3">
        <v>0.51500000000000001</v>
      </c>
      <c r="CR27" s="3">
        <v>0.58299999999999996</v>
      </c>
      <c r="CS27" s="3">
        <v>0.64600000000000002</v>
      </c>
      <c r="CT27" s="3">
        <v>0.69499999999999995</v>
      </c>
      <c r="CU27" s="3">
        <v>0.73499999999999999</v>
      </c>
      <c r="CV27" s="3">
        <v>0.75800000000000001</v>
      </c>
      <c r="CW27" s="3">
        <v>0.77400000000000002</v>
      </c>
    </row>
    <row r="28" spans="1:101" x14ac:dyDescent="0.2">
      <c r="A28" s="1">
        <v>27</v>
      </c>
      <c r="B28" s="1" t="s">
        <v>16</v>
      </c>
      <c r="C28" s="1">
        <v>1</v>
      </c>
      <c r="D28" s="1">
        <v>4</v>
      </c>
      <c r="E28" s="1">
        <v>7</v>
      </c>
      <c r="F28" s="1">
        <f t="shared" si="5"/>
        <v>12</v>
      </c>
      <c r="G28" s="1" t="str">
        <f t="shared" si="6"/>
        <v>3S2P2</v>
      </c>
      <c r="H28" s="1" t="str">
        <f t="shared" si="7"/>
        <v>6S2P3</v>
      </c>
      <c r="I28" s="1" t="str">
        <f t="shared" si="8"/>
        <v>5S2P4</v>
      </c>
      <c r="J28" s="1">
        <f t="shared" si="9"/>
        <v>3</v>
      </c>
      <c r="K28" s="1">
        <f t="shared" si="10"/>
        <v>6</v>
      </c>
      <c r="L28" s="1">
        <f t="shared" si="11"/>
        <v>5</v>
      </c>
      <c r="M28" s="1">
        <f t="shared" si="21"/>
        <v>14</v>
      </c>
      <c r="N28" s="1">
        <f t="shared" si="22"/>
        <v>83</v>
      </c>
      <c r="O28" s="1">
        <f t="shared" si="23"/>
        <v>52</v>
      </c>
      <c r="P28" s="1">
        <f t="shared" si="12"/>
        <v>110</v>
      </c>
      <c r="Q28" s="1">
        <f t="shared" si="13"/>
        <v>160</v>
      </c>
      <c r="R28" s="1">
        <f t="shared" si="14"/>
        <v>140</v>
      </c>
      <c r="S28" s="1">
        <f t="shared" si="15"/>
        <v>111</v>
      </c>
      <c r="T28" s="1">
        <f t="shared" si="16"/>
        <v>148</v>
      </c>
      <c r="U28" s="1">
        <f t="shared" si="17"/>
        <v>138</v>
      </c>
      <c r="V28" s="1">
        <f t="shared" si="18"/>
        <v>1.98</v>
      </c>
      <c r="W28" s="1">
        <f t="shared" si="19"/>
        <v>2.02</v>
      </c>
      <c r="X28" s="1">
        <f t="shared" si="20"/>
        <v>2.12</v>
      </c>
      <c r="Y28" s="8">
        <f t="shared" si="0"/>
        <v>2.0749999999999997</v>
      </c>
      <c r="Z28" s="8">
        <f t="shared" si="1"/>
        <v>5.4237133650909986E-2</v>
      </c>
      <c r="AA28" s="1">
        <v>4.2720000000000002</v>
      </c>
      <c r="AB28" s="1">
        <v>24.452999999999999</v>
      </c>
      <c r="AC28" s="1">
        <v>146.43</v>
      </c>
      <c r="AD28" s="3">
        <v>2.9089399999999999</v>
      </c>
      <c r="AE28" s="3">
        <v>3.1434199999999999</v>
      </c>
      <c r="AF28" s="8">
        <v>1.86259</v>
      </c>
      <c r="AG28" s="8">
        <v>1.5783700000000001</v>
      </c>
      <c r="AH28" s="3">
        <f t="shared" si="2"/>
        <v>3.0261800000000001</v>
      </c>
      <c r="AI28" s="3">
        <f t="shared" si="3"/>
        <v>1.72048</v>
      </c>
      <c r="AJ28" s="8">
        <v>0.8569</v>
      </c>
      <c r="AK28" s="8">
        <v>0.91459999999999997</v>
      </c>
      <c r="AL28" s="8">
        <v>0.74390000000000001</v>
      </c>
      <c r="AM28" s="9">
        <v>39.08</v>
      </c>
      <c r="AN28" s="9">
        <v>0.27047920437623296</v>
      </c>
      <c r="AO28" s="9">
        <v>3.2953020134228188</v>
      </c>
      <c r="AP28" s="4">
        <v>3</v>
      </c>
      <c r="AQ28" s="1">
        <v>-6.5000000000000002E-2</v>
      </c>
      <c r="AR28" s="1">
        <v>0</v>
      </c>
      <c r="AS28" s="1">
        <v>-0.11700000000000001</v>
      </c>
      <c r="AT28" s="1">
        <v>0</v>
      </c>
      <c r="AU28" s="1">
        <v>-0.184</v>
      </c>
      <c r="AV28" s="1">
        <v>0</v>
      </c>
      <c r="AW28" s="1">
        <v>-0.26900000000000002</v>
      </c>
      <c r="AX28" s="3">
        <v>0.01</v>
      </c>
      <c r="AY28" s="3">
        <v>0.26709548854295534</v>
      </c>
      <c r="AZ28" s="3">
        <v>2.3563218390804597</v>
      </c>
      <c r="BA28" s="4">
        <v>3</v>
      </c>
      <c r="BB28" s="1">
        <v>0.51200000000000001</v>
      </c>
      <c r="BC28" s="2">
        <v>7</v>
      </c>
      <c r="BD28" s="1">
        <v>0.56299999999999994</v>
      </c>
      <c r="BE28" s="2">
        <v>11</v>
      </c>
      <c r="BF28" s="1">
        <v>0.61499999999999999</v>
      </c>
      <c r="BG28" s="2">
        <v>12</v>
      </c>
      <c r="BH28" s="3">
        <v>0.71</v>
      </c>
      <c r="BI28" s="3">
        <v>2.92E-2</v>
      </c>
      <c r="BJ28" s="1">
        <v>12</v>
      </c>
      <c r="BK28" s="9">
        <v>1.89</v>
      </c>
      <c r="BL28" s="9">
        <v>1.26</v>
      </c>
      <c r="BM28" s="9">
        <v>0.94</v>
      </c>
      <c r="BN28" s="9">
        <v>0.75</v>
      </c>
      <c r="BO28" s="9">
        <v>0.63</v>
      </c>
      <c r="BP28" s="9">
        <v>0.54</v>
      </c>
      <c r="BQ28" s="9">
        <v>0.47</v>
      </c>
      <c r="BR28" s="9">
        <v>0.42</v>
      </c>
      <c r="BS28" s="9">
        <v>0.38</v>
      </c>
      <c r="BT28" s="9">
        <v>0.34</v>
      </c>
      <c r="BU28" s="9">
        <v>0.31</v>
      </c>
      <c r="BV28" s="9">
        <v>0.28999999999999998</v>
      </c>
      <c r="BW28" s="9">
        <v>0.37</v>
      </c>
      <c r="BX28" s="9">
        <v>0.23</v>
      </c>
      <c r="BY28" s="8">
        <v>-4.1210000000000004</v>
      </c>
      <c r="BZ28" s="8">
        <v>-3.28</v>
      </c>
      <c r="CA28" s="8">
        <v>-2.5139999999999998</v>
      </c>
      <c r="CB28" s="8">
        <v>-1.232</v>
      </c>
      <c r="CC28" s="8">
        <v>-0.76300000000000001</v>
      </c>
      <c r="CD28" s="8">
        <v>-0.64500000000000002</v>
      </c>
      <c r="CE28" s="8">
        <v>-0.55400000000000005</v>
      </c>
      <c r="CF28" s="8">
        <v>-0.496</v>
      </c>
      <c r="CG28" s="8">
        <v>-0.45900000000000002</v>
      </c>
      <c r="CH28" s="8">
        <v>-0.44500000000000001</v>
      </c>
      <c r="CI28" s="8">
        <v>-0.45200000000000001</v>
      </c>
      <c r="CJ28" s="8">
        <v>-0.45300000000000001</v>
      </c>
      <c r="CK28" s="8" t="str">
        <f t="shared" si="4"/>
        <v>N</v>
      </c>
      <c r="CL28" s="8">
        <v>6.0999999999999999E-2</v>
      </c>
      <c r="CM28" s="3">
        <v>0.152</v>
      </c>
      <c r="CN28" s="3">
        <v>0.26100000000000001</v>
      </c>
      <c r="CO28" s="3">
        <v>0.376</v>
      </c>
      <c r="CP28" s="3">
        <v>0.48899999999999999</v>
      </c>
      <c r="CQ28" s="3">
        <v>0.58099999999999996</v>
      </c>
      <c r="CR28" s="3">
        <v>0.65200000000000002</v>
      </c>
      <c r="CS28" s="3">
        <v>0.70599999999999996</v>
      </c>
      <c r="CT28" s="3">
        <v>0.748</v>
      </c>
      <c r="CU28" s="3">
        <v>0.77700000000000002</v>
      </c>
      <c r="CV28" s="3">
        <v>0.79800000000000004</v>
      </c>
      <c r="CW28" s="3">
        <v>0.81499999999999995</v>
      </c>
    </row>
    <row r="29" spans="1:101" x14ac:dyDescent="0.2">
      <c r="A29" s="1">
        <v>28</v>
      </c>
      <c r="B29" s="1" t="s">
        <v>17</v>
      </c>
      <c r="C29" s="1">
        <v>1</v>
      </c>
      <c r="D29" s="1">
        <v>4</v>
      </c>
      <c r="E29" s="1">
        <v>7</v>
      </c>
      <c r="F29" s="1">
        <f t="shared" si="5"/>
        <v>12</v>
      </c>
      <c r="G29" s="1" t="str">
        <f t="shared" si="6"/>
        <v>3S2P2</v>
      </c>
      <c r="H29" s="1" t="str">
        <f t="shared" si="7"/>
        <v>5S2P3</v>
      </c>
      <c r="I29" s="1" t="str">
        <f t="shared" si="8"/>
        <v>5S2P4</v>
      </c>
      <c r="J29" s="1">
        <f t="shared" si="9"/>
        <v>3</v>
      </c>
      <c r="K29" s="1">
        <f t="shared" si="10"/>
        <v>5</v>
      </c>
      <c r="L29" s="1">
        <f t="shared" si="11"/>
        <v>5</v>
      </c>
      <c r="M29" s="1">
        <f t="shared" si="21"/>
        <v>14</v>
      </c>
      <c r="N29" s="1">
        <f t="shared" si="22"/>
        <v>51</v>
      </c>
      <c r="O29" s="1">
        <f t="shared" si="23"/>
        <v>52</v>
      </c>
      <c r="P29" s="1">
        <f t="shared" si="12"/>
        <v>110</v>
      </c>
      <c r="Q29" s="1">
        <f t="shared" si="13"/>
        <v>145</v>
      </c>
      <c r="R29" s="1">
        <f t="shared" si="14"/>
        <v>140</v>
      </c>
      <c r="S29" s="1">
        <f t="shared" si="15"/>
        <v>111</v>
      </c>
      <c r="T29" s="1">
        <f t="shared" si="16"/>
        <v>139</v>
      </c>
      <c r="U29" s="1">
        <f t="shared" si="17"/>
        <v>138</v>
      </c>
      <c r="V29" s="1">
        <f t="shared" si="18"/>
        <v>1.98</v>
      </c>
      <c r="W29" s="1">
        <f t="shared" si="19"/>
        <v>2.0499999999999998</v>
      </c>
      <c r="X29" s="1">
        <f t="shared" si="20"/>
        <v>2.12</v>
      </c>
      <c r="Y29" s="8">
        <f t="shared" si="0"/>
        <v>2.085</v>
      </c>
      <c r="Z29" s="8">
        <f t="shared" si="1"/>
        <v>4.5184805705753298E-2</v>
      </c>
      <c r="AA29" s="1">
        <v>4.2060000000000004</v>
      </c>
      <c r="AB29" s="1">
        <v>24.036999999999999</v>
      </c>
      <c r="AC29" s="1">
        <v>117.36</v>
      </c>
      <c r="AD29" s="3">
        <v>2.8940000000000001</v>
      </c>
      <c r="AE29" s="3">
        <v>3.0701375</v>
      </c>
      <c r="AF29" s="8">
        <v>1.95065</v>
      </c>
      <c r="AG29" s="8">
        <v>1.6726074999999998</v>
      </c>
      <c r="AH29" s="3">
        <f t="shared" si="2"/>
        <v>2.9820687499999998</v>
      </c>
      <c r="AI29" s="3">
        <f t="shared" si="3"/>
        <v>1.8116287499999999</v>
      </c>
      <c r="AJ29" s="8">
        <v>0.37230000000000002</v>
      </c>
      <c r="AK29" s="8">
        <v>1.0431999999999999</v>
      </c>
      <c r="AL29" s="8">
        <v>0.77180000000000004</v>
      </c>
      <c r="AM29" s="9">
        <v>42.41</v>
      </c>
      <c r="AN29" s="9">
        <v>0.14736010314871525</v>
      </c>
      <c r="AO29" s="9">
        <v>2.1287128712871284</v>
      </c>
      <c r="AP29" s="4">
        <v>1</v>
      </c>
      <c r="AQ29" s="1">
        <v>-0.09</v>
      </c>
      <c r="AR29" s="1">
        <v>0</v>
      </c>
      <c r="AS29" s="1">
        <v>-0.183</v>
      </c>
      <c r="AT29" s="1">
        <v>1</v>
      </c>
      <c r="AU29" s="1">
        <v>-0.28199999999999997</v>
      </c>
      <c r="AV29" s="1">
        <v>2</v>
      </c>
      <c r="AW29" s="1">
        <v>-0.44400000000000001</v>
      </c>
      <c r="AX29" s="3">
        <v>1E-3</v>
      </c>
      <c r="AY29" s="3">
        <v>0.18074844397670481</v>
      </c>
      <c r="AZ29" s="3">
        <v>4.0333333333333332</v>
      </c>
      <c r="BA29" s="4">
        <v>9</v>
      </c>
      <c r="BB29" s="1">
        <v>0.14299999999999999</v>
      </c>
      <c r="BC29" s="2">
        <v>7</v>
      </c>
      <c r="BD29" s="1">
        <v>0.16300000000000001</v>
      </c>
      <c r="BE29" s="2">
        <v>8</v>
      </c>
      <c r="BF29" s="1">
        <v>0.20200000000000001</v>
      </c>
      <c r="BG29" s="2">
        <v>9</v>
      </c>
      <c r="BH29" s="3">
        <v>0.32700000000000001</v>
      </c>
      <c r="BI29" s="3">
        <v>0.13039999999999999</v>
      </c>
      <c r="BJ29" s="1">
        <v>12</v>
      </c>
      <c r="BK29" s="9">
        <v>2.2799999999999998</v>
      </c>
      <c r="BL29" s="9">
        <v>1.54</v>
      </c>
      <c r="BM29" s="9">
        <v>1.1599999999999999</v>
      </c>
      <c r="BN29" s="9">
        <v>0.93</v>
      </c>
      <c r="BO29" s="9">
        <v>0.77</v>
      </c>
      <c r="BP29" s="9">
        <v>0.66</v>
      </c>
      <c r="BQ29" s="9">
        <v>0.57999999999999996</v>
      </c>
      <c r="BR29" s="9">
        <v>0.52</v>
      </c>
      <c r="BS29" s="9">
        <v>0.47</v>
      </c>
      <c r="BT29" s="9">
        <v>0.42</v>
      </c>
      <c r="BU29" s="9">
        <v>0.39</v>
      </c>
      <c r="BV29" s="9">
        <v>0.36</v>
      </c>
      <c r="BW29" s="9">
        <v>0.41</v>
      </c>
      <c r="BX29" s="9">
        <v>0.26</v>
      </c>
      <c r="BY29" s="8">
        <v>-5.3630000000000004</v>
      </c>
      <c r="BZ29" s="8">
        <v>-0.48599999999999999</v>
      </c>
      <c r="CA29" s="8">
        <v>-0.55400000000000005</v>
      </c>
      <c r="CB29" s="8">
        <v>-0.59399999999999997</v>
      </c>
      <c r="CC29" s="8">
        <v>-0.57199999999999995</v>
      </c>
      <c r="CD29" s="8">
        <v>-0.55100000000000005</v>
      </c>
      <c r="CE29" s="8">
        <v>-0.51500000000000001</v>
      </c>
      <c r="CF29" s="8">
        <v>-0.49399999999999999</v>
      </c>
      <c r="CG29" s="8">
        <v>-0.47499999999999998</v>
      </c>
      <c r="CH29" s="8">
        <v>-0.45900000000000002</v>
      </c>
      <c r="CI29" s="8">
        <v>-0.48699999999999999</v>
      </c>
      <c r="CJ29" s="8">
        <v>-0.54900000000000004</v>
      </c>
      <c r="CK29" s="8" t="str">
        <f t="shared" si="4"/>
        <v>N</v>
      </c>
      <c r="CL29" s="8">
        <v>3.5000000000000003E-2</v>
      </c>
      <c r="CM29" s="3">
        <v>0.09</v>
      </c>
      <c r="CN29" s="3">
        <v>0.19800000000000001</v>
      </c>
      <c r="CO29" s="3">
        <v>0.32900000000000001</v>
      </c>
      <c r="CP29" s="3">
        <v>0.45700000000000002</v>
      </c>
      <c r="CQ29" s="3">
        <v>0.56200000000000006</v>
      </c>
      <c r="CR29" s="3">
        <v>0.64100000000000001</v>
      </c>
      <c r="CS29" s="3">
        <v>0.70099999999999996</v>
      </c>
      <c r="CT29" s="3">
        <v>0.745</v>
      </c>
      <c r="CU29" s="3">
        <v>0.78</v>
      </c>
      <c r="CV29" s="3">
        <v>0.79900000000000004</v>
      </c>
      <c r="CW29" s="3">
        <v>0.81</v>
      </c>
    </row>
    <row r="30" spans="1:101" x14ac:dyDescent="0.2">
      <c r="A30" s="1">
        <v>29</v>
      </c>
      <c r="B30" s="1" t="s">
        <v>19</v>
      </c>
      <c r="C30" s="1">
        <v>1</v>
      </c>
      <c r="D30" s="1">
        <v>4</v>
      </c>
      <c r="E30" s="1">
        <v>7</v>
      </c>
      <c r="F30" s="1">
        <f t="shared" si="5"/>
        <v>12</v>
      </c>
      <c r="G30" s="1" t="str">
        <f t="shared" si="6"/>
        <v>5S2P2</v>
      </c>
      <c r="H30" s="1" t="str">
        <f t="shared" si="7"/>
        <v>4S2P3</v>
      </c>
      <c r="I30" s="1" t="str">
        <f t="shared" si="8"/>
        <v>5S2P4</v>
      </c>
      <c r="J30" s="1">
        <f t="shared" si="9"/>
        <v>5</v>
      </c>
      <c r="K30" s="1">
        <f t="shared" si="10"/>
        <v>4</v>
      </c>
      <c r="L30" s="1">
        <f t="shared" si="11"/>
        <v>5</v>
      </c>
      <c r="M30" s="1">
        <f t="shared" si="21"/>
        <v>50</v>
      </c>
      <c r="N30" s="1">
        <f t="shared" si="22"/>
        <v>33</v>
      </c>
      <c r="O30" s="1">
        <f t="shared" si="23"/>
        <v>52</v>
      </c>
      <c r="P30" s="1">
        <f t="shared" si="12"/>
        <v>145</v>
      </c>
      <c r="Q30" s="1">
        <f t="shared" si="13"/>
        <v>115</v>
      </c>
      <c r="R30" s="1">
        <f t="shared" si="14"/>
        <v>140</v>
      </c>
      <c r="S30" s="1">
        <f t="shared" si="15"/>
        <v>139</v>
      </c>
      <c r="T30" s="1">
        <f t="shared" si="16"/>
        <v>119</v>
      </c>
      <c r="U30" s="1">
        <f t="shared" si="17"/>
        <v>138</v>
      </c>
      <c r="V30" s="1">
        <f t="shared" si="18"/>
        <v>1.96</v>
      </c>
      <c r="W30" s="1">
        <f t="shared" si="19"/>
        <v>2.1800000000000002</v>
      </c>
      <c r="X30" s="1">
        <f t="shared" si="20"/>
        <v>2.12</v>
      </c>
      <c r="Y30" s="8">
        <f t="shared" si="0"/>
        <v>2.1266666666666665</v>
      </c>
      <c r="Z30" s="8">
        <f t="shared" si="1"/>
        <v>5.7348835113617561E-2</v>
      </c>
      <c r="AA30" s="1">
        <v>4.0919999999999996</v>
      </c>
      <c r="AB30" s="1">
        <v>23.515999999999998</v>
      </c>
      <c r="AC30" s="1">
        <v>109.3</v>
      </c>
      <c r="AD30" s="3">
        <v>3.0968499999999999</v>
      </c>
      <c r="AE30" s="3">
        <v>2.9053400000000003</v>
      </c>
      <c r="AF30" s="8">
        <v>1.7078199999999999</v>
      </c>
      <c r="AG30" s="8">
        <v>1.7298399999999998</v>
      </c>
      <c r="AH30" s="3">
        <f t="shared" si="2"/>
        <v>3.0010950000000003</v>
      </c>
      <c r="AI30" s="3">
        <f t="shared" si="3"/>
        <v>1.7188299999999999</v>
      </c>
      <c r="AJ30" s="8">
        <v>0.64829999999999999</v>
      </c>
      <c r="AK30" s="8">
        <v>1.0408999999999999</v>
      </c>
      <c r="AL30" s="8">
        <v>0.95330000000000004</v>
      </c>
      <c r="AM30" s="9">
        <v>40.130000000000003</v>
      </c>
      <c r="AN30" s="9">
        <v>0.15736581585592216</v>
      </c>
      <c r="AO30" s="9">
        <v>1.0860927152317881</v>
      </c>
      <c r="AP30" s="4">
        <v>5</v>
      </c>
      <c r="AQ30" s="1">
        <v>0</v>
      </c>
      <c r="AR30" s="1">
        <v>0</v>
      </c>
      <c r="AS30" s="1">
        <v>-2.1999999999999999E-2</v>
      </c>
      <c r="AT30" s="1">
        <v>0</v>
      </c>
      <c r="AU30" s="1">
        <v>-7.2999999999999995E-2</v>
      </c>
      <c r="AV30" s="1">
        <v>0</v>
      </c>
      <c r="AW30" s="1">
        <v>-0.22</v>
      </c>
      <c r="AX30" s="3">
        <v>0.14599999999999999</v>
      </c>
      <c r="AY30" s="3">
        <v>0.2339658094679648</v>
      </c>
      <c r="AZ30" s="3">
        <v>2.1118012422360248</v>
      </c>
      <c r="BA30" s="4">
        <v>4</v>
      </c>
      <c r="BB30" s="1">
        <v>0.29899999999999999</v>
      </c>
      <c r="BC30" s="2">
        <v>6</v>
      </c>
      <c r="BD30" s="1">
        <v>0.32</v>
      </c>
      <c r="BE30" s="2">
        <v>10</v>
      </c>
      <c r="BF30" s="1">
        <v>0.36899999999999999</v>
      </c>
      <c r="BG30" s="2">
        <v>13</v>
      </c>
      <c r="BH30" s="3">
        <v>0.49199999999999999</v>
      </c>
      <c r="BI30" s="3">
        <v>0.19900000000000001</v>
      </c>
      <c r="BJ30" s="1">
        <v>12</v>
      </c>
      <c r="BK30" s="9">
        <v>2.2999999999999998</v>
      </c>
      <c r="BL30" s="9">
        <v>1.55</v>
      </c>
      <c r="BM30" s="9">
        <v>1.1599999999999999</v>
      </c>
      <c r="BN30" s="9">
        <v>0.93</v>
      </c>
      <c r="BO30" s="9">
        <v>0.78</v>
      </c>
      <c r="BP30" s="9">
        <v>0.67</v>
      </c>
      <c r="BQ30" s="9">
        <v>0.57999999999999996</v>
      </c>
      <c r="BR30" s="9">
        <v>0.52</v>
      </c>
      <c r="BS30" s="9">
        <v>0.47</v>
      </c>
      <c r="BT30" s="9">
        <v>0.43</v>
      </c>
      <c r="BU30" s="9">
        <v>0.39</v>
      </c>
      <c r="BV30" s="9">
        <v>0.36</v>
      </c>
      <c r="BW30" s="9">
        <v>0.45</v>
      </c>
      <c r="BX30" s="9">
        <v>0.28000000000000003</v>
      </c>
      <c r="BY30" s="8">
        <v>-7.5629999999999997</v>
      </c>
      <c r="BZ30" s="8">
        <v>-0.23</v>
      </c>
      <c r="CA30" s="8">
        <v>-0.312</v>
      </c>
      <c r="CB30" s="8">
        <v>-0.373</v>
      </c>
      <c r="CC30" s="8">
        <v>-0.41</v>
      </c>
      <c r="CD30" s="8">
        <v>-0.42399999999999999</v>
      </c>
      <c r="CE30" s="8">
        <v>-0.42499999999999999</v>
      </c>
      <c r="CF30" s="8">
        <v>-0.42</v>
      </c>
      <c r="CG30" s="8">
        <v>-0.41299999999999998</v>
      </c>
      <c r="CH30" s="8">
        <v>-0.42499999999999999</v>
      </c>
      <c r="CI30" s="8">
        <v>-0.44500000000000001</v>
      </c>
      <c r="CJ30" s="8">
        <v>-0.46800000000000003</v>
      </c>
      <c r="CK30" s="8" t="str">
        <f t="shared" si="4"/>
        <v>N</v>
      </c>
      <c r="CL30" s="8">
        <v>2.4E-2</v>
      </c>
      <c r="CM30" s="3">
        <v>7.2999999999999995E-2</v>
      </c>
      <c r="CN30" s="3">
        <v>0.16400000000000001</v>
      </c>
      <c r="CO30" s="3">
        <v>0.27600000000000002</v>
      </c>
      <c r="CP30" s="3">
        <v>0.38800000000000001</v>
      </c>
      <c r="CQ30" s="3">
        <v>0.48799999999999999</v>
      </c>
      <c r="CR30" s="3">
        <v>0.57299999999999995</v>
      </c>
      <c r="CS30" s="3">
        <v>0.63900000000000001</v>
      </c>
      <c r="CT30" s="3">
        <v>0.69199999999999995</v>
      </c>
      <c r="CU30" s="3">
        <v>0.72899999999999998</v>
      </c>
      <c r="CV30" s="3">
        <v>0.75600000000000001</v>
      </c>
      <c r="CW30" s="3">
        <v>0.77900000000000003</v>
      </c>
    </row>
    <row r="31" spans="1:101" x14ac:dyDescent="0.2">
      <c r="A31" s="1">
        <v>30</v>
      </c>
      <c r="B31" s="1" t="s">
        <v>20</v>
      </c>
      <c r="C31" s="1">
        <v>1</v>
      </c>
      <c r="D31" s="1">
        <v>4</v>
      </c>
      <c r="E31" s="1">
        <v>7</v>
      </c>
      <c r="F31" s="1">
        <f t="shared" si="5"/>
        <v>12</v>
      </c>
      <c r="G31" s="1" t="str">
        <f t="shared" si="6"/>
        <v>5S2P2</v>
      </c>
      <c r="H31" s="1" t="str">
        <f t="shared" si="7"/>
        <v>6S2P3</v>
      </c>
      <c r="I31" s="1" t="str">
        <f t="shared" si="8"/>
        <v>4S2P4</v>
      </c>
      <c r="J31" s="1">
        <f t="shared" si="9"/>
        <v>5</v>
      </c>
      <c r="K31" s="1">
        <f t="shared" si="10"/>
        <v>6</v>
      </c>
      <c r="L31" s="1">
        <f t="shared" si="11"/>
        <v>4</v>
      </c>
      <c r="M31" s="1">
        <f t="shared" si="21"/>
        <v>50</v>
      </c>
      <c r="N31" s="1">
        <f t="shared" si="22"/>
        <v>83</v>
      </c>
      <c r="O31" s="1">
        <f t="shared" si="23"/>
        <v>34</v>
      </c>
      <c r="P31" s="1">
        <f t="shared" si="12"/>
        <v>145</v>
      </c>
      <c r="Q31" s="1">
        <f t="shared" si="13"/>
        <v>160</v>
      </c>
      <c r="R31" s="1">
        <f t="shared" si="14"/>
        <v>103</v>
      </c>
      <c r="S31" s="1">
        <f t="shared" si="15"/>
        <v>139</v>
      </c>
      <c r="T31" s="1">
        <f t="shared" si="16"/>
        <v>148</v>
      </c>
      <c r="U31" s="1">
        <f t="shared" si="17"/>
        <v>120</v>
      </c>
      <c r="V31" s="1">
        <f t="shared" si="18"/>
        <v>1.96</v>
      </c>
      <c r="W31" s="1">
        <f t="shared" si="19"/>
        <v>2.02</v>
      </c>
      <c r="X31" s="1">
        <f t="shared" si="20"/>
        <v>2.5499999999999998</v>
      </c>
      <c r="Y31" s="8">
        <f t="shared" si="0"/>
        <v>2.3241666666666663</v>
      </c>
      <c r="Z31" s="8">
        <f t="shared" si="1"/>
        <v>0.26765831244746008</v>
      </c>
      <c r="AA31" s="1">
        <v>4.1319999999999997</v>
      </c>
      <c r="AB31" s="1">
        <v>22.739000000000001</v>
      </c>
      <c r="AC31" s="1">
        <v>125.61</v>
      </c>
      <c r="AD31" s="3">
        <v>2.9506000000000001</v>
      </c>
      <c r="AE31" s="3">
        <v>2.9610050000000001</v>
      </c>
      <c r="AF31" s="8">
        <v>1.7451300000000001</v>
      </c>
      <c r="AG31" s="8">
        <v>1.7235125</v>
      </c>
      <c r="AH31" s="3">
        <f t="shared" si="2"/>
        <v>2.9558024999999999</v>
      </c>
      <c r="AI31" s="3">
        <f t="shared" si="3"/>
        <v>1.73432125</v>
      </c>
      <c r="AJ31" s="8">
        <v>0.6331</v>
      </c>
      <c r="AK31" s="8">
        <v>0.63529999999999998</v>
      </c>
      <c r="AL31" s="8">
        <v>1.5150999999999999</v>
      </c>
      <c r="AM31" s="9">
        <v>38.96</v>
      </c>
      <c r="AN31" s="9">
        <v>0.20432327327056993</v>
      </c>
      <c r="AO31" s="9">
        <v>1.0867346938775511</v>
      </c>
      <c r="AP31" s="4">
        <v>1</v>
      </c>
      <c r="AQ31" s="1">
        <v>-6.5000000000000002E-2</v>
      </c>
      <c r="AR31" s="1">
        <v>0</v>
      </c>
      <c r="AS31" s="1">
        <v>-0.121</v>
      </c>
      <c r="AT31" s="1">
        <v>1</v>
      </c>
      <c r="AU31" s="1">
        <v>-0.22800000000000001</v>
      </c>
      <c r="AV31" s="1">
        <v>1</v>
      </c>
      <c r="AW31" s="1">
        <v>-0.32800000000000001</v>
      </c>
      <c r="AX31" s="3">
        <v>6.0000000000000001E-3</v>
      </c>
      <c r="AY31" s="3">
        <v>0.17860291151042301</v>
      </c>
      <c r="AZ31" s="3">
        <v>1.4761904761904763</v>
      </c>
      <c r="BA31" s="4">
        <v>1</v>
      </c>
      <c r="BB31" s="1">
        <v>0.223</v>
      </c>
      <c r="BC31" s="2">
        <v>1</v>
      </c>
      <c r="BD31" s="1">
        <v>0.30399999999999999</v>
      </c>
      <c r="BE31" s="2">
        <v>1</v>
      </c>
      <c r="BF31" s="1">
        <v>0.51400000000000001</v>
      </c>
      <c r="BG31" s="2">
        <v>3</v>
      </c>
      <c r="BH31" s="3">
        <v>0.85299999999999998</v>
      </c>
      <c r="BI31" s="3">
        <v>2.3E-3</v>
      </c>
      <c r="BJ31" s="1">
        <v>12</v>
      </c>
      <c r="BK31" s="9">
        <v>3.31</v>
      </c>
      <c r="BL31" s="9">
        <v>2.19</v>
      </c>
      <c r="BM31" s="9">
        <v>1.64</v>
      </c>
      <c r="BN31" s="9">
        <v>1.31</v>
      </c>
      <c r="BO31" s="9">
        <v>1.0900000000000001</v>
      </c>
      <c r="BP31" s="9">
        <v>0.94</v>
      </c>
      <c r="BQ31" s="9">
        <v>0.82</v>
      </c>
      <c r="BR31" s="9">
        <v>0.73</v>
      </c>
      <c r="BS31" s="9">
        <v>0.66</v>
      </c>
      <c r="BT31" s="9">
        <v>0.6</v>
      </c>
      <c r="BU31" s="9">
        <v>0.55000000000000004</v>
      </c>
      <c r="BV31" s="9">
        <v>0.5</v>
      </c>
      <c r="BW31" s="9">
        <v>0.43</v>
      </c>
      <c r="BX31" s="9">
        <v>0.27</v>
      </c>
      <c r="BY31" s="8">
        <v>81.834999999999994</v>
      </c>
      <c r="BZ31" s="8">
        <v>1.5740000000000001</v>
      </c>
      <c r="CA31" s="8">
        <v>1.621</v>
      </c>
      <c r="CB31" s="8">
        <v>1.653</v>
      </c>
      <c r="CC31" s="8">
        <v>1.6240000000000001</v>
      </c>
      <c r="CD31" s="8">
        <v>1.5589999999999999</v>
      </c>
      <c r="CE31" s="8">
        <v>1.492</v>
      </c>
      <c r="CF31" s="8">
        <v>1.393</v>
      </c>
      <c r="CG31" s="8">
        <v>1.3009999999999999</v>
      </c>
      <c r="CH31" s="8">
        <v>1.161</v>
      </c>
      <c r="CI31" s="8">
        <v>1.0549999999999999</v>
      </c>
      <c r="CJ31" s="8">
        <v>0.95199999999999996</v>
      </c>
      <c r="CK31" s="8" t="str">
        <f t="shared" si="4"/>
        <v>P</v>
      </c>
      <c r="CL31" s="8">
        <v>1.4E-2</v>
      </c>
      <c r="CM31" s="3">
        <v>4.2999999999999997E-2</v>
      </c>
      <c r="CN31" s="3">
        <v>0.09</v>
      </c>
      <c r="CO31" s="3">
        <v>0.14899999999999999</v>
      </c>
      <c r="CP31" s="3">
        <v>0.21199999999999999</v>
      </c>
      <c r="CQ31" s="3">
        <v>0.27500000000000002</v>
      </c>
      <c r="CR31" s="3">
        <v>0.33600000000000002</v>
      </c>
      <c r="CS31" s="3">
        <v>0.39500000000000002</v>
      </c>
      <c r="CT31" s="3">
        <v>0.44800000000000001</v>
      </c>
      <c r="CU31" s="3">
        <v>0.499</v>
      </c>
      <c r="CV31" s="3">
        <v>0.54600000000000004</v>
      </c>
      <c r="CW31" s="3">
        <v>0.58899999999999997</v>
      </c>
    </row>
    <row r="32" spans="1:101" x14ac:dyDescent="0.2">
      <c r="A32" s="1">
        <v>31</v>
      </c>
      <c r="B32" s="1" t="s">
        <v>21</v>
      </c>
      <c r="C32" s="1">
        <v>1</v>
      </c>
      <c r="D32" s="1">
        <v>4</v>
      </c>
      <c r="E32" s="1">
        <v>7</v>
      </c>
      <c r="F32" s="1">
        <f t="shared" si="5"/>
        <v>12</v>
      </c>
      <c r="G32" s="1" t="str">
        <f t="shared" si="6"/>
        <v>5S2P2</v>
      </c>
      <c r="H32" s="1" t="str">
        <f t="shared" si="7"/>
        <v>6S2P3</v>
      </c>
      <c r="I32" s="1" t="str">
        <f t="shared" si="8"/>
        <v>5S2P4</v>
      </c>
      <c r="J32" s="1">
        <f t="shared" si="9"/>
        <v>5</v>
      </c>
      <c r="K32" s="1">
        <f t="shared" si="10"/>
        <v>6</v>
      </c>
      <c r="L32" s="1">
        <f t="shared" si="11"/>
        <v>5</v>
      </c>
      <c r="M32" s="1">
        <f t="shared" si="21"/>
        <v>50</v>
      </c>
      <c r="N32" s="1">
        <f t="shared" si="22"/>
        <v>83</v>
      </c>
      <c r="O32" s="1">
        <f t="shared" si="23"/>
        <v>52</v>
      </c>
      <c r="P32" s="1">
        <f t="shared" si="12"/>
        <v>145</v>
      </c>
      <c r="Q32" s="1">
        <f t="shared" si="13"/>
        <v>160</v>
      </c>
      <c r="R32" s="1">
        <f t="shared" si="14"/>
        <v>140</v>
      </c>
      <c r="S32" s="1">
        <f t="shared" si="15"/>
        <v>139</v>
      </c>
      <c r="T32" s="1">
        <f t="shared" si="16"/>
        <v>148</v>
      </c>
      <c r="U32" s="1">
        <f t="shared" si="17"/>
        <v>138</v>
      </c>
      <c r="V32" s="1">
        <f t="shared" si="18"/>
        <v>1.96</v>
      </c>
      <c r="W32" s="1">
        <f t="shared" si="19"/>
        <v>2.02</v>
      </c>
      <c r="X32" s="1">
        <f t="shared" si="20"/>
        <v>2.12</v>
      </c>
      <c r="Y32" s="8">
        <f t="shared" si="0"/>
        <v>2.0733333333333333</v>
      </c>
      <c r="Z32" s="8">
        <f t="shared" si="1"/>
        <v>5.7348835113617561E-2</v>
      </c>
      <c r="AA32" s="1">
        <v>4.3460000000000001</v>
      </c>
      <c r="AB32" s="1">
        <v>24.582000000000001</v>
      </c>
      <c r="AC32" s="1">
        <v>153.99</v>
      </c>
      <c r="AD32" s="3">
        <v>3.1181000000000001</v>
      </c>
      <c r="AE32" s="3">
        <v>3.1474849999999996</v>
      </c>
      <c r="AF32" s="8">
        <v>1.68015</v>
      </c>
      <c r="AG32" s="8">
        <v>1.5759975000000002</v>
      </c>
      <c r="AH32" s="3">
        <f t="shared" si="2"/>
        <v>3.1327924999999999</v>
      </c>
      <c r="AI32" s="3">
        <f t="shared" si="3"/>
        <v>1.62807375</v>
      </c>
      <c r="AJ32" s="8">
        <v>0.75549999999999995</v>
      </c>
      <c r="AK32" s="8">
        <v>0.85350000000000004</v>
      </c>
      <c r="AL32" s="8">
        <v>0.95630000000000004</v>
      </c>
      <c r="AM32" s="9">
        <v>38.94</v>
      </c>
      <c r="AN32" s="9">
        <v>0.19774225648555749</v>
      </c>
      <c r="AO32" s="9">
        <v>1.8095238095238098</v>
      </c>
      <c r="AP32" s="4">
        <v>1</v>
      </c>
      <c r="AQ32" s="1">
        <v>-7.6999999999999999E-2</v>
      </c>
      <c r="AR32" s="1">
        <v>0</v>
      </c>
      <c r="AS32" s="1">
        <v>-0.14399999999999999</v>
      </c>
      <c r="AT32" s="1">
        <v>0</v>
      </c>
      <c r="AU32" s="1">
        <v>-0.20899999999999999</v>
      </c>
      <c r="AV32" s="1">
        <v>0</v>
      </c>
      <c r="AW32" s="1">
        <v>-0.33100000000000002</v>
      </c>
      <c r="AX32" s="3">
        <v>5.0000000000000001E-3</v>
      </c>
      <c r="AY32" s="3">
        <v>0.21220273325289662</v>
      </c>
      <c r="AZ32" s="3">
        <v>1.8037974683544302</v>
      </c>
      <c r="BA32" s="4">
        <v>1</v>
      </c>
      <c r="BB32" s="1">
        <v>0.42399999999999999</v>
      </c>
      <c r="BC32" s="2">
        <v>3</v>
      </c>
      <c r="BD32" s="1">
        <v>0.49299999999999999</v>
      </c>
      <c r="BE32" s="2">
        <v>5</v>
      </c>
      <c r="BF32" s="1">
        <v>0.59899999999999998</v>
      </c>
      <c r="BG32" s="2">
        <v>11</v>
      </c>
      <c r="BH32" s="3">
        <v>0.74299999999999999</v>
      </c>
      <c r="BI32" s="3">
        <v>5.1000000000000004E-3</v>
      </c>
      <c r="BJ32" s="1">
        <v>12</v>
      </c>
      <c r="BK32" s="9">
        <v>2.15</v>
      </c>
      <c r="BL32" s="9">
        <v>1.44</v>
      </c>
      <c r="BM32" s="9">
        <v>1.08</v>
      </c>
      <c r="BN32" s="9">
        <v>0.86</v>
      </c>
      <c r="BO32" s="9">
        <v>0.72</v>
      </c>
      <c r="BP32" s="9">
        <v>0.62</v>
      </c>
      <c r="BQ32" s="9">
        <v>0.54</v>
      </c>
      <c r="BR32" s="9">
        <v>0.48</v>
      </c>
      <c r="BS32" s="9">
        <v>0.43</v>
      </c>
      <c r="BT32" s="9">
        <v>0.39</v>
      </c>
      <c r="BU32" s="9">
        <v>0.36</v>
      </c>
      <c r="BV32" s="9">
        <v>0.33</v>
      </c>
      <c r="BW32" s="9">
        <v>0.35</v>
      </c>
      <c r="BX32" s="9">
        <v>0.22</v>
      </c>
      <c r="BY32" s="8">
        <v>-7.6520000000000001</v>
      </c>
      <c r="BZ32" s="8">
        <v>-7.0369999999999999</v>
      </c>
      <c r="CA32" s="8">
        <v>-1.194</v>
      </c>
      <c r="CB32" s="8">
        <v>-1.097</v>
      </c>
      <c r="CC32" s="8">
        <v>-1.028</v>
      </c>
      <c r="CD32" s="8">
        <v>-0.97299999999999998</v>
      </c>
      <c r="CE32" s="8">
        <v>-0.872</v>
      </c>
      <c r="CF32" s="8">
        <v>-0.753</v>
      </c>
      <c r="CG32" s="8">
        <v>-0.61899999999999999</v>
      </c>
      <c r="CH32" s="8">
        <v>-0.501</v>
      </c>
      <c r="CI32" s="8">
        <v>-0.40500000000000003</v>
      </c>
      <c r="CJ32" s="8">
        <v>-0.36299999999999999</v>
      </c>
      <c r="CK32" s="8" t="str">
        <f t="shared" si="4"/>
        <v>N</v>
      </c>
      <c r="CL32" s="8">
        <v>3.2000000000000001E-2</v>
      </c>
      <c r="CM32" s="3">
        <v>7.2999999999999995E-2</v>
      </c>
      <c r="CN32" s="3">
        <v>0.128</v>
      </c>
      <c r="CO32" s="3">
        <v>0.21299999999999999</v>
      </c>
      <c r="CP32" s="3">
        <v>0.30099999999999999</v>
      </c>
      <c r="CQ32" s="3">
        <v>0.38300000000000001</v>
      </c>
      <c r="CR32" s="3">
        <v>0.45800000000000002</v>
      </c>
      <c r="CS32" s="3">
        <v>0.52400000000000002</v>
      </c>
      <c r="CT32" s="3">
        <v>0.58299999999999996</v>
      </c>
      <c r="CU32" s="3">
        <v>0.63400000000000001</v>
      </c>
      <c r="CV32" s="3">
        <v>0.67900000000000005</v>
      </c>
      <c r="CW32" s="3">
        <v>0.71399999999999997</v>
      </c>
    </row>
    <row r="33" spans="1:101" x14ac:dyDescent="0.2">
      <c r="A33" s="1">
        <v>32</v>
      </c>
      <c r="B33" s="1" t="s">
        <v>22</v>
      </c>
      <c r="C33" s="1">
        <v>1</v>
      </c>
      <c r="D33" s="1">
        <v>4</v>
      </c>
      <c r="E33" s="1">
        <v>7</v>
      </c>
      <c r="F33" s="1">
        <f t="shared" si="5"/>
        <v>12</v>
      </c>
      <c r="G33" s="1" t="str">
        <f t="shared" si="6"/>
        <v>5S2P2</v>
      </c>
      <c r="H33" s="1" t="str">
        <f t="shared" si="7"/>
        <v>5S2P3</v>
      </c>
      <c r="I33" s="1" t="str">
        <f t="shared" si="8"/>
        <v>4S2P4</v>
      </c>
      <c r="J33" s="1">
        <f t="shared" si="9"/>
        <v>5</v>
      </c>
      <c r="K33" s="1">
        <f t="shared" si="10"/>
        <v>5</v>
      </c>
      <c r="L33" s="1">
        <f t="shared" si="11"/>
        <v>4</v>
      </c>
      <c r="M33" s="1">
        <f t="shared" si="21"/>
        <v>50</v>
      </c>
      <c r="N33" s="1">
        <f t="shared" si="22"/>
        <v>51</v>
      </c>
      <c r="O33" s="1">
        <f t="shared" si="23"/>
        <v>34</v>
      </c>
      <c r="P33" s="1">
        <f t="shared" si="12"/>
        <v>145</v>
      </c>
      <c r="Q33" s="1">
        <f t="shared" si="13"/>
        <v>145</v>
      </c>
      <c r="R33" s="1">
        <f t="shared" si="14"/>
        <v>103</v>
      </c>
      <c r="S33" s="1">
        <f t="shared" si="15"/>
        <v>139</v>
      </c>
      <c r="T33" s="1">
        <f t="shared" si="16"/>
        <v>139</v>
      </c>
      <c r="U33" s="1">
        <f t="shared" si="17"/>
        <v>120</v>
      </c>
      <c r="V33" s="1">
        <f t="shared" si="18"/>
        <v>1.96</v>
      </c>
      <c r="W33" s="1">
        <f t="shared" si="19"/>
        <v>2.0499999999999998</v>
      </c>
      <c r="X33" s="1">
        <f t="shared" si="20"/>
        <v>2.5499999999999998</v>
      </c>
      <c r="Y33" s="8">
        <f t="shared" si="0"/>
        <v>2.3341666666666665</v>
      </c>
      <c r="Z33" s="8">
        <f t="shared" si="1"/>
        <v>0.25643252307164333</v>
      </c>
      <c r="AA33" s="1">
        <v>4.0469999999999997</v>
      </c>
      <c r="AB33" s="1">
        <v>22.614000000000001</v>
      </c>
      <c r="AC33" s="1">
        <v>96.54</v>
      </c>
      <c r="AD33" s="3">
        <v>2.9429400000000001</v>
      </c>
      <c r="AE33" s="3">
        <v>2.8920175000000001</v>
      </c>
      <c r="AF33" s="8">
        <v>1.7679</v>
      </c>
      <c r="AG33" s="8">
        <v>1.8206225</v>
      </c>
      <c r="AH33" s="3">
        <f t="shared" si="2"/>
        <v>2.9174787499999999</v>
      </c>
      <c r="AI33" s="3">
        <f t="shared" si="3"/>
        <v>1.7942612499999999</v>
      </c>
      <c r="AJ33" s="8">
        <v>0.1993</v>
      </c>
      <c r="AK33" s="8">
        <v>1.0431999999999999</v>
      </c>
      <c r="AL33" s="8">
        <v>1.4275</v>
      </c>
      <c r="AM33" s="9">
        <v>43.98</v>
      </c>
      <c r="AN33" s="9">
        <v>0.36110195018384994</v>
      </c>
      <c r="AO33" s="9">
        <v>1.5292173866447563</v>
      </c>
      <c r="AP33" s="4">
        <v>1</v>
      </c>
      <c r="AQ33" s="1">
        <v>-6.0000000000000001E-3</v>
      </c>
      <c r="AR33" s="1">
        <v>1</v>
      </c>
      <c r="AS33" s="1">
        <v>-5.1999999999999998E-2</v>
      </c>
      <c r="AT33" s="1">
        <v>1</v>
      </c>
      <c r="AU33" s="1">
        <v>-0.17599999999999999</v>
      </c>
      <c r="AV33" s="1">
        <v>2</v>
      </c>
      <c r="AW33" s="1">
        <v>-0.33500000000000002</v>
      </c>
      <c r="AX33" s="3">
        <v>1.2E-2</v>
      </c>
      <c r="AY33" s="3">
        <v>6.4505813691480549E-2</v>
      </c>
      <c r="AZ33" s="3">
        <v>1.2807017543859649</v>
      </c>
      <c r="BA33" s="4">
        <v>1</v>
      </c>
      <c r="BB33" s="1">
        <v>7.0000000000000007E-2</v>
      </c>
      <c r="BC33" s="2">
        <v>1</v>
      </c>
      <c r="BD33" s="1">
        <v>0.13</v>
      </c>
      <c r="BE33" s="2">
        <v>1</v>
      </c>
      <c r="BF33" s="1">
        <v>0.32</v>
      </c>
      <c r="BG33" s="2">
        <v>5</v>
      </c>
      <c r="BH33" s="3">
        <v>0.60899999999999999</v>
      </c>
      <c r="BI33" s="3">
        <v>4.0000000000000001E-3</v>
      </c>
      <c r="BJ33" s="1">
        <v>12</v>
      </c>
      <c r="BK33" s="9">
        <v>2.4300000000000002</v>
      </c>
      <c r="BL33" s="9">
        <v>1.63</v>
      </c>
      <c r="BM33" s="9">
        <v>1.23</v>
      </c>
      <c r="BN33" s="9">
        <v>0.98</v>
      </c>
      <c r="BO33" s="9">
        <v>0.82</v>
      </c>
      <c r="BP33" s="9">
        <v>0.7</v>
      </c>
      <c r="BQ33" s="9">
        <v>0.61</v>
      </c>
      <c r="BR33" s="9">
        <v>0.55000000000000004</v>
      </c>
      <c r="BS33" s="9">
        <v>0.49</v>
      </c>
      <c r="BT33" s="9">
        <v>0.45</v>
      </c>
      <c r="BU33" s="9">
        <v>0.41</v>
      </c>
      <c r="BV33" s="9">
        <v>0.38</v>
      </c>
      <c r="BW33" s="9">
        <v>0.47</v>
      </c>
      <c r="BX33" s="9">
        <v>0.3</v>
      </c>
      <c r="BY33" s="8">
        <v>-1.052</v>
      </c>
      <c r="BZ33" s="8">
        <v>2.2759999999999998</v>
      </c>
      <c r="CA33" s="8">
        <v>1.97</v>
      </c>
      <c r="CB33" s="8">
        <v>1.7649999999999999</v>
      </c>
      <c r="CC33" s="8">
        <v>2.4359999999999999</v>
      </c>
      <c r="CD33" s="8">
        <v>1.4490000000000001</v>
      </c>
      <c r="CE33" s="8">
        <v>1.2989999999999999</v>
      </c>
      <c r="CF33" s="8">
        <v>1.1339999999999999</v>
      </c>
      <c r="CG33" s="8">
        <v>0.92900000000000005</v>
      </c>
      <c r="CH33" s="8">
        <v>0.76700000000000002</v>
      </c>
      <c r="CI33" s="8">
        <v>0.74199999999999999</v>
      </c>
      <c r="CJ33" s="8">
        <v>0.78700000000000003</v>
      </c>
      <c r="CK33" s="8" t="str">
        <f t="shared" si="4"/>
        <v>P</v>
      </c>
      <c r="CL33" s="8">
        <v>1.2999999999999999E-2</v>
      </c>
      <c r="CM33" s="3">
        <v>4.1000000000000002E-2</v>
      </c>
      <c r="CN33" s="3">
        <v>8.8999999999999996E-2</v>
      </c>
      <c r="CO33" s="3">
        <v>0.151</v>
      </c>
      <c r="CP33" s="3">
        <v>0.22600000000000001</v>
      </c>
      <c r="CQ33" s="3">
        <v>0.28599999999999998</v>
      </c>
      <c r="CR33" s="3">
        <v>0.35</v>
      </c>
      <c r="CS33" s="3">
        <v>0.40899999999999997</v>
      </c>
      <c r="CT33" s="3">
        <v>0.46600000000000003</v>
      </c>
      <c r="CU33" s="3">
        <v>0.51400000000000001</v>
      </c>
      <c r="CV33" s="3">
        <v>0.55300000000000005</v>
      </c>
      <c r="CW33" s="3">
        <v>0.58399999999999996</v>
      </c>
    </row>
    <row r="34" spans="1:101" x14ac:dyDescent="0.2">
      <c r="A34" s="1">
        <v>33</v>
      </c>
      <c r="B34" s="1" t="s">
        <v>23</v>
      </c>
      <c r="C34" s="1">
        <v>1</v>
      </c>
      <c r="D34" s="1">
        <v>4</v>
      </c>
      <c r="E34" s="1">
        <v>7</v>
      </c>
      <c r="F34" s="1">
        <f t="shared" si="5"/>
        <v>12</v>
      </c>
      <c r="G34" s="1" t="str">
        <f t="shared" si="6"/>
        <v>5S2P2</v>
      </c>
      <c r="H34" s="1" t="str">
        <f t="shared" si="7"/>
        <v>5S2P3</v>
      </c>
      <c r="I34" s="1" t="str">
        <f t="shared" si="8"/>
        <v>5S2P4</v>
      </c>
      <c r="J34" s="1">
        <f t="shared" si="9"/>
        <v>5</v>
      </c>
      <c r="K34" s="1">
        <f t="shared" si="10"/>
        <v>5</v>
      </c>
      <c r="L34" s="1">
        <f t="shared" si="11"/>
        <v>5</v>
      </c>
      <c r="M34" s="1">
        <f t="shared" si="21"/>
        <v>50</v>
      </c>
      <c r="N34" s="1">
        <f t="shared" si="22"/>
        <v>51</v>
      </c>
      <c r="O34" s="1">
        <f t="shared" si="23"/>
        <v>52</v>
      </c>
      <c r="P34" s="1">
        <f t="shared" si="12"/>
        <v>145</v>
      </c>
      <c r="Q34" s="1">
        <f t="shared" si="13"/>
        <v>145</v>
      </c>
      <c r="R34" s="1">
        <f t="shared" si="14"/>
        <v>140</v>
      </c>
      <c r="S34" s="1">
        <f t="shared" si="15"/>
        <v>139</v>
      </c>
      <c r="T34" s="1">
        <f t="shared" si="16"/>
        <v>139</v>
      </c>
      <c r="U34" s="1">
        <f t="shared" si="17"/>
        <v>138</v>
      </c>
      <c r="V34" s="1">
        <f t="shared" si="18"/>
        <v>1.96</v>
      </c>
      <c r="W34" s="1">
        <f t="shared" si="19"/>
        <v>2.0499999999999998</v>
      </c>
      <c r="X34" s="1">
        <f t="shared" si="20"/>
        <v>2.12</v>
      </c>
      <c r="Y34" s="8">
        <f t="shared" si="0"/>
        <v>2.0833333333333335</v>
      </c>
      <c r="Z34" s="8">
        <f t="shared" si="1"/>
        <v>4.9216076867444759E-2</v>
      </c>
      <c r="AA34" s="1">
        <v>4.2709999999999999</v>
      </c>
      <c r="AB34" s="1">
        <v>24.283000000000001</v>
      </c>
      <c r="AC34" s="1">
        <v>124.91</v>
      </c>
      <c r="AD34" s="3">
        <v>3.11415</v>
      </c>
      <c r="AE34" s="3">
        <v>3.0737850000000004</v>
      </c>
      <c r="AF34" s="8">
        <v>1.6915199999999999</v>
      </c>
      <c r="AG34" s="8">
        <v>1.6666300000000001</v>
      </c>
      <c r="AH34" s="3">
        <f t="shared" si="2"/>
        <v>3.0939675000000002</v>
      </c>
      <c r="AI34" s="3">
        <f t="shared" si="3"/>
        <v>1.6790750000000001</v>
      </c>
      <c r="AJ34" s="8">
        <v>0.33350000000000002</v>
      </c>
      <c r="AK34" s="8">
        <v>1.1321000000000001</v>
      </c>
      <c r="AL34" s="8">
        <v>0.96909999999999996</v>
      </c>
      <c r="AM34" s="9">
        <v>39.5</v>
      </c>
      <c r="AN34" s="9">
        <v>0.13463283403390125</v>
      </c>
      <c r="AO34" s="9">
        <v>1.3947368421052631</v>
      </c>
      <c r="AP34" s="4">
        <v>1</v>
      </c>
      <c r="AQ34" s="1">
        <v>-8.4000000000000005E-2</v>
      </c>
      <c r="AR34" s="1">
        <v>1</v>
      </c>
      <c r="AS34" s="1">
        <v>-0.186</v>
      </c>
      <c r="AT34" s="1">
        <v>1</v>
      </c>
      <c r="AU34" s="1">
        <v>-0.28420000000000001</v>
      </c>
      <c r="AV34" s="1">
        <v>2</v>
      </c>
      <c r="AW34" s="1">
        <v>-0.48399999999999999</v>
      </c>
      <c r="AX34" s="3">
        <v>1E-3</v>
      </c>
      <c r="AY34" s="3">
        <v>0.1784432682955566</v>
      </c>
      <c r="AZ34" s="3">
        <v>1.0517241379310345</v>
      </c>
      <c r="BA34" s="4">
        <v>2</v>
      </c>
      <c r="BB34" s="1">
        <v>0.14899999999999999</v>
      </c>
      <c r="BC34" s="2">
        <v>1</v>
      </c>
      <c r="BD34" s="1">
        <v>0.20200000000000001</v>
      </c>
      <c r="BE34" s="2">
        <v>2</v>
      </c>
      <c r="BF34" s="1">
        <v>0.26700000000000002</v>
      </c>
      <c r="BG34" s="2">
        <v>6</v>
      </c>
      <c r="BH34" s="3">
        <v>0.40200000000000002</v>
      </c>
      <c r="BI34" s="3">
        <v>8.8999999999999999E-3</v>
      </c>
      <c r="BJ34" s="1">
        <v>12</v>
      </c>
      <c r="BK34" s="9">
        <v>2.2999999999999998</v>
      </c>
      <c r="BL34" s="9">
        <v>1.55</v>
      </c>
      <c r="BM34" s="9">
        <v>1.1599999999999999</v>
      </c>
      <c r="BN34" s="9">
        <v>0.93</v>
      </c>
      <c r="BO34" s="9">
        <v>0.78</v>
      </c>
      <c r="BP34" s="9">
        <v>0.67</v>
      </c>
      <c r="BQ34" s="9">
        <v>0.57999999999999996</v>
      </c>
      <c r="BR34" s="9">
        <v>0.52</v>
      </c>
      <c r="BS34" s="9">
        <v>0.47</v>
      </c>
      <c r="BT34" s="9">
        <v>0.43</v>
      </c>
      <c r="BU34" s="9">
        <v>0.39</v>
      </c>
      <c r="BV34" s="9">
        <v>0.36</v>
      </c>
      <c r="BW34" s="9">
        <v>0.4</v>
      </c>
      <c r="BX34" s="9">
        <v>0.25</v>
      </c>
      <c r="BY34" s="8">
        <v>-9.0950000000000006</v>
      </c>
      <c r="BZ34" s="8">
        <v>-2.802</v>
      </c>
      <c r="CA34" s="8">
        <v>-2.7829999999999999</v>
      </c>
      <c r="CB34" s="8">
        <v>-2.605</v>
      </c>
      <c r="CC34" s="8">
        <v>-2.3029999999999999</v>
      </c>
      <c r="CD34" s="8">
        <v>-1.7849999999999999</v>
      </c>
      <c r="CE34" s="8">
        <v>-1.0640000000000001</v>
      </c>
      <c r="CF34" s="8">
        <v>-0.755</v>
      </c>
      <c r="CG34" s="8">
        <v>-0.62</v>
      </c>
      <c r="CH34" s="8">
        <v>-0.54700000000000004</v>
      </c>
      <c r="CI34" s="8">
        <v>-0.52200000000000002</v>
      </c>
      <c r="CJ34" s="8">
        <v>-0.55300000000000005</v>
      </c>
      <c r="CK34" s="8" t="str">
        <f t="shared" si="4"/>
        <v>N</v>
      </c>
      <c r="CL34" s="8">
        <v>3.2000000000000001E-2</v>
      </c>
      <c r="CM34" s="3">
        <v>7.6999999999999999E-2</v>
      </c>
      <c r="CN34" s="3">
        <v>0.152</v>
      </c>
      <c r="CO34" s="3">
        <v>0.23899999999999999</v>
      </c>
      <c r="CP34" s="3">
        <v>0.32700000000000001</v>
      </c>
      <c r="CQ34" s="3">
        <v>0.41199999999999998</v>
      </c>
      <c r="CR34" s="3">
        <v>0.496</v>
      </c>
      <c r="CS34" s="3">
        <v>0.57099999999999995</v>
      </c>
      <c r="CT34" s="3">
        <v>0.63500000000000001</v>
      </c>
      <c r="CU34" s="3">
        <v>0.68700000000000006</v>
      </c>
      <c r="CV34" s="3">
        <v>0.72699999999999998</v>
      </c>
      <c r="CW34" s="3">
        <v>0.753</v>
      </c>
    </row>
    <row r="35" spans="1:101" x14ac:dyDescent="0.2">
      <c r="A35" s="1">
        <v>34</v>
      </c>
      <c r="B35" s="1" t="s">
        <v>26</v>
      </c>
      <c r="C35" s="1">
        <v>1</v>
      </c>
      <c r="D35" s="1">
        <v>4</v>
      </c>
      <c r="E35" s="1">
        <v>7</v>
      </c>
      <c r="F35" s="1">
        <f t="shared" si="5"/>
        <v>12</v>
      </c>
      <c r="G35" s="1" t="str">
        <f t="shared" si="6"/>
        <v>6S2P2</v>
      </c>
      <c r="H35" s="1" t="str">
        <f t="shared" si="7"/>
        <v>6S2P3</v>
      </c>
      <c r="I35" s="1" t="str">
        <f t="shared" si="8"/>
        <v>4S2P4</v>
      </c>
      <c r="J35" s="1">
        <f t="shared" si="9"/>
        <v>6</v>
      </c>
      <c r="K35" s="1">
        <f t="shared" si="10"/>
        <v>6</v>
      </c>
      <c r="L35" s="1">
        <f t="shared" si="11"/>
        <v>4</v>
      </c>
      <c r="M35" s="1">
        <f t="shared" si="21"/>
        <v>82</v>
      </c>
      <c r="N35" s="1">
        <f t="shared" si="22"/>
        <v>83</v>
      </c>
      <c r="O35" s="1">
        <f t="shared" si="23"/>
        <v>34</v>
      </c>
      <c r="P35" s="1">
        <f t="shared" si="12"/>
        <v>180</v>
      </c>
      <c r="Q35" s="1">
        <f t="shared" si="13"/>
        <v>160</v>
      </c>
      <c r="R35" s="1">
        <f t="shared" si="14"/>
        <v>103</v>
      </c>
      <c r="S35" s="1">
        <f t="shared" si="15"/>
        <v>146</v>
      </c>
      <c r="T35" s="1">
        <f t="shared" si="16"/>
        <v>148</v>
      </c>
      <c r="U35" s="1">
        <f t="shared" si="17"/>
        <v>120</v>
      </c>
      <c r="V35" s="1">
        <f t="shared" si="18"/>
        <v>1.87</v>
      </c>
      <c r="W35" s="1">
        <f t="shared" si="19"/>
        <v>2.02</v>
      </c>
      <c r="X35" s="1">
        <f t="shared" si="20"/>
        <v>2.5499999999999998</v>
      </c>
      <c r="Y35" s="8">
        <f t="shared" si="0"/>
        <v>2.3166666666666664</v>
      </c>
      <c r="Z35" s="8">
        <f t="shared" si="1"/>
        <v>0.27878705533475218</v>
      </c>
      <c r="AA35" s="1">
        <v>4.1509999999999998</v>
      </c>
      <c r="AB35" s="1">
        <v>22.794</v>
      </c>
      <c r="AC35" s="1">
        <v>132.99</v>
      </c>
      <c r="AD35" s="3">
        <v>3.0192299999999999</v>
      </c>
      <c r="AE35" s="3">
        <v>2.9598624999999998</v>
      </c>
      <c r="AF35" s="8">
        <v>1.61504</v>
      </c>
      <c r="AG35" s="8">
        <v>1.7397549999999999</v>
      </c>
      <c r="AH35" s="3">
        <f t="shared" si="2"/>
        <v>2.9895462500000001</v>
      </c>
      <c r="AI35" s="3">
        <f t="shared" si="3"/>
        <v>1.6773975000000001</v>
      </c>
      <c r="AJ35" s="8">
        <v>0.72119999999999995</v>
      </c>
      <c r="AK35" s="8">
        <v>0.9214</v>
      </c>
      <c r="AL35" s="8">
        <v>1.5607</v>
      </c>
      <c r="AM35" s="9">
        <v>35.74</v>
      </c>
      <c r="AN35" s="9">
        <v>0.22415173432298041</v>
      </c>
      <c r="AO35" s="9">
        <v>1.1179245283018868</v>
      </c>
      <c r="AP35" s="4">
        <v>1</v>
      </c>
      <c r="AQ35" s="1">
        <v>-2.5000000000000001E-2</v>
      </c>
      <c r="AR35" s="1">
        <v>0</v>
      </c>
      <c r="AS35" s="1">
        <v>-8.4000000000000005E-2</v>
      </c>
      <c r="AT35" s="1">
        <v>0</v>
      </c>
      <c r="AU35" s="1">
        <v>-0.22800000000000001</v>
      </c>
      <c r="AV35" s="1">
        <v>1</v>
      </c>
      <c r="AW35" s="1">
        <v>-0.40300000000000002</v>
      </c>
      <c r="AX35" s="3">
        <v>6.0000000000000001E-3</v>
      </c>
      <c r="AY35" s="3">
        <v>0.19384529914341486</v>
      </c>
      <c r="AZ35" s="3">
        <v>1.5844155844155845</v>
      </c>
      <c r="BA35" s="4">
        <v>1</v>
      </c>
      <c r="BB35" s="1">
        <v>0.308</v>
      </c>
      <c r="BC35" s="2">
        <v>1</v>
      </c>
      <c r="BD35" s="1">
        <v>0.38300000000000001</v>
      </c>
      <c r="BE35" s="2">
        <v>3</v>
      </c>
      <c r="BF35" s="1">
        <v>0.59199999999999997</v>
      </c>
      <c r="BG35" s="2">
        <v>3</v>
      </c>
      <c r="BH35" s="3">
        <v>0.95699999999999996</v>
      </c>
      <c r="BI35" s="3">
        <v>2.5999999999999999E-3</v>
      </c>
      <c r="BJ35" s="1">
        <v>12</v>
      </c>
      <c r="BK35" s="9">
        <v>3.46</v>
      </c>
      <c r="BL35" s="9">
        <v>2.2799999999999998</v>
      </c>
      <c r="BM35" s="9">
        <v>1.7</v>
      </c>
      <c r="BN35" s="9">
        <v>1.36</v>
      </c>
      <c r="BO35" s="9">
        <v>1.1299999999999999</v>
      </c>
      <c r="BP35" s="9">
        <v>0.97</v>
      </c>
      <c r="BQ35" s="9">
        <v>0.85</v>
      </c>
      <c r="BR35" s="9">
        <v>0.76</v>
      </c>
      <c r="BS35" s="9">
        <v>0.68</v>
      </c>
      <c r="BT35" s="9">
        <v>0.62</v>
      </c>
      <c r="BU35" s="9">
        <v>0.56999999999999995</v>
      </c>
      <c r="BV35" s="9">
        <v>0.52</v>
      </c>
      <c r="BW35" s="9">
        <v>0.42</v>
      </c>
      <c r="BX35" s="9">
        <v>0.26</v>
      </c>
      <c r="BY35" s="8">
        <v>-3.1989999999999998</v>
      </c>
      <c r="BZ35" s="8">
        <v>-3.2429999999999999</v>
      </c>
      <c r="CA35" s="8">
        <v>2.4470000000000001</v>
      </c>
      <c r="CB35" s="8">
        <v>2.4009999999999998</v>
      </c>
      <c r="CC35" s="8">
        <v>2.3290000000000002</v>
      </c>
      <c r="CD35" s="8">
        <v>2.298</v>
      </c>
      <c r="CE35" s="8">
        <v>2.246</v>
      </c>
      <c r="CF35" s="8">
        <v>2.19</v>
      </c>
      <c r="CG35" s="8">
        <v>2.097</v>
      </c>
      <c r="CH35" s="8">
        <v>1.992</v>
      </c>
      <c r="CI35" s="8">
        <v>1.879</v>
      </c>
      <c r="CJ35" s="8">
        <v>1.7</v>
      </c>
      <c r="CK35" s="8" t="str">
        <f t="shared" si="4"/>
        <v>P</v>
      </c>
      <c r="CL35" s="8">
        <v>1.4999999999999999E-2</v>
      </c>
      <c r="CM35" s="3">
        <v>4.4999999999999998E-2</v>
      </c>
      <c r="CN35" s="3">
        <v>9.2999999999999999E-2</v>
      </c>
      <c r="CO35" s="3">
        <v>0.154</v>
      </c>
      <c r="CP35" s="3">
        <v>0.218</v>
      </c>
      <c r="CQ35" s="3">
        <v>0.27900000000000003</v>
      </c>
      <c r="CR35" s="3">
        <v>0.33300000000000002</v>
      </c>
      <c r="CS35" s="3">
        <v>0.38200000000000001</v>
      </c>
      <c r="CT35" s="3">
        <v>0.42699999999999999</v>
      </c>
      <c r="CU35" s="3">
        <v>0.46700000000000003</v>
      </c>
      <c r="CV35" s="3">
        <v>0.504</v>
      </c>
      <c r="CW35" s="3">
        <v>0.54100000000000004</v>
      </c>
    </row>
    <row r="36" spans="1:101" x14ac:dyDescent="0.2">
      <c r="A36" s="1">
        <v>35</v>
      </c>
      <c r="B36" s="1" t="s">
        <v>27</v>
      </c>
      <c r="C36" s="1">
        <v>1</v>
      </c>
      <c r="D36" s="1">
        <v>4</v>
      </c>
      <c r="E36" s="1">
        <v>7</v>
      </c>
      <c r="F36" s="1">
        <f t="shared" si="5"/>
        <v>12</v>
      </c>
      <c r="G36" s="1" t="str">
        <f t="shared" si="6"/>
        <v>6S2P2</v>
      </c>
      <c r="H36" s="1" t="str">
        <f t="shared" si="7"/>
        <v>6S2P3</v>
      </c>
      <c r="I36" s="1" t="str">
        <f t="shared" si="8"/>
        <v>5S2P4</v>
      </c>
      <c r="J36" s="1">
        <f t="shared" si="9"/>
        <v>6</v>
      </c>
      <c r="K36" s="1">
        <f t="shared" si="10"/>
        <v>6</v>
      </c>
      <c r="L36" s="1">
        <f t="shared" si="11"/>
        <v>5</v>
      </c>
      <c r="M36" s="1">
        <f t="shared" si="21"/>
        <v>82</v>
      </c>
      <c r="N36" s="1">
        <f t="shared" si="22"/>
        <v>83</v>
      </c>
      <c r="O36" s="1">
        <f t="shared" si="23"/>
        <v>52</v>
      </c>
      <c r="P36" s="1">
        <f t="shared" si="12"/>
        <v>180</v>
      </c>
      <c r="Q36" s="1">
        <f t="shared" si="13"/>
        <v>160</v>
      </c>
      <c r="R36" s="1">
        <f t="shared" si="14"/>
        <v>140</v>
      </c>
      <c r="S36" s="1">
        <f t="shared" si="15"/>
        <v>146</v>
      </c>
      <c r="T36" s="1">
        <f t="shared" si="16"/>
        <v>148</v>
      </c>
      <c r="U36" s="1">
        <f t="shared" si="17"/>
        <v>138</v>
      </c>
      <c r="V36" s="1">
        <f t="shared" si="18"/>
        <v>1.87</v>
      </c>
      <c r="W36" s="1">
        <f t="shared" si="19"/>
        <v>2.02</v>
      </c>
      <c r="X36" s="1">
        <f t="shared" si="20"/>
        <v>2.12</v>
      </c>
      <c r="Y36" s="8">
        <f t="shared" si="0"/>
        <v>2.0658333333333334</v>
      </c>
      <c r="Z36" s="8">
        <f t="shared" si="1"/>
        <v>7.4884169815047627E-2</v>
      </c>
      <c r="AA36" s="1">
        <v>4.3609999999999998</v>
      </c>
      <c r="AB36" s="1">
        <v>24.699000000000002</v>
      </c>
      <c r="AC36" s="1">
        <v>161.36000000000001</v>
      </c>
      <c r="AD36" s="3">
        <v>3.1868400000000001</v>
      </c>
      <c r="AE36" s="3">
        <v>3.1461900000000003</v>
      </c>
      <c r="AF36" s="8">
        <v>1.55768</v>
      </c>
      <c r="AG36" s="8">
        <v>1.590185</v>
      </c>
      <c r="AH36" s="3">
        <f t="shared" si="2"/>
        <v>3.1665150000000004</v>
      </c>
      <c r="AI36" s="3">
        <f t="shared" si="3"/>
        <v>1.5739325</v>
      </c>
      <c r="AJ36" s="8">
        <v>0.85250000000000004</v>
      </c>
      <c r="AK36" s="8">
        <v>0.95030000000000003</v>
      </c>
      <c r="AL36" s="8">
        <v>0.96060000000000001</v>
      </c>
      <c r="AM36" s="9">
        <v>32.340000000000003</v>
      </c>
      <c r="AN36" s="9">
        <v>0.23358082113050294</v>
      </c>
      <c r="AO36" s="9">
        <v>2.1312500000000001</v>
      </c>
      <c r="AP36" s="4">
        <v>1</v>
      </c>
      <c r="AQ36" s="1">
        <v>-6.7000000000000004E-2</v>
      </c>
      <c r="AR36" s="1">
        <v>0</v>
      </c>
      <c r="AS36" s="1">
        <v>-0.13700000000000001</v>
      </c>
      <c r="AT36" s="1">
        <v>0</v>
      </c>
      <c r="AU36" s="1">
        <v>-0.22500000000000001</v>
      </c>
      <c r="AV36" s="1">
        <v>1</v>
      </c>
      <c r="AW36" s="1">
        <v>-0.433</v>
      </c>
      <c r="AX36" s="3">
        <v>8.0000000000000002E-3</v>
      </c>
      <c r="AY36" s="3">
        <v>0.22967803551928948</v>
      </c>
      <c r="AZ36" s="3">
        <v>2.1401273885350318</v>
      </c>
      <c r="BA36" s="4">
        <v>1</v>
      </c>
      <c r="BB36" s="1">
        <v>0.49299999999999999</v>
      </c>
      <c r="BC36" s="2">
        <v>3</v>
      </c>
      <c r="BD36" s="1">
        <v>0.56299999999999994</v>
      </c>
      <c r="BE36" s="2">
        <v>5</v>
      </c>
      <c r="BF36" s="1">
        <v>0.69199999999999995</v>
      </c>
      <c r="BG36" s="2">
        <v>9</v>
      </c>
      <c r="BH36" s="3">
        <v>0.84299999999999997</v>
      </c>
      <c r="BI36" s="3">
        <v>6.3E-3</v>
      </c>
      <c r="BJ36" s="1">
        <v>12</v>
      </c>
      <c r="BK36" s="9">
        <v>2.16</v>
      </c>
      <c r="BL36" s="9">
        <v>1.44</v>
      </c>
      <c r="BM36" s="9">
        <v>1.08</v>
      </c>
      <c r="BN36" s="9">
        <v>0.86</v>
      </c>
      <c r="BO36" s="9">
        <v>0.72</v>
      </c>
      <c r="BP36" s="9">
        <v>0.61</v>
      </c>
      <c r="BQ36" s="9">
        <v>0.54</v>
      </c>
      <c r="BR36" s="9">
        <v>0.48</v>
      </c>
      <c r="BS36" s="9">
        <v>0.43</v>
      </c>
      <c r="BT36" s="9">
        <v>0.39</v>
      </c>
      <c r="BU36" s="9">
        <v>0.36</v>
      </c>
      <c r="BV36" s="9">
        <v>0.33</v>
      </c>
      <c r="BW36" s="9">
        <v>0.35</v>
      </c>
      <c r="BX36" s="9">
        <v>0.22</v>
      </c>
      <c r="BY36" s="8">
        <v>-7.202</v>
      </c>
      <c r="BZ36" s="8">
        <v>-7.0430000000000001</v>
      </c>
      <c r="CA36" s="8">
        <v>-1.4319999999999999</v>
      </c>
      <c r="CB36" s="8">
        <v>-1.3859999999999999</v>
      </c>
      <c r="CC36" s="8">
        <v>-1.329</v>
      </c>
      <c r="CD36" s="8">
        <v>-1.2430000000000001</v>
      </c>
      <c r="CE36" s="8">
        <v>-1.111</v>
      </c>
      <c r="CF36" s="8">
        <v>-0.89800000000000002</v>
      </c>
      <c r="CG36" s="8">
        <v>-0.64100000000000001</v>
      </c>
      <c r="CH36" s="8">
        <v>-0.48099999999999998</v>
      </c>
      <c r="CI36" s="8">
        <v>-0.38600000000000001</v>
      </c>
      <c r="CJ36" s="8">
        <v>-0.34899999999999998</v>
      </c>
      <c r="CK36" s="8" t="str">
        <f t="shared" si="4"/>
        <v>N</v>
      </c>
      <c r="CL36" s="8">
        <v>2.8000000000000001E-2</v>
      </c>
      <c r="CM36" s="3">
        <v>6.3E-2</v>
      </c>
      <c r="CN36" s="3">
        <v>0.12</v>
      </c>
      <c r="CO36" s="3">
        <v>0.19900000000000001</v>
      </c>
      <c r="CP36" s="3">
        <v>0.28100000000000003</v>
      </c>
      <c r="CQ36" s="3">
        <v>0.35899999999999999</v>
      </c>
      <c r="CR36" s="3">
        <v>0.42699999999999999</v>
      </c>
      <c r="CS36" s="3">
        <v>0.49</v>
      </c>
      <c r="CT36" s="3">
        <v>0.54800000000000004</v>
      </c>
      <c r="CU36" s="3">
        <v>0.60099999999999998</v>
      </c>
      <c r="CV36" s="3">
        <v>0.64800000000000002</v>
      </c>
      <c r="CW36" s="3">
        <v>0.68400000000000005</v>
      </c>
    </row>
    <row r="37" spans="1:101" x14ac:dyDescent="0.2">
      <c r="A37" s="1">
        <v>36</v>
      </c>
      <c r="B37" s="1" t="s">
        <v>30</v>
      </c>
      <c r="C37" s="1">
        <v>1</v>
      </c>
      <c r="D37" s="1">
        <v>4</v>
      </c>
      <c r="E37" s="1">
        <v>7</v>
      </c>
      <c r="F37" s="1">
        <f t="shared" si="5"/>
        <v>12</v>
      </c>
      <c r="G37" s="1" t="str">
        <f t="shared" si="6"/>
        <v>6S2P2</v>
      </c>
      <c r="H37" s="1" t="str">
        <f t="shared" si="7"/>
        <v>5S2P3</v>
      </c>
      <c r="I37" s="1" t="str">
        <f t="shared" si="8"/>
        <v>4S2P4</v>
      </c>
      <c r="J37" s="1">
        <f t="shared" si="9"/>
        <v>6</v>
      </c>
      <c r="K37" s="1">
        <f t="shared" si="10"/>
        <v>5</v>
      </c>
      <c r="L37" s="1">
        <f t="shared" si="11"/>
        <v>4</v>
      </c>
      <c r="M37" s="1">
        <f t="shared" si="21"/>
        <v>82</v>
      </c>
      <c r="N37" s="1">
        <f t="shared" si="22"/>
        <v>51</v>
      </c>
      <c r="O37" s="1">
        <f t="shared" si="23"/>
        <v>34</v>
      </c>
      <c r="P37" s="1">
        <f t="shared" si="12"/>
        <v>180</v>
      </c>
      <c r="Q37" s="1">
        <f t="shared" si="13"/>
        <v>145</v>
      </c>
      <c r="R37" s="1">
        <f t="shared" si="14"/>
        <v>103</v>
      </c>
      <c r="S37" s="1">
        <f t="shared" si="15"/>
        <v>146</v>
      </c>
      <c r="T37" s="1">
        <f t="shared" si="16"/>
        <v>139</v>
      </c>
      <c r="U37" s="1">
        <f t="shared" si="17"/>
        <v>120</v>
      </c>
      <c r="V37" s="1">
        <f t="shared" si="18"/>
        <v>1.87</v>
      </c>
      <c r="W37" s="1">
        <f t="shared" si="19"/>
        <v>2.0499999999999998</v>
      </c>
      <c r="X37" s="1">
        <f t="shared" si="20"/>
        <v>2.5499999999999998</v>
      </c>
      <c r="Y37" s="8">
        <f t="shared" si="0"/>
        <v>2.3266666666666667</v>
      </c>
      <c r="Z37" s="8">
        <f t="shared" si="1"/>
        <v>0.26830745216800977</v>
      </c>
      <c r="AA37" s="1">
        <v>4.069</v>
      </c>
      <c r="AB37" s="1">
        <v>22.678000000000001</v>
      </c>
      <c r="AC37" s="1">
        <v>103.91</v>
      </c>
      <c r="AD37" s="3">
        <v>3.0169000000000001</v>
      </c>
      <c r="AE37" s="3">
        <v>2.8918875000000002</v>
      </c>
      <c r="AF37" s="8">
        <v>1.6152</v>
      </c>
      <c r="AG37" s="8">
        <v>1.8370575</v>
      </c>
      <c r="AH37" s="3">
        <f t="shared" si="2"/>
        <v>2.9543937500000004</v>
      </c>
      <c r="AI37" s="3">
        <f t="shared" si="3"/>
        <v>1.72612875</v>
      </c>
      <c r="AJ37" s="8">
        <v>0.2944</v>
      </c>
      <c r="AK37" s="8">
        <v>0.98419999999999996</v>
      </c>
      <c r="AL37" s="8">
        <v>1.5319</v>
      </c>
      <c r="AM37" s="9">
        <v>32.93</v>
      </c>
      <c r="AN37" s="9">
        <v>6.7237252028986116E-2</v>
      </c>
      <c r="AO37" s="9">
        <v>4.7591264858775615</v>
      </c>
      <c r="AP37" s="4">
        <v>1</v>
      </c>
      <c r="AQ37" s="1">
        <v>1E-3</v>
      </c>
      <c r="AR37" s="1">
        <v>0</v>
      </c>
      <c r="AS37" s="1">
        <v>-5.0999999999999997E-2</v>
      </c>
      <c r="AT37" s="1">
        <v>1</v>
      </c>
      <c r="AU37" s="1">
        <v>-0.19500000000000001</v>
      </c>
      <c r="AV37" s="1">
        <v>1</v>
      </c>
      <c r="AW37" s="1">
        <v>-0.35</v>
      </c>
      <c r="AX37" s="3">
        <v>6.0000000000000001E-3</v>
      </c>
      <c r="AY37" s="3">
        <v>5.5431237801149391E-2</v>
      </c>
      <c r="AZ37" s="3">
        <v>3.5412615890447543</v>
      </c>
      <c r="BA37" s="4">
        <v>1</v>
      </c>
      <c r="BB37" s="1">
        <v>0.1</v>
      </c>
      <c r="BC37" s="2">
        <v>1</v>
      </c>
      <c r="BD37" s="1">
        <v>0.16400000000000001</v>
      </c>
      <c r="BE37" s="2">
        <v>1</v>
      </c>
      <c r="BF37" s="1">
        <v>0.35799999999999998</v>
      </c>
      <c r="BG37" s="2">
        <v>3</v>
      </c>
      <c r="BH37" s="3">
        <v>0.67100000000000004</v>
      </c>
      <c r="BI37" s="3">
        <v>2.0999999999999999E-3</v>
      </c>
      <c r="BJ37" s="1">
        <v>12</v>
      </c>
      <c r="BK37" s="9">
        <v>2.41</v>
      </c>
      <c r="BL37" s="9">
        <v>1.61</v>
      </c>
      <c r="BM37" s="9">
        <v>1.21</v>
      </c>
      <c r="BN37" s="9">
        <v>0.97</v>
      </c>
      <c r="BO37" s="9">
        <v>0.81</v>
      </c>
      <c r="BP37" s="9">
        <v>0.69</v>
      </c>
      <c r="BQ37" s="9">
        <v>0.61</v>
      </c>
      <c r="BR37" s="9">
        <v>0.54</v>
      </c>
      <c r="BS37" s="9">
        <v>0.48</v>
      </c>
      <c r="BT37" s="9">
        <v>0.44</v>
      </c>
      <c r="BU37" s="9">
        <v>0.4</v>
      </c>
      <c r="BV37" s="9">
        <v>0.37</v>
      </c>
      <c r="BW37" s="9">
        <v>0.46</v>
      </c>
      <c r="BX37" s="9">
        <v>0.28999999999999998</v>
      </c>
      <c r="BY37" s="8">
        <v>-0.56599999999999995</v>
      </c>
      <c r="BZ37" s="8">
        <v>2.0339999999999998</v>
      </c>
      <c r="CA37" s="8">
        <v>2.137</v>
      </c>
      <c r="CB37" s="8">
        <v>2.1869999999999998</v>
      </c>
      <c r="CC37" s="8">
        <v>2.1640000000000001</v>
      </c>
      <c r="CD37" s="8">
        <v>2.12</v>
      </c>
      <c r="CE37" s="8">
        <v>2.0569999999999999</v>
      </c>
      <c r="CF37" s="8">
        <v>1.9590000000000001</v>
      </c>
      <c r="CG37" s="8">
        <v>1.8180000000000001</v>
      </c>
      <c r="CH37" s="8">
        <v>1.6579999999999999</v>
      </c>
      <c r="CI37" s="8">
        <v>1.4390000000000001</v>
      </c>
      <c r="CJ37" s="8">
        <v>1.1779999999999999</v>
      </c>
      <c r="CK37" s="8" t="str">
        <f t="shared" si="4"/>
        <v>P</v>
      </c>
      <c r="CL37" s="8">
        <v>1.9E-2</v>
      </c>
      <c r="CM37" s="3">
        <v>5.5E-2</v>
      </c>
      <c r="CN37" s="3">
        <v>0.108</v>
      </c>
      <c r="CO37" s="3">
        <v>0.16700000000000001</v>
      </c>
      <c r="CP37" s="3">
        <v>0.22500000000000001</v>
      </c>
      <c r="CQ37" s="3">
        <v>0.28000000000000003</v>
      </c>
      <c r="CR37" s="3">
        <v>0.33</v>
      </c>
      <c r="CS37" s="3">
        <v>0.377</v>
      </c>
      <c r="CT37" s="3">
        <v>0.42099999999999999</v>
      </c>
      <c r="CU37" s="3">
        <v>0.46</v>
      </c>
      <c r="CV37" s="3">
        <v>0.495</v>
      </c>
      <c r="CW37" s="3">
        <v>0.53</v>
      </c>
    </row>
    <row r="38" spans="1:101" x14ac:dyDescent="0.2">
      <c r="A38" s="1">
        <v>37</v>
      </c>
      <c r="B38" s="1" t="s">
        <v>28</v>
      </c>
      <c r="C38" s="1">
        <v>1</v>
      </c>
      <c r="D38" s="1">
        <v>4</v>
      </c>
      <c r="E38" s="1">
        <v>7</v>
      </c>
      <c r="F38" s="1">
        <f t="shared" si="5"/>
        <v>12</v>
      </c>
      <c r="G38" s="1" t="str">
        <f t="shared" si="6"/>
        <v>6S2P2</v>
      </c>
      <c r="H38" s="1" t="str">
        <f t="shared" si="7"/>
        <v>5S2P3</v>
      </c>
      <c r="I38" s="1" t="str">
        <f t="shared" si="8"/>
        <v>5S2P4</v>
      </c>
      <c r="J38" s="1">
        <f t="shared" si="9"/>
        <v>6</v>
      </c>
      <c r="K38" s="1">
        <f t="shared" si="10"/>
        <v>5</v>
      </c>
      <c r="L38" s="1">
        <f t="shared" si="11"/>
        <v>5</v>
      </c>
      <c r="M38" s="1">
        <f t="shared" si="21"/>
        <v>82</v>
      </c>
      <c r="N38" s="1">
        <f t="shared" si="22"/>
        <v>51</v>
      </c>
      <c r="O38" s="1">
        <f t="shared" si="23"/>
        <v>52</v>
      </c>
      <c r="P38" s="1">
        <f t="shared" si="12"/>
        <v>180</v>
      </c>
      <c r="Q38" s="1">
        <f t="shared" si="13"/>
        <v>145</v>
      </c>
      <c r="R38" s="1">
        <f t="shared" si="14"/>
        <v>140</v>
      </c>
      <c r="S38" s="1">
        <f t="shared" si="15"/>
        <v>146</v>
      </c>
      <c r="T38" s="1">
        <f t="shared" si="16"/>
        <v>139</v>
      </c>
      <c r="U38" s="1">
        <f t="shared" si="17"/>
        <v>138</v>
      </c>
      <c r="V38" s="1">
        <f t="shared" si="18"/>
        <v>1.87</v>
      </c>
      <c r="W38" s="1">
        <f t="shared" si="19"/>
        <v>2.0499999999999998</v>
      </c>
      <c r="X38" s="1">
        <f t="shared" si="20"/>
        <v>2.12</v>
      </c>
      <c r="Y38" s="8">
        <f t="shared" si="0"/>
        <v>2.0758333333333332</v>
      </c>
      <c r="Z38" s="8">
        <f t="shared" si="1"/>
        <v>6.9935486144175954E-2</v>
      </c>
      <c r="AA38" s="1">
        <v>4.2859999999999996</v>
      </c>
      <c r="AB38" s="1">
        <v>24.385999999999999</v>
      </c>
      <c r="AC38" s="1">
        <v>132.28</v>
      </c>
      <c r="AD38" s="3">
        <v>3.1911499999999999</v>
      </c>
      <c r="AE38" s="3">
        <v>3.0732949999999999</v>
      </c>
      <c r="AF38" s="8">
        <v>1.5542</v>
      </c>
      <c r="AG38" s="8">
        <v>1.6846475000000001</v>
      </c>
      <c r="AH38" s="3">
        <f t="shared" si="2"/>
        <v>3.1322225000000001</v>
      </c>
      <c r="AI38" s="3">
        <f t="shared" si="3"/>
        <v>1.6194237500000002</v>
      </c>
      <c r="AJ38" s="8">
        <v>0.42370000000000002</v>
      </c>
      <c r="AK38" s="8">
        <v>1.1254999999999999</v>
      </c>
      <c r="AL38" s="8">
        <v>0.98480000000000001</v>
      </c>
      <c r="AM38" s="9">
        <v>33.29</v>
      </c>
      <c r="AN38" s="9">
        <v>0.15145956556124146</v>
      </c>
      <c r="AO38" s="9">
        <v>1.4919354838709677</v>
      </c>
      <c r="AP38" s="4">
        <v>1</v>
      </c>
      <c r="AQ38" s="1">
        <v>-8.1000000000000003E-2</v>
      </c>
      <c r="AR38" s="1">
        <v>0</v>
      </c>
      <c r="AS38" s="1">
        <v>-0.17799999999999999</v>
      </c>
      <c r="AT38" s="1">
        <v>1</v>
      </c>
      <c r="AU38" s="1">
        <v>-0.28100000000000003</v>
      </c>
      <c r="AV38" s="1">
        <v>1</v>
      </c>
      <c r="AW38" s="1">
        <v>-0.49</v>
      </c>
      <c r="AX38" s="3">
        <v>2E-3</v>
      </c>
      <c r="AY38" s="3">
        <v>0.17712707302950614</v>
      </c>
      <c r="AZ38" s="3">
        <v>1.1385542168674698</v>
      </c>
      <c r="BA38" s="4">
        <v>1</v>
      </c>
      <c r="BB38" s="1">
        <v>0.188</v>
      </c>
      <c r="BC38" s="2">
        <v>1</v>
      </c>
      <c r="BD38" s="1">
        <v>0.252</v>
      </c>
      <c r="BE38" s="2">
        <v>3</v>
      </c>
      <c r="BF38" s="1">
        <v>0.33700000000000002</v>
      </c>
      <c r="BG38" s="2">
        <v>6</v>
      </c>
      <c r="BH38" s="3">
        <v>0.47099999999999997</v>
      </c>
      <c r="BI38" s="3">
        <v>3.8999999999999998E-3</v>
      </c>
      <c r="BJ38" s="1">
        <v>12</v>
      </c>
      <c r="BK38" s="9">
        <v>2.1800000000000002</v>
      </c>
      <c r="BL38" s="9">
        <v>1.46</v>
      </c>
      <c r="BM38" s="9">
        <v>1.1000000000000001</v>
      </c>
      <c r="BN38" s="9">
        <v>0.88</v>
      </c>
      <c r="BO38" s="9">
        <v>0.73</v>
      </c>
      <c r="BP38" s="9">
        <v>0.63</v>
      </c>
      <c r="BQ38" s="9">
        <v>0.55000000000000004</v>
      </c>
      <c r="BR38" s="9">
        <v>0.49</v>
      </c>
      <c r="BS38" s="9">
        <v>0.44</v>
      </c>
      <c r="BT38" s="9">
        <v>0.4</v>
      </c>
      <c r="BU38" s="9">
        <v>0.37</v>
      </c>
      <c r="BV38" s="9">
        <v>0.34</v>
      </c>
      <c r="BW38" s="9">
        <v>0.39</v>
      </c>
      <c r="BX38" s="9">
        <v>0.24</v>
      </c>
      <c r="BY38" s="8">
        <v>19.161999999999999</v>
      </c>
      <c r="BZ38" s="8">
        <v>-3.3069999999999999</v>
      </c>
      <c r="CA38" s="8">
        <v>-3.2509999999999999</v>
      </c>
      <c r="CB38" s="8">
        <v>-3.0939999999999999</v>
      </c>
      <c r="CC38" s="8">
        <v>-2.7869999999999999</v>
      </c>
      <c r="CD38" s="8">
        <v>-2.3759999999999999</v>
      </c>
      <c r="CE38" s="8">
        <v>-1.8819999999999999</v>
      </c>
      <c r="CF38" s="8">
        <v>-1.367</v>
      </c>
      <c r="CG38" s="8">
        <v>-0.97499999999999998</v>
      </c>
      <c r="CH38" s="8">
        <v>-0.73899999999999999</v>
      </c>
      <c r="CI38" s="8">
        <v>-0.621</v>
      </c>
      <c r="CJ38" s="8">
        <v>-0.58399999999999996</v>
      </c>
      <c r="CK38" s="8" t="str">
        <f t="shared" si="4"/>
        <v>N</v>
      </c>
      <c r="CL38" s="8">
        <v>2.7E-2</v>
      </c>
      <c r="CM38" s="3">
        <v>7.0000000000000007E-2</v>
      </c>
      <c r="CN38" s="3">
        <v>0.14499999999999999</v>
      </c>
      <c r="CO38" s="3">
        <v>0.23100000000000001</v>
      </c>
      <c r="CP38" s="3">
        <v>0.316</v>
      </c>
      <c r="CQ38" s="3">
        <v>0.39500000000000002</v>
      </c>
      <c r="CR38" s="3">
        <v>0.46700000000000003</v>
      </c>
      <c r="CS38" s="3">
        <v>0.53300000000000003</v>
      </c>
      <c r="CT38" s="3">
        <v>0.59399999999999997</v>
      </c>
      <c r="CU38" s="3">
        <v>0.64700000000000002</v>
      </c>
      <c r="CV38" s="3">
        <v>0.68899999999999995</v>
      </c>
      <c r="CW38" s="3">
        <v>0.72099999999999997</v>
      </c>
    </row>
    <row r="39" spans="1:101" x14ac:dyDescent="0.2">
      <c r="A39" s="1">
        <v>38</v>
      </c>
      <c r="B39" s="1" t="s">
        <v>10</v>
      </c>
      <c r="C39" s="1">
        <v>2</v>
      </c>
      <c r="D39" s="1">
        <v>2</v>
      </c>
      <c r="E39" s="1">
        <v>5</v>
      </c>
      <c r="F39" s="1">
        <f t="shared" si="5"/>
        <v>9</v>
      </c>
      <c r="G39" s="1" t="str">
        <f t="shared" si="6"/>
        <v>4S2P2</v>
      </c>
      <c r="H39" s="1" t="str">
        <f t="shared" si="7"/>
        <v>4S2P3</v>
      </c>
      <c r="I39" s="1" t="str">
        <f t="shared" si="8"/>
        <v>4S2P4</v>
      </c>
      <c r="J39" s="1">
        <f t="shared" si="9"/>
        <v>4</v>
      </c>
      <c r="K39" s="1">
        <f t="shared" si="10"/>
        <v>4</v>
      </c>
      <c r="L39" s="1">
        <f t="shared" si="11"/>
        <v>4</v>
      </c>
      <c r="M39" s="1">
        <f t="shared" si="21"/>
        <v>32</v>
      </c>
      <c r="N39" s="1">
        <f t="shared" si="22"/>
        <v>33</v>
      </c>
      <c r="O39" s="1">
        <f t="shared" si="23"/>
        <v>34</v>
      </c>
      <c r="P39" s="1">
        <f t="shared" si="12"/>
        <v>125</v>
      </c>
      <c r="Q39" s="1">
        <f t="shared" si="13"/>
        <v>115</v>
      </c>
      <c r="R39" s="1">
        <f t="shared" si="14"/>
        <v>103</v>
      </c>
      <c r="S39" s="1">
        <f t="shared" si="15"/>
        <v>120</v>
      </c>
      <c r="T39" s="1">
        <f t="shared" si="16"/>
        <v>119</v>
      </c>
      <c r="U39" s="1">
        <f t="shared" si="17"/>
        <v>120</v>
      </c>
      <c r="V39" s="1">
        <f t="shared" si="18"/>
        <v>2.0099999999999998</v>
      </c>
      <c r="W39" s="1">
        <f t="shared" si="19"/>
        <v>2.1800000000000002</v>
      </c>
      <c r="X39" s="1">
        <f t="shared" si="20"/>
        <v>2.5499999999999998</v>
      </c>
      <c r="Y39" s="8">
        <f t="shared" si="0"/>
        <v>2.3477777777777775</v>
      </c>
      <c r="Z39" s="8">
        <f t="shared" si="1"/>
        <v>0.23308452342815122</v>
      </c>
      <c r="AA39" s="1">
        <v>3.8450000000000002</v>
      </c>
      <c r="AB39" s="1">
        <v>15.776</v>
      </c>
      <c r="AC39" s="1">
        <v>76.650000000000006</v>
      </c>
      <c r="AD39" s="3">
        <v>2.7632250000000003</v>
      </c>
      <c r="AE39" s="3">
        <v>2.7269100000000002</v>
      </c>
      <c r="AF39" s="8">
        <v>1.945125</v>
      </c>
      <c r="AG39" s="8">
        <v>1.9157150000000001</v>
      </c>
      <c r="AH39" s="3">
        <f t="shared" si="2"/>
        <v>2.7450675000000002</v>
      </c>
      <c r="AI39" s="3">
        <f t="shared" si="3"/>
        <v>1.93042</v>
      </c>
      <c r="AJ39" s="8">
        <v>0.72970000000000002</v>
      </c>
      <c r="AK39" s="8">
        <v>1.0939000000000001</v>
      </c>
      <c r="AL39" s="8">
        <v>1.5201</v>
      </c>
      <c r="AM39" s="9">
        <v>52.48</v>
      </c>
      <c r="AN39" s="9">
        <v>2.200945110180188</v>
      </c>
      <c r="AO39" s="9">
        <v>16.615384615384617</v>
      </c>
      <c r="AP39" s="4">
        <v>3</v>
      </c>
      <c r="AQ39" s="1">
        <v>-5.0999999999999997E-2</v>
      </c>
      <c r="AR39" s="1">
        <v>0</v>
      </c>
      <c r="AS39" s="1">
        <v>-6.2E-2</v>
      </c>
      <c r="AT39" s="1">
        <v>0</v>
      </c>
      <c r="AU39" s="1">
        <v>-8.5000000000000006E-2</v>
      </c>
      <c r="AV39" s="1">
        <v>0</v>
      </c>
      <c r="AW39" s="1">
        <v>-0.191</v>
      </c>
      <c r="AX39" s="3">
        <v>0.19800000000000001</v>
      </c>
      <c r="AY39" s="9">
        <v>0.2349396555484865</v>
      </c>
      <c r="AZ39" s="9">
        <v>3.7417218543046356</v>
      </c>
      <c r="BA39" s="4">
        <v>1</v>
      </c>
      <c r="BB39" s="1">
        <v>0.44600000000000001</v>
      </c>
      <c r="BC39" s="2">
        <v>3</v>
      </c>
      <c r="BD39" s="1">
        <v>0.495</v>
      </c>
      <c r="BE39" s="2">
        <v>3</v>
      </c>
      <c r="BF39" s="1">
        <v>0.56599999999999995</v>
      </c>
      <c r="BG39" s="2">
        <v>3</v>
      </c>
      <c r="BH39" s="3">
        <v>0.75700000000000001</v>
      </c>
      <c r="BI39" s="3">
        <v>9.4000000000000004E-3</v>
      </c>
      <c r="BJ39" s="1">
        <v>10</v>
      </c>
      <c r="BK39" s="9">
        <v>1.93</v>
      </c>
      <c r="BL39" s="9">
        <v>1.32</v>
      </c>
      <c r="BM39" s="9">
        <v>1</v>
      </c>
      <c r="BN39" s="9">
        <v>0.8</v>
      </c>
      <c r="BO39" s="9">
        <v>0.67</v>
      </c>
      <c r="BP39" s="9">
        <v>0.57999999999999996</v>
      </c>
      <c r="BQ39" s="9">
        <v>0.51</v>
      </c>
      <c r="BR39" s="9">
        <v>0.45</v>
      </c>
      <c r="BS39" s="9">
        <v>0.41</v>
      </c>
      <c r="BT39" s="9">
        <v>0.37</v>
      </c>
      <c r="BU39" s="9">
        <v>0.34</v>
      </c>
      <c r="BV39" s="9">
        <v>0.31</v>
      </c>
      <c r="BW39" s="9">
        <v>0.61</v>
      </c>
      <c r="BX39" s="9">
        <v>0.39</v>
      </c>
      <c r="BY39" s="8">
        <v>0.57499999999999996</v>
      </c>
      <c r="BZ39" s="8">
        <v>0.67100000000000004</v>
      </c>
      <c r="CA39" s="8">
        <v>0.72499999999999998</v>
      </c>
      <c r="CB39" s="8">
        <v>0.72399999999999998</v>
      </c>
      <c r="CC39" s="8">
        <v>0.70099999999999996</v>
      </c>
      <c r="CD39" s="8">
        <v>0.70199999999999996</v>
      </c>
      <c r="CE39" s="8">
        <v>0.72899999999999998</v>
      </c>
      <c r="CF39" s="8">
        <v>0.73099999999999998</v>
      </c>
      <c r="CG39" s="8">
        <v>0.76700000000000002</v>
      </c>
      <c r="CH39" s="8">
        <v>0.59499999999999997</v>
      </c>
      <c r="CI39" s="8">
        <v>0.61199999999999999</v>
      </c>
      <c r="CJ39" s="8">
        <v>0.627</v>
      </c>
      <c r="CK39" s="8" t="str">
        <f t="shared" si="4"/>
        <v>P</v>
      </c>
      <c r="CL39" s="8">
        <v>5.8000000000000003E-2</v>
      </c>
      <c r="CM39" s="3">
        <v>0.16500000000000001</v>
      </c>
      <c r="CN39" s="3">
        <v>0.29799999999999999</v>
      </c>
      <c r="CO39" s="3">
        <v>0.42299999999999999</v>
      </c>
      <c r="CP39" s="3">
        <v>0.52300000000000002</v>
      </c>
      <c r="CQ39" s="3">
        <v>0.59199999999999997</v>
      </c>
      <c r="CR39" s="3">
        <v>0.63400000000000001</v>
      </c>
      <c r="CS39" s="3">
        <v>0.66800000000000004</v>
      </c>
      <c r="CT39" s="3">
        <v>0.69599999999999995</v>
      </c>
      <c r="CU39" s="3">
        <v>0.76800000000000002</v>
      </c>
      <c r="CV39" s="3">
        <v>0.78500000000000003</v>
      </c>
      <c r="CW39" s="3">
        <v>0.79900000000000004</v>
      </c>
    </row>
    <row r="40" spans="1:101" x14ac:dyDescent="0.2">
      <c r="A40" s="1">
        <v>39</v>
      </c>
      <c r="B40" s="1" t="s">
        <v>12</v>
      </c>
      <c r="C40" s="1">
        <v>2</v>
      </c>
      <c r="D40" s="1">
        <v>2</v>
      </c>
      <c r="E40" s="1">
        <v>5</v>
      </c>
      <c r="F40" s="1">
        <f t="shared" si="5"/>
        <v>9</v>
      </c>
      <c r="G40" s="1" t="str">
        <f t="shared" si="6"/>
        <v>4S2P2</v>
      </c>
      <c r="H40" s="1" t="str">
        <f t="shared" si="7"/>
        <v>6S2P3</v>
      </c>
      <c r="I40" s="1" t="str">
        <f t="shared" si="8"/>
        <v>4S2P4</v>
      </c>
      <c r="J40" s="1">
        <f t="shared" si="9"/>
        <v>4</v>
      </c>
      <c r="K40" s="1">
        <f t="shared" si="10"/>
        <v>6</v>
      </c>
      <c r="L40" s="1">
        <f t="shared" si="11"/>
        <v>4</v>
      </c>
      <c r="M40" s="1">
        <f t="shared" si="21"/>
        <v>32</v>
      </c>
      <c r="N40" s="1">
        <f t="shared" si="22"/>
        <v>83</v>
      </c>
      <c r="O40" s="1">
        <f t="shared" si="23"/>
        <v>34</v>
      </c>
      <c r="P40" s="1">
        <f t="shared" si="12"/>
        <v>125</v>
      </c>
      <c r="Q40" s="1">
        <f t="shared" si="13"/>
        <v>160</v>
      </c>
      <c r="R40" s="1">
        <f t="shared" si="14"/>
        <v>103</v>
      </c>
      <c r="S40" s="1">
        <f t="shared" si="15"/>
        <v>120</v>
      </c>
      <c r="T40" s="1">
        <f t="shared" si="16"/>
        <v>148</v>
      </c>
      <c r="U40" s="1">
        <f t="shared" si="17"/>
        <v>120</v>
      </c>
      <c r="V40" s="1">
        <f t="shared" si="18"/>
        <v>2.0099999999999998</v>
      </c>
      <c r="W40" s="1">
        <f t="shared" si="19"/>
        <v>2.02</v>
      </c>
      <c r="X40" s="1">
        <f t="shared" si="20"/>
        <v>2.5499999999999998</v>
      </c>
      <c r="Y40" s="8">
        <f t="shared" si="0"/>
        <v>2.3122222222222222</v>
      </c>
      <c r="Z40" s="8">
        <f t="shared" si="1"/>
        <v>0.26586453433522106</v>
      </c>
      <c r="AA40" s="1">
        <v>4.048</v>
      </c>
      <c r="AB40" s="1">
        <v>16.173999999999999</v>
      </c>
      <c r="AC40" s="1">
        <v>106.44</v>
      </c>
      <c r="AD40" s="3">
        <v>2.8086150000000001</v>
      </c>
      <c r="AE40" s="3">
        <v>2.95533</v>
      </c>
      <c r="AF40" s="8">
        <v>1.8213699999999999</v>
      </c>
      <c r="AG40" s="8">
        <v>1.7159849999999999</v>
      </c>
      <c r="AH40" s="3">
        <f t="shared" si="2"/>
        <v>2.8819724999999998</v>
      </c>
      <c r="AI40" s="3">
        <f t="shared" si="3"/>
        <v>1.7686774999999999</v>
      </c>
      <c r="AJ40" s="8">
        <v>0.6885</v>
      </c>
      <c r="AK40" s="8">
        <v>1.0513999999999999</v>
      </c>
      <c r="AL40" s="8">
        <v>1.6966000000000001</v>
      </c>
      <c r="AM40" s="9">
        <v>46.03</v>
      </c>
      <c r="AN40" s="9">
        <v>0.18273148832224728</v>
      </c>
      <c r="AO40" s="9">
        <v>1.8322147651006713</v>
      </c>
      <c r="AP40" s="4">
        <v>1</v>
      </c>
      <c r="AQ40" s="1">
        <v>-8.5000000000000006E-2</v>
      </c>
      <c r="AR40" s="1">
        <v>0</v>
      </c>
      <c r="AS40" s="1">
        <v>-0.14199999999999999</v>
      </c>
      <c r="AT40" s="1">
        <v>0</v>
      </c>
      <c r="AU40" s="1">
        <v>-0.222</v>
      </c>
      <c r="AV40" s="1">
        <v>1</v>
      </c>
      <c r="AW40" s="1">
        <v>-0.35299999999999998</v>
      </c>
      <c r="AX40" s="3">
        <v>3.0000000000000001E-3</v>
      </c>
      <c r="AY40" s="9">
        <v>0.16939280500723106</v>
      </c>
      <c r="AZ40" s="9">
        <v>2.3543307086614171</v>
      </c>
      <c r="BA40" s="4">
        <v>1</v>
      </c>
      <c r="BB40" s="1">
        <v>0.26100000000000001</v>
      </c>
      <c r="BC40" s="2">
        <v>1</v>
      </c>
      <c r="BD40" s="1">
        <v>0.32400000000000001</v>
      </c>
      <c r="BE40" s="2">
        <v>1</v>
      </c>
      <c r="BF40" s="1">
        <v>0.51900000000000002</v>
      </c>
      <c r="BG40" s="2">
        <v>1</v>
      </c>
      <c r="BH40" s="3">
        <v>0.81599999999999995</v>
      </c>
      <c r="BI40" s="3">
        <v>2.7000000000000001E-3</v>
      </c>
      <c r="BJ40" s="1">
        <v>10</v>
      </c>
      <c r="BK40" s="9">
        <v>1.62</v>
      </c>
      <c r="BL40" s="9">
        <v>1.0900000000000001</v>
      </c>
      <c r="BM40" s="9">
        <v>0.83</v>
      </c>
      <c r="BN40" s="9">
        <v>0.66</v>
      </c>
      <c r="BO40" s="9">
        <v>0.55000000000000004</v>
      </c>
      <c r="BP40" s="9">
        <v>0.47</v>
      </c>
      <c r="BQ40" s="9">
        <v>0.42</v>
      </c>
      <c r="BR40" s="9">
        <v>0.37</v>
      </c>
      <c r="BS40" s="9">
        <v>0.33</v>
      </c>
      <c r="BT40" s="9">
        <v>0.3</v>
      </c>
      <c r="BU40" s="9">
        <v>0.28000000000000003</v>
      </c>
      <c r="BV40" s="9">
        <v>0.26</v>
      </c>
      <c r="BW40" s="9">
        <v>0.5</v>
      </c>
      <c r="BX40" s="9">
        <v>0.31</v>
      </c>
      <c r="BY40" s="8">
        <v>9.4540000000000006</v>
      </c>
      <c r="BZ40" s="8">
        <v>0.754</v>
      </c>
      <c r="CA40" s="8">
        <v>0.75</v>
      </c>
      <c r="CB40" s="8">
        <v>0.7</v>
      </c>
      <c r="CC40" s="8">
        <v>0.623</v>
      </c>
      <c r="CD40" s="8">
        <v>0.55800000000000005</v>
      </c>
      <c r="CE40" s="8">
        <v>0.54700000000000004</v>
      </c>
      <c r="CF40" s="8">
        <v>0.53600000000000003</v>
      </c>
      <c r="CG40" s="8">
        <v>0.53500000000000003</v>
      </c>
      <c r="CH40" s="8">
        <v>0.34300000000000003</v>
      </c>
      <c r="CI40" s="8">
        <v>0.36099999999999999</v>
      </c>
      <c r="CJ40" s="8">
        <v>0.373</v>
      </c>
      <c r="CK40" s="8" t="str">
        <f t="shared" si="4"/>
        <v>P</v>
      </c>
      <c r="CL40" s="8">
        <v>2.7E-2</v>
      </c>
      <c r="CM40" s="3">
        <v>6.2E-2</v>
      </c>
      <c r="CN40" s="3">
        <v>0.125</v>
      </c>
      <c r="CO40" s="3">
        <v>0.21</v>
      </c>
      <c r="CP40" s="3">
        <v>0.30499999999999999</v>
      </c>
      <c r="CQ40" s="3">
        <v>0.39100000000000001</v>
      </c>
      <c r="CR40" s="3">
        <v>0.46</v>
      </c>
      <c r="CS40" s="3">
        <v>0.52100000000000002</v>
      </c>
      <c r="CT40" s="3">
        <v>0.57499999999999996</v>
      </c>
      <c r="CU40" s="3">
        <v>0.67</v>
      </c>
      <c r="CV40" s="3">
        <v>0.70599999999999996</v>
      </c>
      <c r="CW40" s="3">
        <v>0.73699999999999999</v>
      </c>
    </row>
    <row r="41" spans="1:101" x14ac:dyDescent="0.2">
      <c r="A41" s="1">
        <v>40</v>
      </c>
      <c r="B41" s="1" t="s">
        <v>13</v>
      </c>
      <c r="C41" s="1">
        <v>2</v>
      </c>
      <c r="D41" s="1">
        <v>2</v>
      </c>
      <c r="E41" s="1">
        <v>5</v>
      </c>
      <c r="F41" s="1">
        <f t="shared" si="5"/>
        <v>9</v>
      </c>
      <c r="G41" s="1" t="str">
        <f t="shared" si="6"/>
        <v>4S2P2</v>
      </c>
      <c r="H41" s="1" t="str">
        <f t="shared" si="7"/>
        <v>6S2P3</v>
      </c>
      <c r="I41" s="1" t="str">
        <f t="shared" si="8"/>
        <v>5S2P4</v>
      </c>
      <c r="J41" s="1">
        <f t="shared" si="9"/>
        <v>4</v>
      </c>
      <c r="K41" s="1">
        <f t="shared" si="10"/>
        <v>6</v>
      </c>
      <c r="L41" s="1">
        <f t="shared" si="11"/>
        <v>5</v>
      </c>
      <c r="M41" s="1">
        <f t="shared" si="21"/>
        <v>32</v>
      </c>
      <c r="N41" s="1">
        <f t="shared" si="22"/>
        <v>83</v>
      </c>
      <c r="O41" s="1">
        <f t="shared" si="23"/>
        <v>52</v>
      </c>
      <c r="P41" s="1">
        <f t="shared" si="12"/>
        <v>125</v>
      </c>
      <c r="Q41" s="1">
        <f t="shared" si="13"/>
        <v>160</v>
      </c>
      <c r="R41" s="1">
        <f t="shared" si="14"/>
        <v>140</v>
      </c>
      <c r="S41" s="1">
        <f t="shared" si="15"/>
        <v>120</v>
      </c>
      <c r="T41" s="1">
        <f t="shared" si="16"/>
        <v>148</v>
      </c>
      <c r="U41" s="1">
        <f t="shared" si="17"/>
        <v>138</v>
      </c>
      <c r="V41" s="1">
        <f t="shared" si="18"/>
        <v>2.0099999999999998</v>
      </c>
      <c r="W41" s="1">
        <f t="shared" si="19"/>
        <v>2.02</v>
      </c>
      <c r="X41" s="1">
        <f t="shared" si="20"/>
        <v>2.12</v>
      </c>
      <c r="Y41" s="8">
        <f t="shared" si="0"/>
        <v>2.0733333333333333</v>
      </c>
      <c r="Z41" s="8">
        <f t="shared" si="1"/>
        <v>5.2281290471193849E-2</v>
      </c>
      <c r="AA41" s="1">
        <v>4.2560000000000002</v>
      </c>
      <c r="AB41" s="1">
        <v>17.396000000000001</v>
      </c>
      <c r="AC41" s="1">
        <v>133.46</v>
      </c>
      <c r="AD41" s="3">
        <v>2.9656400000000001</v>
      </c>
      <c r="AE41" s="3">
        <v>3.1452049999999998</v>
      </c>
      <c r="AF41" s="8">
        <v>1.76162</v>
      </c>
      <c r="AG41" s="8">
        <v>1.56985</v>
      </c>
      <c r="AH41" s="3">
        <f t="shared" si="2"/>
        <v>3.0554224999999997</v>
      </c>
      <c r="AI41" s="3">
        <f t="shared" si="3"/>
        <v>1.665735</v>
      </c>
      <c r="AJ41" s="8">
        <v>0.9234</v>
      </c>
      <c r="AK41" s="8">
        <v>1.0663</v>
      </c>
      <c r="AL41" s="8">
        <v>1.1362000000000001</v>
      </c>
      <c r="AM41" s="9">
        <v>43.38</v>
      </c>
      <c r="AN41" s="9">
        <v>0.17377914905258787</v>
      </c>
      <c r="AO41" s="9">
        <v>6.387096774193548</v>
      </c>
      <c r="AP41" s="4">
        <v>1</v>
      </c>
      <c r="AQ41" s="1">
        <v>-0.05</v>
      </c>
      <c r="AR41" s="1">
        <v>0</v>
      </c>
      <c r="AS41" s="1">
        <v>-0.108</v>
      </c>
      <c r="AT41" s="1">
        <v>0</v>
      </c>
      <c r="AU41" s="1">
        <v>-0.185</v>
      </c>
      <c r="AV41" s="1">
        <v>0</v>
      </c>
      <c r="AW41" s="1">
        <v>-0.30499999999999999</v>
      </c>
      <c r="AX41" s="3">
        <v>6.0000000000000001E-3</v>
      </c>
      <c r="AY41" s="9">
        <v>0.33331666624997919</v>
      </c>
      <c r="AZ41" s="9">
        <v>1.469090909090909</v>
      </c>
      <c r="BA41" s="4">
        <v>6</v>
      </c>
      <c r="BB41" s="1">
        <v>0.56999999999999995</v>
      </c>
      <c r="BC41" s="2">
        <v>9</v>
      </c>
      <c r="BD41" s="1">
        <v>0.58599999999999997</v>
      </c>
      <c r="BE41" s="2">
        <v>9</v>
      </c>
      <c r="BF41" s="1">
        <v>0.63300000000000001</v>
      </c>
      <c r="BG41" s="2">
        <v>9</v>
      </c>
      <c r="BH41" s="3">
        <v>0.73599999999999999</v>
      </c>
      <c r="BI41" s="3">
        <v>0.16619999999999999</v>
      </c>
      <c r="BJ41" s="1">
        <v>10</v>
      </c>
      <c r="BK41" s="9">
        <v>2.65</v>
      </c>
      <c r="BL41" s="9">
        <v>1.8</v>
      </c>
      <c r="BM41" s="9">
        <v>1.36</v>
      </c>
      <c r="BN41" s="9">
        <v>1.1000000000000001</v>
      </c>
      <c r="BO41" s="9">
        <v>0.92</v>
      </c>
      <c r="BP41" s="9">
        <v>0.79</v>
      </c>
      <c r="BQ41" s="9">
        <v>0.69</v>
      </c>
      <c r="BR41" s="9">
        <v>0.61</v>
      </c>
      <c r="BS41" s="9">
        <v>0.55000000000000004</v>
      </c>
      <c r="BT41" s="9">
        <v>0.5</v>
      </c>
      <c r="BU41" s="9">
        <v>0.46</v>
      </c>
      <c r="BV41" s="9">
        <v>0.42</v>
      </c>
      <c r="BW41" s="9">
        <v>0.42</v>
      </c>
      <c r="BX41" s="9">
        <v>0.27</v>
      </c>
      <c r="BY41" s="8">
        <v>-1.2769999999999999</v>
      </c>
      <c r="BZ41" s="8">
        <v>-0.81399999999999995</v>
      </c>
      <c r="CA41" s="8">
        <v>-0.61399999999999999</v>
      </c>
      <c r="CB41" s="8">
        <v>-0.53400000000000003</v>
      </c>
      <c r="CC41" s="8">
        <v>-0.50600000000000001</v>
      </c>
      <c r="CD41" s="8">
        <v>-0.47099999999999997</v>
      </c>
      <c r="CE41" s="8">
        <v>-0.44800000000000001</v>
      </c>
      <c r="CF41" s="8">
        <v>-0.42699999999999999</v>
      </c>
      <c r="CG41" s="8">
        <v>-0.41099999999999998</v>
      </c>
      <c r="CH41" s="8">
        <v>-0.39400000000000002</v>
      </c>
      <c r="CI41" s="8">
        <v>-0.38300000000000001</v>
      </c>
      <c r="CJ41" s="8">
        <v>-0.36499999999999999</v>
      </c>
      <c r="CK41" s="8" t="str">
        <f t="shared" si="4"/>
        <v>N</v>
      </c>
      <c r="CL41" s="8">
        <v>4.2999999999999997E-2</v>
      </c>
      <c r="CM41" s="3">
        <v>0.13600000000000001</v>
      </c>
      <c r="CN41" s="3">
        <v>0.27</v>
      </c>
      <c r="CO41" s="3">
        <v>0.40400000000000003</v>
      </c>
      <c r="CP41" s="3">
        <v>0.51600000000000001</v>
      </c>
      <c r="CQ41" s="3">
        <v>0.60299999999999998</v>
      </c>
      <c r="CR41" s="3">
        <v>0.66900000000000004</v>
      </c>
      <c r="CS41" s="3">
        <v>0.71899999999999997</v>
      </c>
      <c r="CT41" s="3">
        <v>0.75700000000000001</v>
      </c>
      <c r="CU41" s="3">
        <v>0.78700000000000003</v>
      </c>
      <c r="CV41" s="3">
        <v>0.81</v>
      </c>
      <c r="CW41" s="3">
        <v>0.83099999999999996</v>
      </c>
    </row>
    <row r="42" spans="1:101" x14ac:dyDescent="0.2">
      <c r="A42" s="1">
        <v>41</v>
      </c>
      <c r="B42" s="1" t="s">
        <v>14</v>
      </c>
      <c r="C42" s="1">
        <v>2</v>
      </c>
      <c r="D42" s="1">
        <v>2</v>
      </c>
      <c r="E42" s="1">
        <v>5</v>
      </c>
      <c r="F42" s="1">
        <f t="shared" si="5"/>
        <v>9</v>
      </c>
      <c r="G42" s="1" t="str">
        <f t="shared" si="6"/>
        <v>4S2P2</v>
      </c>
      <c r="H42" s="1" t="str">
        <f t="shared" si="7"/>
        <v>5S2P3</v>
      </c>
      <c r="I42" s="1" t="str">
        <f t="shared" si="8"/>
        <v>4S2P4</v>
      </c>
      <c r="J42" s="1">
        <f t="shared" si="9"/>
        <v>4</v>
      </c>
      <c r="K42" s="1">
        <f t="shared" si="10"/>
        <v>5</v>
      </c>
      <c r="L42" s="1">
        <f t="shared" si="11"/>
        <v>4</v>
      </c>
      <c r="M42" s="1">
        <f t="shared" si="21"/>
        <v>32</v>
      </c>
      <c r="N42" s="1">
        <f t="shared" si="22"/>
        <v>51</v>
      </c>
      <c r="O42" s="1">
        <f t="shared" si="23"/>
        <v>34</v>
      </c>
      <c r="P42" s="1">
        <f t="shared" si="12"/>
        <v>125</v>
      </c>
      <c r="Q42" s="1">
        <f t="shared" si="13"/>
        <v>145</v>
      </c>
      <c r="R42" s="1">
        <f t="shared" si="14"/>
        <v>103</v>
      </c>
      <c r="S42" s="1">
        <f t="shared" si="15"/>
        <v>120</v>
      </c>
      <c r="T42" s="1">
        <f t="shared" si="16"/>
        <v>139</v>
      </c>
      <c r="U42" s="1">
        <f t="shared" si="17"/>
        <v>120</v>
      </c>
      <c r="V42" s="1">
        <f t="shared" si="18"/>
        <v>2.0099999999999998</v>
      </c>
      <c r="W42" s="1">
        <f t="shared" si="19"/>
        <v>2.0499999999999998</v>
      </c>
      <c r="X42" s="1">
        <f t="shared" si="20"/>
        <v>2.5499999999999998</v>
      </c>
      <c r="Y42" s="8">
        <f t="shared" si="0"/>
        <v>2.3188888888888886</v>
      </c>
      <c r="Z42" s="8">
        <f t="shared" si="1"/>
        <v>0.25873385916138458</v>
      </c>
      <c r="AA42" s="1">
        <v>3.99</v>
      </c>
      <c r="AB42" s="1">
        <v>16.039000000000001</v>
      </c>
      <c r="AC42" s="1">
        <v>87.06</v>
      </c>
      <c r="AD42" s="3">
        <v>2.7979750000000001</v>
      </c>
      <c r="AE42" s="3">
        <v>2.8848500000000001</v>
      </c>
      <c r="AF42" s="8">
        <v>1.8334199999999998</v>
      </c>
      <c r="AG42" s="8">
        <v>1.8148550000000001</v>
      </c>
      <c r="AH42" s="3">
        <f t="shared" si="2"/>
        <v>2.8414125000000001</v>
      </c>
      <c r="AI42" s="3">
        <f t="shared" si="3"/>
        <v>1.8241375</v>
      </c>
      <c r="AJ42" s="8">
        <v>0.33539999999999998</v>
      </c>
      <c r="AK42" s="8">
        <v>1.3327</v>
      </c>
      <c r="AL42" s="8">
        <v>1.6267</v>
      </c>
      <c r="AM42" s="9">
        <v>50.2</v>
      </c>
      <c r="AN42" s="9">
        <v>0.15401787615054624</v>
      </c>
      <c r="AO42" s="9">
        <v>1.870967741935484</v>
      </c>
      <c r="AP42" s="4">
        <v>1</v>
      </c>
      <c r="AQ42" s="1">
        <v>-5.2999999999999999E-2</v>
      </c>
      <c r="AR42" s="1">
        <v>1</v>
      </c>
      <c r="AS42" s="1">
        <v>-0.13400000000000001</v>
      </c>
      <c r="AT42" s="1">
        <v>1</v>
      </c>
      <c r="AU42" s="1">
        <v>-0.26400000000000001</v>
      </c>
      <c r="AV42" s="1">
        <v>1</v>
      </c>
      <c r="AW42" s="1">
        <v>-0.438</v>
      </c>
      <c r="AX42" s="3">
        <v>1E-3</v>
      </c>
      <c r="AY42" s="9">
        <v>0.16499834709087982</v>
      </c>
      <c r="AZ42" s="9">
        <v>2.1259842519685042</v>
      </c>
      <c r="BA42" s="4">
        <v>1</v>
      </c>
      <c r="BB42" s="1">
        <v>7.0999999999999994E-2</v>
      </c>
      <c r="BC42" s="2">
        <v>1</v>
      </c>
      <c r="BD42" s="1">
        <v>0.154</v>
      </c>
      <c r="BE42" s="2">
        <v>1</v>
      </c>
      <c r="BF42" s="1">
        <v>0.309</v>
      </c>
      <c r="BG42" s="2">
        <v>1</v>
      </c>
      <c r="BH42" s="3">
        <v>0.55500000000000005</v>
      </c>
      <c r="BI42" s="3">
        <v>1.6000000000000001E-3</v>
      </c>
      <c r="BJ42" s="1">
        <v>10</v>
      </c>
      <c r="BK42" s="9">
        <v>2.31</v>
      </c>
      <c r="BL42" s="9">
        <v>1.58</v>
      </c>
      <c r="BM42" s="9">
        <v>1.2</v>
      </c>
      <c r="BN42" s="9">
        <v>0.97</v>
      </c>
      <c r="BO42" s="9">
        <v>0.81</v>
      </c>
      <c r="BP42" s="9">
        <v>0.69</v>
      </c>
      <c r="BQ42" s="9">
        <v>0.61</v>
      </c>
      <c r="BR42" s="9">
        <v>0.54</v>
      </c>
      <c r="BS42" s="9">
        <v>0.49</v>
      </c>
      <c r="BT42" s="9">
        <v>0.44</v>
      </c>
      <c r="BU42" s="9">
        <v>0.41</v>
      </c>
      <c r="BV42" s="9">
        <v>0.38</v>
      </c>
      <c r="BW42" s="9">
        <v>0.56000000000000005</v>
      </c>
      <c r="BX42" s="9">
        <v>0.35</v>
      </c>
      <c r="BY42" s="8">
        <v>4.3209999999999997</v>
      </c>
      <c r="BZ42" s="8">
        <v>4.2949999999999999</v>
      </c>
      <c r="CA42" s="8">
        <v>1.4530000000000001</v>
      </c>
      <c r="CB42" s="8">
        <v>1.512</v>
      </c>
      <c r="CC42" s="8">
        <v>1.488</v>
      </c>
      <c r="CD42" s="8">
        <v>1.357</v>
      </c>
      <c r="CE42" s="8">
        <v>1.1970000000000001</v>
      </c>
      <c r="CF42" s="8">
        <v>1.06</v>
      </c>
      <c r="CG42" s="8">
        <v>0.99299999999999999</v>
      </c>
      <c r="CH42" s="8">
        <v>0.91600000000000004</v>
      </c>
      <c r="CI42" s="8">
        <v>0.84499999999999997</v>
      </c>
      <c r="CJ42" s="8">
        <v>0.77700000000000002</v>
      </c>
      <c r="CK42" s="8" t="str">
        <f t="shared" si="4"/>
        <v>P</v>
      </c>
      <c r="CL42" s="8">
        <v>2.8000000000000001E-2</v>
      </c>
      <c r="CM42" s="3">
        <v>5.1999999999999998E-2</v>
      </c>
      <c r="CN42" s="3">
        <v>9.1999999999999998E-2</v>
      </c>
      <c r="CO42" s="3">
        <v>0.153</v>
      </c>
      <c r="CP42" s="3">
        <v>0.22</v>
      </c>
      <c r="CQ42" s="3">
        <v>0.28899999999999998</v>
      </c>
      <c r="CR42" s="3">
        <v>0.35299999999999998</v>
      </c>
      <c r="CS42" s="3">
        <v>0.41199999999999998</v>
      </c>
      <c r="CT42" s="3">
        <v>0.46100000000000002</v>
      </c>
      <c r="CU42" s="3">
        <v>0.50600000000000001</v>
      </c>
      <c r="CV42" s="3">
        <v>0.54600000000000004</v>
      </c>
      <c r="CW42" s="3">
        <v>0.58399999999999996</v>
      </c>
    </row>
    <row r="43" spans="1:101" x14ac:dyDescent="0.2">
      <c r="A43" s="1">
        <v>42</v>
      </c>
      <c r="B43" s="1" t="s">
        <v>15</v>
      </c>
      <c r="C43" s="1">
        <v>2</v>
      </c>
      <c r="D43" s="1">
        <v>2</v>
      </c>
      <c r="E43" s="1">
        <v>5</v>
      </c>
      <c r="F43" s="1">
        <f t="shared" si="5"/>
        <v>9</v>
      </c>
      <c r="G43" s="1" t="str">
        <f t="shared" si="6"/>
        <v>4S2P2</v>
      </c>
      <c r="H43" s="1" t="str">
        <f t="shared" si="7"/>
        <v>5S2P3</v>
      </c>
      <c r="I43" s="1" t="str">
        <f t="shared" si="8"/>
        <v>5S2P4</v>
      </c>
      <c r="J43" s="1">
        <f t="shared" si="9"/>
        <v>4</v>
      </c>
      <c r="K43" s="1">
        <f t="shared" si="10"/>
        <v>5</v>
      </c>
      <c r="L43" s="1">
        <f t="shared" si="11"/>
        <v>5</v>
      </c>
      <c r="M43" s="1">
        <f t="shared" si="21"/>
        <v>32</v>
      </c>
      <c r="N43" s="1">
        <f t="shared" si="22"/>
        <v>51</v>
      </c>
      <c r="O43" s="1">
        <f t="shared" si="23"/>
        <v>52</v>
      </c>
      <c r="P43" s="1">
        <f t="shared" si="12"/>
        <v>125</v>
      </c>
      <c r="Q43" s="1">
        <f t="shared" si="13"/>
        <v>145</v>
      </c>
      <c r="R43" s="1">
        <f t="shared" si="14"/>
        <v>140</v>
      </c>
      <c r="S43" s="1">
        <f t="shared" si="15"/>
        <v>120</v>
      </c>
      <c r="T43" s="1">
        <f t="shared" si="16"/>
        <v>139</v>
      </c>
      <c r="U43" s="1">
        <f t="shared" si="17"/>
        <v>138</v>
      </c>
      <c r="V43" s="1">
        <f t="shared" si="18"/>
        <v>2.0099999999999998</v>
      </c>
      <c r="W43" s="1">
        <f t="shared" si="19"/>
        <v>2.0499999999999998</v>
      </c>
      <c r="X43" s="1">
        <f t="shared" si="20"/>
        <v>2.12</v>
      </c>
      <c r="Y43" s="8">
        <f t="shared" si="0"/>
        <v>2.08</v>
      </c>
      <c r="Z43" s="8">
        <f t="shared" si="1"/>
        <v>4.6666666666666815E-2</v>
      </c>
      <c r="AA43" s="1">
        <v>4.2140000000000004</v>
      </c>
      <c r="AB43" s="1">
        <v>17.158000000000001</v>
      </c>
      <c r="AC43" s="1">
        <v>114.08</v>
      </c>
      <c r="AD43" s="3">
        <v>2.957525</v>
      </c>
      <c r="AE43" s="3">
        <v>3.0699550000000002</v>
      </c>
      <c r="AF43" s="8">
        <v>1.76553</v>
      </c>
      <c r="AG43" s="8">
        <v>1.6651349999999998</v>
      </c>
      <c r="AH43" s="3">
        <f t="shared" si="2"/>
        <v>3.0137400000000003</v>
      </c>
      <c r="AI43" s="3">
        <f t="shared" si="3"/>
        <v>1.7153324999999999</v>
      </c>
      <c r="AJ43" s="8">
        <v>0.46229999999999999</v>
      </c>
      <c r="AK43" s="8">
        <v>1.2694000000000001</v>
      </c>
      <c r="AL43" s="8">
        <v>1.2184999999999999</v>
      </c>
      <c r="AM43" s="9">
        <v>39.450000000000003</v>
      </c>
      <c r="AN43" s="9">
        <v>0.13004180115317082</v>
      </c>
      <c r="AO43" s="9">
        <v>4.6363636363636358</v>
      </c>
      <c r="AP43" s="4">
        <v>1</v>
      </c>
      <c r="AQ43" s="1">
        <v>-8.4000000000000005E-2</v>
      </c>
      <c r="AR43" s="1">
        <v>0</v>
      </c>
      <c r="AS43" s="1">
        <v>-0.16200000000000001</v>
      </c>
      <c r="AT43" s="1">
        <v>1</v>
      </c>
      <c r="AU43" s="1">
        <v>-0.26300000000000001</v>
      </c>
      <c r="AV43" s="1">
        <v>1</v>
      </c>
      <c r="AW43" s="1">
        <v>-0.44800000000000001</v>
      </c>
      <c r="AX43" s="3">
        <v>2E-3</v>
      </c>
      <c r="AY43" s="9">
        <v>0.25535857142457546</v>
      </c>
      <c r="AZ43" s="9">
        <v>1.0688259109311742</v>
      </c>
      <c r="BA43" s="4">
        <v>4</v>
      </c>
      <c r="BB43" s="1">
        <v>0.20499999999999999</v>
      </c>
      <c r="BC43" s="2">
        <v>4</v>
      </c>
      <c r="BD43" s="1">
        <v>0.23499999999999999</v>
      </c>
      <c r="BE43" s="2">
        <v>4</v>
      </c>
      <c r="BF43" s="1">
        <v>0.29199999999999998</v>
      </c>
      <c r="BG43" s="2">
        <v>6</v>
      </c>
      <c r="BH43" s="3">
        <v>0.43</v>
      </c>
      <c r="BI43" s="3">
        <v>5.0299999999999997E-2</v>
      </c>
      <c r="BJ43" s="1">
        <v>10</v>
      </c>
      <c r="BK43" s="9">
        <v>3.14</v>
      </c>
      <c r="BL43" s="9">
        <v>2.14</v>
      </c>
      <c r="BM43" s="9">
        <v>1.62</v>
      </c>
      <c r="BN43" s="9">
        <v>1.3</v>
      </c>
      <c r="BO43" s="9">
        <v>1.0900000000000001</v>
      </c>
      <c r="BP43" s="9">
        <v>0.94</v>
      </c>
      <c r="BQ43" s="9">
        <v>0.82</v>
      </c>
      <c r="BR43" s="9">
        <v>0.73</v>
      </c>
      <c r="BS43" s="9">
        <v>0.66</v>
      </c>
      <c r="BT43" s="9">
        <v>0.6</v>
      </c>
      <c r="BU43" s="9">
        <v>0.55000000000000004</v>
      </c>
      <c r="BV43" s="9">
        <v>0.51</v>
      </c>
      <c r="BW43" s="9">
        <v>0.46</v>
      </c>
      <c r="BX43" s="9">
        <v>0.28999999999999998</v>
      </c>
      <c r="BY43" s="8">
        <v>-3.9140000000000001</v>
      </c>
      <c r="BZ43" s="8">
        <v>-0.54</v>
      </c>
      <c r="CA43" s="8">
        <v>-0.6</v>
      </c>
      <c r="CB43" s="8">
        <v>-0.63100000000000001</v>
      </c>
      <c r="CC43" s="8">
        <v>-0.58099999999999996</v>
      </c>
      <c r="CD43" s="8">
        <v>-0.51200000000000001</v>
      </c>
      <c r="CE43" s="8">
        <v>-0.44900000000000001</v>
      </c>
      <c r="CF43" s="8">
        <v>-0.41599999999999998</v>
      </c>
      <c r="CG43" s="8">
        <v>-0.38700000000000001</v>
      </c>
      <c r="CH43" s="8">
        <v>-0.37</v>
      </c>
      <c r="CI43" s="8">
        <v>-0.36199999999999999</v>
      </c>
      <c r="CJ43" s="8">
        <v>-0.374</v>
      </c>
      <c r="CK43" s="8" t="str">
        <f t="shared" si="4"/>
        <v>N</v>
      </c>
      <c r="CL43" s="8">
        <v>1.9E-2</v>
      </c>
      <c r="CM43" s="3">
        <v>6.4000000000000001E-2</v>
      </c>
      <c r="CN43" s="3">
        <v>0.14799999999999999</v>
      </c>
      <c r="CO43" s="3">
        <v>0.26100000000000001</v>
      </c>
      <c r="CP43" s="3">
        <v>0.38300000000000001</v>
      </c>
      <c r="CQ43" s="3">
        <v>0.495</v>
      </c>
      <c r="CR43" s="3">
        <v>0.59099999999999997</v>
      </c>
      <c r="CS43" s="3">
        <v>0.66600000000000004</v>
      </c>
      <c r="CT43" s="3">
        <v>0.72399999999999998</v>
      </c>
      <c r="CU43" s="3">
        <v>0.76800000000000002</v>
      </c>
      <c r="CV43" s="3">
        <v>0.80100000000000005</v>
      </c>
      <c r="CW43" s="3">
        <v>0.82399999999999995</v>
      </c>
    </row>
    <row r="44" spans="1:101" x14ac:dyDescent="0.2">
      <c r="A44" s="1">
        <v>43</v>
      </c>
      <c r="B44" s="1" t="s">
        <v>16</v>
      </c>
      <c r="C44" s="1">
        <v>2</v>
      </c>
      <c r="D44" s="1">
        <v>2</v>
      </c>
      <c r="E44" s="1">
        <v>5</v>
      </c>
      <c r="F44" s="1">
        <f t="shared" si="5"/>
        <v>9</v>
      </c>
      <c r="G44" s="1" t="str">
        <f t="shared" si="6"/>
        <v>3S2P2</v>
      </c>
      <c r="H44" s="1" t="str">
        <f t="shared" si="7"/>
        <v>6S2P3</v>
      </c>
      <c r="I44" s="1" t="str">
        <f t="shared" si="8"/>
        <v>5S2P4</v>
      </c>
      <c r="J44" s="1">
        <f t="shared" si="9"/>
        <v>3</v>
      </c>
      <c r="K44" s="1">
        <f t="shared" si="10"/>
        <v>6</v>
      </c>
      <c r="L44" s="1">
        <f t="shared" si="11"/>
        <v>5</v>
      </c>
      <c r="M44" s="1">
        <f t="shared" si="21"/>
        <v>14</v>
      </c>
      <c r="N44" s="1">
        <f t="shared" si="22"/>
        <v>83</v>
      </c>
      <c r="O44" s="1">
        <f t="shared" si="23"/>
        <v>52</v>
      </c>
      <c r="P44" s="1">
        <f t="shared" si="12"/>
        <v>110</v>
      </c>
      <c r="Q44" s="1">
        <f t="shared" si="13"/>
        <v>160</v>
      </c>
      <c r="R44" s="1">
        <f t="shared" si="14"/>
        <v>140</v>
      </c>
      <c r="S44" s="1">
        <f t="shared" si="15"/>
        <v>111</v>
      </c>
      <c r="T44" s="1">
        <f t="shared" si="16"/>
        <v>148</v>
      </c>
      <c r="U44" s="1">
        <f t="shared" si="17"/>
        <v>138</v>
      </c>
      <c r="V44" s="1">
        <f t="shared" si="18"/>
        <v>1.98</v>
      </c>
      <c r="W44" s="1">
        <f t="shared" si="19"/>
        <v>2.02</v>
      </c>
      <c r="X44" s="1">
        <f t="shared" si="20"/>
        <v>2.12</v>
      </c>
      <c r="Y44" s="8">
        <f t="shared" si="0"/>
        <v>2.0666666666666669</v>
      </c>
      <c r="Z44" s="8">
        <f t="shared" si="1"/>
        <v>6.1101009266077921E-2</v>
      </c>
      <c r="AA44" s="1">
        <v>4.1820000000000004</v>
      </c>
      <c r="AB44" s="1">
        <v>17.387</v>
      </c>
      <c r="AC44" s="1">
        <v>123.57</v>
      </c>
      <c r="AD44" s="3">
        <v>2.8887149999999999</v>
      </c>
      <c r="AE44" s="3">
        <v>3.1502249999999998</v>
      </c>
      <c r="AF44" s="8">
        <v>1.9043700000000001</v>
      </c>
      <c r="AG44" s="8">
        <v>1.5281549999999999</v>
      </c>
      <c r="AH44" s="3">
        <f t="shared" si="2"/>
        <v>3.0194700000000001</v>
      </c>
      <c r="AI44" s="3">
        <f t="shared" si="3"/>
        <v>1.7162625</v>
      </c>
      <c r="AJ44" s="8">
        <v>0.64890000000000003</v>
      </c>
      <c r="AK44" s="8">
        <v>1.0471999999999999</v>
      </c>
      <c r="AL44" s="8">
        <v>1.2025999999999999</v>
      </c>
      <c r="AM44" s="9">
        <v>45.39</v>
      </c>
      <c r="AN44" s="9">
        <v>0.15989412266121966</v>
      </c>
      <c r="AO44" s="9">
        <v>4.2142857142857135</v>
      </c>
      <c r="AP44" s="4">
        <v>3</v>
      </c>
      <c r="AQ44" s="1">
        <v>-6.2E-2</v>
      </c>
      <c r="AR44" s="1">
        <v>0</v>
      </c>
      <c r="AS44" s="1">
        <v>-8.5999999999999993E-2</v>
      </c>
      <c r="AT44" s="1">
        <v>0</v>
      </c>
      <c r="AU44" s="1">
        <v>-0.156</v>
      </c>
      <c r="AV44" s="1">
        <v>1</v>
      </c>
      <c r="AW44" s="1">
        <v>-0.26200000000000001</v>
      </c>
      <c r="AX44" s="3">
        <v>6.5000000000000002E-2</v>
      </c>
      <c r="AY44" s="9">
        <v>0.16243768035772982</v>
      </c>
      <c r="AZ44" s="9">
        <v>1.0569620253164558</v>
      </c>
      <c r="BA44" s="4">
        <v>1</v>
      </c>
      <c r="BB44" s="1">
        <v>0.19600000000000001</v>
      </c>
      <c r="BC44" s="2">
        <v>1</v>
      </c>
      <c r="BD44" s="1">
        <v>0.21299999999999999</v>
      </c>
      <c r="BE44" s="2">
        <v>1</v>
      </c>
      <c r="BF44" s="1">
        <v>0.26500000000000001</v>
      </c>
      <c r="BG44" s="2">
        <v>2</v>
      </c>
      <c r="BH44" s="3">
        <v>0.40899999999999997</v>
      </c>
      <c r="BI44" s="3">
        <v>8.8200000000000001E-2</v>
      </c>
      <c r="BJ44" s="1">
        <v>10</v>
      </c>
      <c r="BK44" s="9">
        <v>1.79</v>
      </c>
      <c r="BL44" s="9">
        <v>1.2</v>
      </c>
      <c r="BM44" s="9">
        <v>0.91</v>
      </c>
      <c r="BN44" s="9">
        <v>0.73</v>
      </c>
      <c r="BO44" s="9">
        <v>0.61</v>
      </c>
      <c r="BP44" s="9">
        <v>0.52</v>
      </c>
      <c r="BQ44" s="9">
        <v>0.46</v>
      </c>
      <c r="BR44" s="9">
        <v>0.41</v>
      </c>
      <c r="BS44" s="9">
        <v>0.37</v>
      </c>
      <c r="BT44" s="9">
        <v>0.33</v>
      </c>
      <c r="BU44" s="9">
        <v>0.31</v>
      </c>
      <c r="BV44" s="9">
        <v>0.28000000000000003</v>
      </c>
      <c r="BW44" s="9">
        <v>0.43</v>
      </c>
      <c r="BX44" s="9">
        <v>0.27</v>
      </c>
      <c r="BY44" s="8">
        <v>-0.30099999999999999</v>
      </c>
      <c r="BZ44" s="8">
        <v>-0.309</v>
      </c>
      <c r="CA44" s="8">
        <v>-0.315</v>
      </c>
      <c r="CB44" s="8">
        <v>-0.313</v>
      </c>
      <c r="CC44" s="8">
        <v>-0.311</v>
      </c>
      <c r="CD44" s="8">
        <v>-0.29699999999999999</v>
      </c>
      <c r="CE44" s="8">
        <v>-0.28499999999999998</v>
      </c>
      <c r="CF44" s="8">
        <v>-0.28299999999999997</v>
      </c>
      <c r="CG44" s="8">
        <v>-0.29199999999999998</v>
      </c>
      <c r="CH44" s="8">
        <v>-0.30199999999999999</v>
      </c>
      <c r="CI44" s="8">
        <v>-0.307</v>
      </c>
      <c r="CJ44" s="8">
        <v>-0.32800000000000001</v>
      </c>
      <c r="CK44" s="8" t="str">
        <f t="shared" si="4"/>
        <v>N</v>
      </c>
      <c r="CL44" s="8">
        <v>3.9E-2</v>
      </c>
      <c r="CM44" s="3">
        <v>0.13100000000000001</v>
      </c>
      <c r="CN44" s="3">
        <v>0.26500000000000001</v>
      </c>
      <c r="CO44" s="3">
        <v>0.40799999999999997</v>
      </c>
      <c r="CP44" s="3">
        <v>0.53300000000000003</v>
      </c>
      <c r="CQ44" s="3">
        <v>0.63400000000000001</v>
      </c>
      <c r="CR44" s="3">
        <v>0.70799999999999996</v>
      </c>
      <c r="CS44" s="3">
        <v>0.75900000000000001</v>
      </c>
      <c r="CT44" s="3">
        <v>0.79200000000000004</v>
      </c>
      <c r="CU44" s="3">
        <v>0.81699999999999995</v>
      </c>
      <c r="CV44" s="3">
        <v>0.83699999999999997</v>
      </c>
      <c r="CW44" s="3">
        <v>0.85199999999999998</v>
      </c>
    </row>
    <row r="45" spans="1:101" x14ac:dyDescent="0.2">
      <c r="A45" s="1">
        <v>44</v>
      </c>
      <c r="B45" s="1" t="s">
        <v>17</v>
      </c>
      <c r="C45" s="1">
        <v>2</v>
      </c>
      <c r="D45" s="1">
        <v>2</v>
      </c>
      <c r="E45" s="1">
        <v>5</v>
      </c>
      <c r="F45" s="1">
        <f t="shared" si="5"/>
        <v>9</v>
      </c>
      <c r="G45" s="1" t="str">
        <f t="shared" si="6"/>
        <v>3S2P2</v>
      </c>
      <c r="H45" s="1" t="str">
        <f t="shared" si="7"/>
        <v>5S2P3</v>
      </c>
      <c r="I45" s="1" t="str">
        <f t="shared" si="8"/>
        <v>5S2P4</v>
      </c>
      <c r="J45" s="1">
        <f t="shared" si="9"/>
        <v>3</v>
      </c>
      <c r="K45" s="1">
        <f t="shared" si="10"/>
        <v>5</v>
      </c>
      <c r="L45" s="1">
        <f t="shared" si="11"/>
        <v>5</v>
      </c>
      <c r="M45" s="1">
        <f t="shared" si="21"/>
        <v>14</v>
      </c>
      <c r="N45" s="1">
        <f t="shared" si="22"/>
        <v>51</v>
      </c>
      <c r="O45" s="1">
        <f t="shared" si="23"/>
        <v>52</v>
      </c>
      <c r="P45" s="1">
        <f t="shared" si="12"/>
        <v>110</v>
      </c>
      <c r="Q45" s="1">
        <f t="shared" si="13"/>
        <v>145</v>
      </c>
      <c r="R45" s="1">
        <f t="shared" si="14"/>
        <v>140</v>
      </c>
      <c r="S45" s="1">
        <f t="shared" si="15"/>
        <v>111</v>
      </c>
      <c r="T45" s="1">
        <f t="shared" si="16"/>
        <v>139</v>
      </c>
      <c r="U45" s="1">
        <f t="shared" si="17"/>
        <v>138</v>
      </c>
      <c r="V45" s="1">
        <f t="shared" si="18"/>
        <v>1.98</v>
      </c>
      <c r="W45" s="1">
        <f t="shared" si="19"/>
        <v>2.0499999999999998</v>
      </c>
      <c r="X45" s="1">
        <f t="shared" si="20"/>
        <v>2.12</v>
      </c>
      <c r="Y45" s="8">
        <f t="shared" si="0"/>
        <v>2.0733333333333333</v>
      </c>
      <c r="Z45" s="8">
        <f t="shared" si="1"/>
        <v>5.7154760664940893E-2</v>
      </c>
      <c r="AA45" s="1">
        <v>4.149</v>
      </c>
      <c r="AB45" s="1">
        <v>17.09</v>
      </c>
      <c r="AC45" s="1">
        <v>104.19</v>
      </c>
      <c r="AD45" s="3">
        <v>2.8832149999999999</v>
      </c>
      <c r="AE45" s="3">
        <v>3.0722800000000001</v>
      </c>
      <c r="AF45" s="8">
        <v>1.90506</v>
      </c>
      <c r="AG45" s="8">
        <v>1.6282349999999999</v>
      </c>
      <c r="AH45" s="3">
        <f t="shared" si="2"/>
        <v>2.9777475</v>
      </c>
      <c r="AI45" s="3">
        <f t="shared" si="3"/>
        <v>1.7666474999999999</v>
      </c>
      <c r="AJ45" s="8">
        <v>0.17299999999999999</v>
      </c>
      <c r="AK45" s="8">
        <v>1.3811</v>
      </c>
      <c r="AL45" s="8">
        <v>1.2064999999999999</v>
      </c>
      <c r="AM45" s="9">
        <v>42.85</v>
      </c>
      <c r="AN45" s="9">
        <v>8.3790184210229393E-2</v>
      </c>
      <c r="AO45" s="9">
        <v>7.5061863771771122</v>
      </c>
      <c r="AP45" s="4">
        <v>1</v>
      </c>
      <c r="AQ45" s="1">
        <v>-0.11799999999999999</v>
      </c>
      <c r="AR45" s="1">
        <v>1</v>
      </c>
      <c r="AS45" s="1">
        <v>-0.2112</v>
      </c>
      <c r="AT45" s="1">
        <v>2</v>
      </c>
      <c r="AU45" s="1">
        <v>-0.27100000000000002</v>
      </c>
      <c r="AV45" s="1">
        <v>3</v>
      </c>
      <c r="AW45" s="1">
        <v>-0.41</v>
      </c>
      <c r="AX45" s="3">
        <v>1E-3</v>
      </c>
      <c r="AY45" s="9">
        <v>0.30074407724841401</v>
      </c>
      <c r="AZ45" s="9">
        <v>1.8858447488584473</v>
      </c>
      <c r="BA45" s="4">
        <v>5</v>
      </c>
      <c r="BB45" s="1">
        <v>8.0000000000000002E-3</v>
      </c>
      <c r="BC45" s="2">
        <v>0</v>
      </c>
      <c r="BD45" s="1">
        <v>1.2E-2</v>
      </c>
      <c r="BE45" s="2">
        <v>0</v>
      </c>
      <c r="BF45" s="1">
        <v>4.8000000000000001E-2</v>
      </c>
      <c r="BG45" s="2">
        <v>3</v>
      </c>
      <c r="BH45" s="3">
        <v>0.17199999999999999</v>
      </c>
      <c r="BI45" s="3">
        <v>0.13289999999999999</v>
      </c>
      <c r="BJ45" s="1">
        <v>10</v>
      </c>
      <c r="BK45" s="9">
        <v>1.99</v>
      </c>
      <c r="BL45" s="9">
        <v>1.35</v>
      </c>
      <c r="BM45" s="9">
        <v>1.02</v>
      </c>
      <c r="BN45" s="9">
        <v>0.82</v>
      </c>
      <c r="BO45" s="9">
        <v>0.69</v>
      </c>
      <c r="BP45" s="9">
        <v>0.59</v>
      </c>
      <c r="BQ45" s="9">
        <v>0.52</v>
      </c>
      <c r="BR45" s="9">
        <v>0.46</v>
      </c>
      <c r="BS45" s="9">
        <v>0.41</v>
      </c>
      <c r="BT45" s="9">
        <v>0.38</v>
      </c>
      <c r="BU45" s="9">
        <v>0.34</v>
      </c>
      <c r="BV45" s="9">
        <v>0.32</v>
      </c>
      <c r="BW45" s="9">
        <v>0.47</v>
      </c>
      <c r="BX45" s="9">
        <v>0.3</v>
      </c>
      <c r="BY45" s="8">
        <v>-0.35799999999999998</v>
      </c>
      <c r="BZ45" s="8">
        <v>-0.437</v>
      </c>
      <c r="CA45" s="8">
        <v>-0.46600000000000003</v>
      </c>
      <c r="CB45" s="8">
        <v>-0.44400000000000001</v>
      </c>
      <c r="CC45" s="8">
        <v>-0.40899999999999997</v>
      </c>
      <c r="CD45" s="8">
        <v>-0.379</v>
      </c>
      <c r="CE45" s="8">
        <v>-0.38700000000000001</v>
      </c>
      <c r="CF45" s="8">
        <v>-0.436</v>
      </c>
      <c r="CG45" s="8">
        <v>-0.55600000000000005</v>
      </c>
      <c r="CH45" s="8">
        <v>-0.72899999999999998</v>
      </c>
      <c r="CI45" s="8">
        <v>-0.97299999999999998</v>
      </c>
      <c r="CJ45" s="8">
        <v>-1.2829999999999999</v>
      </c>
      <c r="CK45" s="8" t="str">
        <f t="shared" si="4"/>
        <v>N</v>
      </c>
      <c r="CL45" s="8">
        <v>5.0999999999999997E-2</v>
      </c>
      <c r="CM45" s="3">
        <v>0.153</v>
      </c>
      <c r="CN45" s="3">
        <v>0.28999999999999998</v>
      </c>
      <c r="CO45" s="3">
        <v>0.42199999999999999</v>
      </c>
      <c r="CP45" s="3">
        <v>0.52800000000000002</v>
      </c>
      <c r="CQ45" s="3">
        <v>0.61199999999999999</v>
      </c>
      <c r="CR45" s="3">
        <v>0.67</v>
      </c>
      <c r="CS45" s="3">
        <v>0.70699999999999996</v>
      </c>
      <c r="CT45" s="3">
        <v>0.72199999999999998</v>
      </c>
      <c r="CU45" s="3">
        <v>0.72799999999999998</v>
      </c>
      <c r="CV45" s="3">
        <v>0.72799999999999998</v>
      </c>
      <c r="CW45" s="3">
        <v>0.72499999999999998</v>
      </c>
    </row>
    <row r="46" spans="1:101" x14ac:dyDescent="0.2">
      <c r="A46" s="1">
        <v>45</v>
      </c>
      <c r="B46" s="1" t="s">
        <v>18</v>
      </c>
      <c r="C46" s="1">
        <v>2</v>
      </c>
      <c r="D46" s="1">
        <v>2</v>
      </c>
      <c r="E46" s="1">
        <v>5</v>
      </c>
      <c r="F46" s="1">
        <f t="shared" si="5"/>
        <v>9</v>
      </c>
      <c r="G46" s="1" t="str">
        <f t="shared" si="6"/>
        <v>5S2P2</v>
      </c>
      <c r="H46" s="1" t="str">
        <f t="shared" si="7"/>
        <v>4S2P3</v>
      </c>
      <c r="I46" s="1" t="str">
        <f t="shared" si="8"/>
        <v>4S2P4</v>
      </c>
      <c r="J46" s="1">
        <f t="shared" si="9"/>
        <v>5</v>
      </c>
      <c r="K46" s="1">
        <f t="shared" si="10"/>
        <v>4</v>
      </c>
      <c r="L46" s="1">
        <f t="shared" si="11"/>
        <v>4</v>
      </c>
      <c r="M46" s="1">
        <f t="shared" si="21"/>
        <v>50</v>
      </c>
      <c r="N46" s="1">
        <f t="shared" si="22"/>
        <v>33</v>
      </c>
      <c r="O46" s="1">
        <f t="shared" si="23"/>
        <v>34</v>
      </c>
      <c r="P46" s="1">
        <f t="shared" si="12"/>
        <v>145</v>
      </c>
      <c r="Q46" s="1">
        <f t="shared" si="13"/>
        <v>115</v>
      </c>
      <c r="R46" s="1">
        <f t="shared" si="14"/>
        <v>103</v>
      </c>
      <c r="S46" s="1">
        <f t="shared" si="15"/>
        <v>139</v>
      </c>
      <c r="T46" s="1">
        <f t="shared" si="16"/>
        <v>119</v>
      </c>
      <c r="U46" s="1">
        <f t="shared" si="17"/>
        <v>120</v>
      </c>
      <c r="V46" s="1">
        <f t="shared" si="18"/>
        <v>1.96</v>
      </c>
      <c r="W46" s="1">
        <f t="shared" si="19"/>
        <v>2.1800000000000002</v>
      </c>
      <c r="X46" s="1">
        <f t="shared" si="20"/>
        <v>2.5499999999999998</v>
      </c>
      <c r="Y46" s="8">
        <f t="shared" si="0"/>
        <v>2.3366666666666669</v>
      </c>
      <c r="Z46" s="8">
        <f t="shared" si="1"/>
        <v>0.24953289696283859</v>
      </c>
      <c r="AA46" s="1">
        <v>3.9359999999999999</v>
      </c>
      <c r="AB46" s="1">
        <v>16.338000000000001</v>
      </c>
      <c r="AC46" s="1">
        <v>86.9</v>
      </c>
      <c r="AD46" s="3">
        <v>2.9251900000000002</v>
      </c>
      <c r="AE46" s="3">
        <v>2.74512</v>
      </c>
      <c r="AF46" s="8">
        <v>1.75098</v>
      </c>
      <c r="AG46" s="8">
        <v>1.857</v>
      </c>
      <c r="AH46" s="3">
        <f t="shared" si="2"/>
        <v>2.8351550000000003</v>
      </c>
      <c r="AI46" s="3">
        <f t="shared" si="3"/>
        <v>1.80399</v>
      </c>
      <c r="AJ46" s="8">
        <v>0.58430000000000004</v>
      </c>
      <c r="AK46" s="8">
        <v>1.24</v>
      </c>
      <c r="AL46" s="8">
        <v>1.4169</v>
      </c>
      <c r="AM46" s="9">
        <v>42.64</v>
      </c>
      <c r="AN46" s="9">
        <v>0.16262841080204896</v>
      </c>
      <c r="AO46" s="9">
        <v>1.1447368421052631</v>
      </c>
      <c r="AP46" s="4">
        <v>2</v>
      </c>
      <c r="AQ46" s="1">
        <v>-8.5000000000000006E-2</v>
      </c>
      <c r="AR46" s="1">
        <v>1</v>
      </c>
      <c r="AS46" s="1">
        <v>-0.10199999999999999</v>
      </c>
      <c r="AT46" s="1">
        <v>1</v>
      </c>
      <c r="AU46" s="1">
        <v>-0.13400000000000001</v>
      </c>
      <c r="AV46" s="1">
        <v>2</v>
      </c>
      <c r="AW46" s="1">
        <v>-0.32900000000000001</v>
      </c>
      <c r="AX46" s="3">
        <v>0.113</v>
      </c>
      <c r="AY46" s="9">
        <v>0.21434625286368611</v>
      </c>
      <c r="AZ46" s="9">
        <v>3.1643835616438358</v>
      </c>
      <c r="BA46" s="4">
        <v>1</v>
      </c>
      <c r="BB46" s="1">
        <v>6.2E-2</v>
      </c>
      <c r="BC46" s="2">
        <v>0</v>
      </c>
      <c r="BD46" s="1">
        <v>0.113</v>
      </c>
      <c r="BE46" s="2">
        <v>1</v>
      </c>
      <c r="BF46" s="1">
        <v>0.26100000000000001</v>
      </c>
      <c r="BG46" s="2">
        <v>1</v>
      </c>
      <c r="BH46" s="3">
        <v>0.43099999999999999</v>
      </c>
      <c r="BI46" s="3">
        <v>4.0000000000000001E-3</v>
      </c>
      <c r="BJ46" s="1">
        <v>10</v>
      </c>
      <c r="BK46" s="9">
        <v>1</v>
      </c>
      <c r="BL46" s="9">
        <v>0.67</v>
      </c>
      <c r="BM46" s="9">
        <v>0.51</v>
      </c>
      <c r="BN46" s="9">
        <v>0.41</v>
      </c>
      <c r="BO46" s="9">
        <v>0.34</v>
      </c>
      <c r="BP46" s="9">
        <v>0.28999999999999998</v>
      </c>
      <c r="BQ46" s="9">
        <v>0.26</v>
      </c>
      <c r="BR46" s="9">
        <v>0.23</v>
      </c>
      <c r="BS46" s="9">
        <v>0.21</v>
      </c>
      <c r="BT46" s="9">
        <v>0.19</v>
      </c>
      <c r="BU46" s="9">
        <v>0.17</v>
      </c>
      <c r="BV46" s="9">
        <v>0.16</v>
      </c>
      <c r="BW46" s="9">
        <v>0.53</v>
      </c>
      <c r="BX46" s="9">
        <v>0.33</v>
      </c>
      <c r="BY46" s="8">
        <v>0.41</v>
      </c>
      <c r="BZ46" s="8">
        <v>0.40600000000000003</v>
      </c>
      <c r="CA46" s="8">
        <v>0.373</v>
      </c>
      <c r="CB46" s="8">
        <v>0.372</v>
      </c>
      <c r="CC46" s="8">
        <v>0.39600000000000002</v>
      </c>
      <c r="CD46" s="8">
        <v>0.33800000000000002</v>
      </c>
      <c r="CE46" s="8">
        <v>0.34799999999999998</v>
      </c>
      <c r="CF46" s="8">
        <v>0.36199999999999999</v>
      </c>
      <c r="CG46" s="8">
        <v>0.374</v>
      </c>
      <c r="CH46" s="8">
        <v>0.38400000000000001</v>
      </c>
      <c r="CI46" s="8">
        <v>0.39400000000000002</v>
      </c>
      <c r="CJ46" s="8">
        <v>0.4</v>
      </c>
      <c r="CK46" s="8" t="str">
        <f t="shared" si="4"/>
        <v>P</v>
      </c>
      <c r="CL46" s="8">
        <v>7.5999999999999998E-2</v>
      </c>
      <c r="CM46" s="3">
        <v>0.20200000000000001</v>
      </c>
      <c r="CN46" s="3">
        <v>0.33800000000000002</v>
      </c>
      <c r="CO46" s="3">
        <v>0.42299999999999999</v>
      </c>
      <c r="CP46" s="3">
        <v>0.49399999999999999</v>
      </c>
      <c r="CQ46" s="3">
        <v>0.63800000000000001</v>
      </c>
      <c r="CR46" s="3">
        <v>0.68300000000000005</v>
      </c>
      <c r="CS46" s="3">
        <v>0.71899999999999997</v>
      </c>
      <c r="CT46" s="3">
        <v>0.749</v>
      </c>
      <c r="CU46" s="3">
        <v>0.77300000000000002</v>
      </c>
      <c r="CV46" s="3">
        <v>0.79200000000000004</v>
      </c>
      <c r="CW46" s="3">
        <v>0.80800000000000005</v>
      </c>
    </row>
    <row r="47" spans="1:101" x14ac:dyDescent="0.2">
      <c r="A47" s="1">
        <v>46</v>
      </c>
      <c r="B47" s="1" t="s">
        <v>19</v>
      </c>
      <c r="C47" s="1">
        <v>2</v>
      </c>
      <c r="D47" s="1">
        <v>2</v>
      </c>
      <c r="E47" s="1">
        <v>5</v>
      </c>
      <c r="F47" s="1">
        <f t="shared" si="5"/>
        <v>9</v>
      </c>
      <c r="G47" s="1" t="str">
        <f t="shared" si="6"/>
        <v>5S2P2</v>
      </c>
      <c r="H47" s="1" t="str">
        <f t="shared" si="7"/>
        <v>4S2P3</v>
      </c>
      <c r="I47" s="1" t="str">
        <f t="shared" si="8"/>
        <v>5S2P4</v>
      </c>
      <c r="J47" s="1">
        <f t="shared" si="9"/>
        <v>5</v>
      </c>
      <c r="K47" s="1">
        <f t="shared" si="10"/>
        <v>4</v>
      </c>
      <c r="L47" s="1">
        <f t="shared" si="11"/>
        <v>5</v>
      </c>
      <c r="M47" s="1">
        <f t="shared" si="21"/>
        <v>50</v>
      </c>
      <c r="N47" s="1">
        <f t="shared" si="22"/>
        <v>33</v>
      </c>
      <c r="O47" s="1">
        <f t="shared" si="23"/>
        <v>52</v>
      </c>
      <c r="P47" s="1">
        <f t="shared" si="12"/>
        <v>145</v>
      </c>
      <c r="Q47" s="1">
        <f t="shared" si="13"/>
        <v>115</v>
      </c>
      <c r="R47" s="1">
        <f t="shared" si="14"/>
        <v>140</v>
      </c>
      <c r="S47" s="1">
        <f t="shared" si="15"/>
        <v>139</v>
      </c>
      <c r="T47" s="1">
        <f t="shared" si="16"/>
        <v>119</v>
      </c>
      <c r="U47" s="1">
        <f t="shared" si="17"/>
        <v>138</v>
      </c>
      <c r="V47" s="1">
        <f t="shared" si="18"/>
        <v>1.96</v>
      </c>
      <c r="W47" s="1">
        <f t="shared" si="19"/>
        <v>2.1800000000000002</v>
      </c>
      <c r="X47" s="1">
        <f t="shared" si="20"/>
        <v>2.12</v>
      </c>
      <c r="Y47" s="8">
        <f t="shared" si="0"/>
        <v>2.097777777777778</v>
      </c>
      <c r="Z47" s="8">
        <f t="shared" si="1"/>
        <v>7.7427783956374938E-2</v>
      </c>
      <c r="AA47" s="1">
        <v>4.1900000000000004</v>
      </c>
      <c r="AB47" s="1">
        <v>17.277000000000001</v>
      </c>
      <c r="AC47" s="1">
        <v>113.92</v>
      </c>
      <c r="AD47" s="3">
        <v>3.1031849999999999</v>
      </c>
      <c r="AE47" s="3">
        <v>2.92679</v>
      </c>
      <c r="AF47" s="8">
        <v>1.6867299999999998</v>
      </c>
      <c r="AG47" s="8">
        <v>1.6732650000000002</v>
      </c>
      <c r="AH47" s="3">
        <f t="shared" si="2"/>
        <v>3.0149875000000002</v>
      </c>
      <c r="AI47" s="3">
        <f t="shared" si="3"/>
        <v>1.6799975</v>
      </c>
      <c r="AJ47" s="8">
        <v>0.53800000000000003</v>
      </c>
      <c r="AK47" s="8">
        <v>1.2864</v>
      </c>
      <c r="AL47" s="8">
        <v>1.1534</v>
      </c>
      <c r="AM47" s="9">
        <v>41.8</v>
      </c>
      <c r="AN47" s="9">
        <v>0.12066482503198685</v>
      </c>
      <c r="AO47" s="9">
        <v>1.1607142857142858</v>
      </c>
      <c r="AP47" s="4">
        <v>3</v>
      </c>
      <c r="AQ47" s="1">
        <v>-0.04</v>
      </c>
      <c r="AR47" s="1">
        <v>0</v>
      </c>
      <c r="AS47" s="1">
        <v>-5.6000000000000001E-2</v>
      </c>
      <c r="AT47" s="1">
        <v>0</v>
      </c>
      <c r="AU47" s="1">
        <v>-9.7000000000000003E-2</v>
      </c>
      <c r="AV47" s="1">
        <v>0</v>
      </c>
      <c r="AW47" s="1">
        <v>-0.311</v>
      </c>
      <c r="AX47" s="3">
        <v>9.6000000000000002E-2</v>
      </c>
      <c r="AY47" s="9">
        <v>0.15252868582663393</v>
      </c>
      <c r="AZ47" s="9">
        <v>1.1702127659574471</v>
      </c>
      <c r="BA47" s="4">
        <v>4</v>
      </c>
      <c r="BB47" s="1">
        <v>0.22600000000000001</v>
      </c>
      <c r="BC47" s="2">
        <v>5</v>
      </c>
      <c r="BD47" s="1">
        <v>0.24099999999999999</v>
      </c>
      <c r="BE47" s="2">
        <v>6</v>
      </c>
      <c r="BF47" s="1">
        <v>0.28599999999999998</v>
      </c>
      <c r="BG47" s="2">
        <v>6</v>
      </c>
      <c r="BH47" s="3">
        <v>0.39100000000000001</v>
      </c>
      <c r="BI47" s="3">
        <v>0.30159999999999998</v>
      </c>
      <c r="BJ47" s="1">
        <v>10</v>
      </c>
      <c r="BK47" s="9">
        <v>1.95</v>
      </c>
      <c r="BL47" s="9">
        <v>1.31</v>
      </c>
      <c r="BM47" s="9">
        <v>0.98</v>
      </c>
      <c r="BN47" s="9">
        <v>0.79</v>
      </c>
      <c r="BO47" s="9">
        <v>0.66</v>
      </c>
      <c r="BP47" s="9">
        <v>0.56000000000000005</v>
      </c>
      <c r="BQ47" s="9">
        <v>0.49</v>
      </c>
      <c r="BR47" s="9">
        <v>0.44</v>
      </c>
      <c r="BS47" s="9">
        <v>0.39</v>
      </c>
      <c r="BT47" s="9">
        <v>0.36</v>
      </c>
      <c r="BU47" s="9">
        <v>0.33</v>
      </c>
      <c r="BV47" s="9">
        <v>0.3</v>
      </c>
      <c r="BW47" s="9">
        <v>0.46</v>
      </c>
      <c r="BX47" s="9">
        <v>0.28999999999999998</v>
      </c>
      <c r="BY47" s="8">
        <v>-0.78900000000000003</v>
      </c>
      <c r="BZ47" s="8">
        <v>-0.70399999999999996</v>
      </c>
      <c r="CA47" s="8">
        <v>-0.54500000000000004</v>
      </c>
      <c r="CB47" s="8">
        <v>-0.44400000000000001</v>
      </c>
      <c r="CC47" s="8">
        <v>-0.40799999999999997</v>
      </c>
      <c r="CD47" s="8">
        <v>-0.379</v>
      </c>
      <c r="CE47" s="8">
        <v>-0.35599999999999998</v>
      </c>
      <c r="CF47" s="8">
        <v>-0.34899999999999998</v>
      </c>
      <c r="CG47" s="8">
        <v>-0.36199999999999999</v>
      </c>
      <c r="CH47" s="8">
        <v>-0.373</v>
      </c>
      <c r="CI47" s="8">
        <v>-0.39900000000000002</v>
      </c>
      <c r="CJ47" s="8">
        <v>-0.44800000000000001</v>
      </c>
      <c r="CK47" s="8" t="str">
        <f t="shared" si="4"/>
        <v>N</v>
      </c>
      <c r="CL47" s="8">
        <v>6.7000000000000004E-2</v>
      </c>
      <c r="CM47" s="3">
        <v>0.182</v>
      </c>
      <c r="CN47" s="3">
        <v>0.33</v>
      </c>
      <c r="CO47" s="3">
        <v>0.46800000000000003</v>
      </c>
      <c r="CP47" s="3">
        <v>0.57599999999999996</v>
      </c>
      <c r="CQ47" s="3">
        <v>0.65600000000000003</v>
      </c>
      <c r="CR47" s="3">
        <v>0.71199999999999997</v>
      </c>
      <c r="CS47" s="3">
        <v>0.749</v>
      </c>
      <c r="CT47" s="3">
        <v>0.77200000000000002</v>
      </c>
      <c r="CU47" s="3">
        <v>0.79100000000000004</v>
      </c>
      <c r="CV47" s="3">
        <v>0.80500000000000005</v>
      </c>
      <c r="CW47" s="3">
        <v>0.81499999999999995</v>
      </c>
    </row>
    <row r="48" spans="1:101" x14ac:dyDescent="0.2">
      <c r="A48" s="1">
        <v>47</v>
      </c>
      <c r="B48" s="1" t="s">
        <v>20</v>
      </c>
      <c r="C48" s="1">
        <v>2</v>
      </c>
      <c r="D48" s="1">
        <v>2</v>
      </c>
      <c r="E48" s="1">
        <v>5</v>
      </c>
      <c r="F48" s="1">
        <f t="shared" si="5"/>
        <v>9</v>
      </c>
      <c r="G48" s="1" t="str">
        <f t="shared" si="6"/>
        <v>5S2P2</v>
      </c>
      <c r="H48" s="1" t="str">
        <f t="shared" si="7"/>
        <v>6S2P3</v>
      </c>
      <c r="I48" s="1" t="str">
        <f t="shared" si="8"/>
        <v>4S2P4</v>
      </c>
      <c r="J48" s="1">
        <f t="shared" si="9"/>
        <v>5</v>
      </c>
      <c r="K48" s="1">
        <f t="shared" si="10"/>
        <v>6</v>
      </c>
      <c r="L48" s="1">
        <f t="shared" si="11"/>
        <v>4</v>
      </c>
      <c r="M48" s="1">
        <f t="shared" si="21"/>
        <v>50</v>
      </c>
      <c r="N48" s="1">
        <f t="shared" si="22"/>
        <v>83</v>
      </c>
      <c r="O48" s="1">
        <f t="shared" si="23"/>
        <v>34</v>
      </c>
      <c r="P48" s="1">
        <f t="shared" si="12"/>
        <v>145</v>
      </c>
      <c r="Q48" s="1">
        <f t="shared" si="13"/>
        <v>160</v>
      </c>
      <c r="R48" s="1">
        <f t="shared" si="14"/>
        <v>103</v>
      </c>
      <c r="S48" s="1">
        <f t="shared" si="15"/>
        <v>139</v>
      </c>
      <c r="T48" s="1">
        <f t="shared" si="16"/>
        <v>148</v>
      </c>
      <c r="U48" s="1">
        <f t="shared" si="17"/>
        <v>120</v>
      </c>
      <c r="V48" s="1">
        <f t="shared" si="18"/>
        <v>1.96</v>
      </c>
      <c r="W48" s="1">
        <f t="shared" si="19"/>
        <v>2.02</v>
      </c>
      <c r="X48" s="1">
        <f t="shared" si="20"/>
        <v>2.5499999999999998</v>
      </c>
      <c r="Y48" s="8">
        <f t="shared" si="0"/>
        <v>2.3011111111111111</v>
      </c>
      <c r="Z48" s="8">
        <f t="shared" si="1"/>
        <v>0.2789840475106633</v>
      </c>
      <c r="AA48" s="1">
        <v>4.1520000000000001</v>
      </c>
      <c r="AB48" s="1">
        <v>16.553999999999998</v>
      </c>
      <c r="AC48" s="1">
        <v>116.69</v>
      </c>
      <c r="AD48" s="3">
        <v>2.960035</v>
      </c>
      <c r="AE48" s="3">
        <v>2.9670350000000001</v>
      </c>
      <c r="AF48" s="8">
        <v>1.6825299999999999</v>
      </c>
      <c r="AG48" s="8">
        <v>1.69265</v>
      </c>
      <c r="AH48" s="3">
        <f t="shared" si="2"/>
        <v>2.9635350000000003</v>
      </c>
      <c r="AI48" s="3">
        <f t="shared" si="3"/>
        <v>1.6875899999999999</v>
      </c>
      <c r="AJ48" s="8">
        <v>0.4551</v>
      </c>
      <c r="AK48" s="8">
        <v>1.0631999999999999</v>
      </c>
      <c r="AL48" s="8">
        <v>1.7737000000000001</v>
      </c>
      <c r="AM48" s="9">
        <v>47.05</v>
      </c>
      <c r="AN48" s="9">
        <v>0.23963068197566667</v>
      </c>
      <c r="AO48" s="9">
        <v>1.4731182795698925</v>
      </c>
      <c r="AP48" s="4">
        <v>1</v>
      </c>
      <c r="AQ48" s="1">
        <v>-7.0000000000000007E-2</v>
      </c>
      <c r="AR48" s="1">
        <v>0</v>
      </c>
      <c r="AS48" s="1">
        <v>-8.5000000000000006E-2</v>
      </c>
      <c r="AT48" s="1">
        <v>1</v>
      </c>
      <c r="AU48" s="1">
        <v>-0.14499999999999999</v>
      </c>
      <c r="AV48" s="1">
        <v>1</v>
      </c>
      <c r="AW48" s="1">
        <v>-0.26300000000000001</v>
      </c>
      <c r="AX48" s="3">
        <v>0.05</v>
      </c>
      <c r="AY48" s="9">
        <v>0.16136790727426109</v>
      </c>
      <c r="AZ48" s="9">
        <v>1.8549618320610686</v>
      </c>
      <c r="BA48" s="4">
        <v>1</v>
      </c>
      <c r="BB48" s="1">
        <v>0.14899999999999999</v>
      </c>
      <c r="BC48" s="2">
        <v>1</v>
      </c>
      <c r="BD48" s="1">
        <v>0.222</v>
      </c>
      <c r="BE48" s="2">
        <v>1</v>
      </c>
      <c r="BF48" s="1">
        <v>0.41799999999999998</v>
      </c>
      <c r="BG48" s="2">
        <v>1</v>
      </c>
      <c r="BH48" s="3">
        <v>0.69799999999999995</v>
      </c>
      <c r="BI48" s="3">
        <v>2.5999999999999999E-3</v>
      </c>
      <c r="BJ48" s="1">
        <v>10</v>
      </c>
      <c r="BK48" s="9">
        <v>3.04</v>
      </c>
      <c r="BL48" s="9">
        <v>2.0499999999999998</v>
      </c>
      <c r="BM48" s="9">
        <v>1.55</v>
      </c>
      <c r="BN48" s="9">
        <v>1.24</v>
      </c>
      <c r="BO48" s="9">
        <v>1.04</v>
      </c>
      <c r="BP48" s="9">
        <v>0.89</v>
      </c>
      <c r="BQ48" s="9">
        <v>0.78</v>
      </c>
      <c r="BR48" s="9">
        <v>0.69</v>
      </c>
      <c r="BS48" s="9">
        <v>0.62</v>
      </c>
      <c r="BT48" s="9">
        <v>0.56999999999999995</v>
      </c>
      <c r="BU48" s="9">
        <v>0.52</v>
      </c>
      <c r="BV48" s="9">
        <v>0.48</v>
      </c>
      <c r="BW48" s="9">
        <v>0.46</v>
      </c>
      <c r="BX48" s="9">
        <v>0.28999999999999998</v>
      </c>
      <c r="BY48" s="8">
        <v>-1.2390000000000001</v>
      </c>
      <c r="BZ48" s="8">
        <v>0.98799999999999999</v>
      </c>
      <c r="CA48" s="8">
        <v>0.93700000000000006</v>
      </c>
      <c r="CB48" s="8">
        <v>0.81299999999999994</v>
      </c>
      <c r="CC48" s="8">
        <v>0.73</v>
      </c>
      <c r="CD48" s="8">
        <v>0.67</v>
      </c>
      <c r="CE48" s="8">
        <v>0.64500000000000002</v>
      </c>
      <c r="CF48" s="8">
        <v>0.621</v>
      </c>
      <c r="CG48" s="8">
        <v>0.61</v>
      </c>
      <c r="CH48" s="8">
        <v>0.60199999999999998</v>
      </c>
      <c r="CI48" s="8">
        <v>0.60499999999999998</v>
      </c>
      <c r="CJ48" s="8">
        <v>0.60599999999999998</v>
      </c>
      <c r="CK48" s="8" t="str">
        <f t="shared" si="4"/>
        <v>P</v>
      </c>
      <c r="CL48" s="8">
        <v>1.4E-2</v>
      </c>
      <c r="CM48" s="3">
        <v>0.05</v>
      </c>
      <c r="CN48" s="3">
        <v>0.11799999999999999</v>
      </c>
      <c r="CO48" s="3">
        <v>0.21099999999999999</v>
      </c>
      <c r="CP48" s="3">
        <v>0.313</v>
      </c>
      <c r="CQ48" s="3">
        <v>0.41099999999999998</v>
      </c>
      <c r="CR48" s="3">
        <v>0.497</v>
      </c>
      <c r="CS48" s="3">
        <v>0.56899999999999995</v>
      </c>
      <c r="CT48" s="3">
        <v>0.628</v>
      </c>
      <c r="CU48" s="3">
        <v>0.67500000000000004</v>
      </c>
      <c r="CV48" s="3">
        <v>0.71399999999999997</v>
      </c>
      <c r="CW48" s="3">
        <v>0.746</v>
      </c>
    </row>
    <row r="49" spans="1:101" x14ac:dyDescent="0.2">
      <c r="A49" s="1">
        <v>48</v>
      </c>
      <c r="B49" s="1" t="s">
        <v>21</v>
      </c>
      <c r="C49" s="1">
        <v>2</v>
      </c>
      <c r="D49" s="1">
        <v>2</v>
      </c>
      <c r="E49" s="1">
        <v>5</v>
      </c>
      <c r="F49" s="1">
        <f t="shared" si="5"/>
        <v>9</v>
      </c>
      <c r="G49" s="1" t="str">
        <f t="shared" si="6"/>
        <v>5S2P2</v>
      </c>
      <c r="H49" s="1" t="str">
        <f t="shared" si="7"/>
        <v>6S2P3</v>
      </c>
      <c r="I49" s="1" t="str">
        <f t="shared" si="8"/>
        <v>5S2P4</v>
      </c>
      <c r="J49" s="1">
        <f t="shared" si="9"/>
        <v>5</v>
      </c>
      <c r="K49" s="1">
        <f t="shared" si="10"/>
        <v>6</v>
      </c>
      <c r="L49" s="1">
        <f t="shared" si="11"/>
        <v>5</v>
      </c>
      <c r="M49" s="1">
        <f t="shared" si="21"/>
        <v>50</v>
      </c>
      <c r="N49" s="1">
        <f t="shared" si="22"/>
        <v>83</v>
      </c>
      <c r="O49" s="1">
        <f t="shared" si="23"/>
        <v>52</v>
      </c>
      <c r="P49" s="1">
        <f t="shared" si="12"/>
        <v>145</v>
      </c>
      <c r="Q49" s="1">
        <f t="shared" si="13"/>
        <v>160</v>
      </c>
      <c r="R49" s="1">
        <f t="shared" si="14"/>
        <v>140</v>
      </c>
      <c r="S49" s="1">
        <f t="shared" si="15"/>
        <v>139</v>
      </c>
      <c r="T49" s="1">
        <f t="shared" si="16"/>
        <v>148</v>
      </c>
      <c r="U49" s="1">
        <f t="shared" si="17"/>
        <v>138</v>
      </c>
      <c r="V49" s="1">
        <f t="shared" si="18"/>
        <v>1.96</v>
      </c>
      <c r="W49" s="1">
        <f t="shared" si="19"/>
        <v>2.02</v>
      </c>
      <c r="X49" s="1">
        <f t="shared" si="20"/>
        <v>2.12</v>
      </c>
      <c r="Y49" s="8">
        <f t="shared" si="0"/>
        <v>2.0622222222222226</v>
      </c>
      <c r="Z49" s="8">
        <f t="shared" si="1"/>
        <v>6.7622773576457559E-2</v>
      </c>
      <c r="AA49" s="1">
        <v>4.3769999999999998</v>
      </c>
      <c r="AB49" s="1">
        <v>17.742999999999999</v>
      </c>
      <c r="AC49" s="1">
        <v>143.71</v>
      </c>
      <c r="AD49" s="3">
        <v>3.1291450000000003</v>
      </c>
      <c r="AE49" s="3">
        <v>3.15517</v>
      </c>
      <c r="AF49" s="8">
        <v>1.6327199999999999</v>
      </c>
      <c r="AG49" s="8">
        <v>1.557075</v>
      </c>
      <c r="AH49" s="3">
        <f t="shared" si="2"/>
        <v>3.1421575000000002</v>
      </c>
      <c r="AI49" s="3">
        <f t="shared" si="3"/>
        <v>1.5948975000000001</v>
      </c>
      <c r="AJ49" s="8">
        <v>0.59799999999999998</v>
      </c>
      <c r="AK49" s="8">
        <v>1.1850000000000001</v>
      </c>
      <c r="AL49" s="8">
        <v>1.2571000000000001</v>
      </c>
      <c r="AM49" s="9">
        <v>35.950000000000003</v>
      </c>
      <c r="AN49" s="9">
        <v>0.14611825035541842</v>
      </c>
      <c r="AO49" s="9">
        <v>2.1061946902654864</v>
      </c>
      <c r="AP49" s="4">
        <v>1</v>
      </c>
      <c r="AQ49" s="1">
        <v>-0.06</v>
      </c>
      <c r="AR49" s="1">
        <v>0</v>
      </c>
      <c r="AS49" s="1">
        <v>-0.13900000000000001</v>
      </c>
      <c r="AT49" s="1">
        <v>0</v>
      </c>
      <c r="AU49" s="1">
        <v>-0.20100000000000001</v>
      </c>
      <c r="AV49" s="1">
        <v>1</v>
      </c>
      <c r="AW49" s="1">
        <v>-0.371</v>
      </c>
      <c r="AX49" s="3">
        <v>4.0000000000000001E-3</v>
      </c>
      <c r="AY49" s="9">
        <v>0.1697666926437717</v>
      </c>
      <c r="AZ49" s="9">
        <v>2.1484375</v>
      </c>
      <c r="BA49" s="4">
        <v>1</v>
      </c>
      <c r="BB49" s="1">
        <v>0.36899999999999999</v>
      </c>
      <c r="BC49" s="2">
        <v>3</v>
      </c>
      <c r="BD49" s="1">
        <v>0.42699999999999999</v>
      </c>
      <c r="BE49" s="2">
        <v>4</v>
      </c>
      <c r="BF49" s="1">
        <v>0.48099999999999998</v>
      </c>
      <c r="BG49" s="2">
        <v>5</v>
      </c>
      <c r="BH49" s="3">
        <v>0.625</v>
      </c>
      <c r="BI49" s="3">
        <v>1.4999999999999999E-2</v>
      </c>
      <c r="BJ49" s="1">
        <v>10</v>
      </c>
      <c r="BK49" s="9">
        <v>2.5299999999999998</v>
      </c>
      <c r="BL49" s="9">
        <v>1.71</v>
      </c>
      <c r="BM49" s="9">
        <v>1.29</v>
      </c>
      <c r="BN49" s="9">
        <v>1.03</v>
      </c>
      <c r="BO49" s="9">
        <v>0.86</v>
      </c>
      <c r="BP49" s="9">
        <v>0.74</v>
      </c>
      <c r="BQ49" s="9">
        <v>0.65</v>
      </c>
      <c r="BR49" s="9">
        <v>0.57999999999999996</v>
      </c>
      <c r="BS49" s="9">
        <v>0.52</v>
      </c>
      <c r="BT49" s="9">
        <v>0.47</v>
      </c>
      <c r="BU49" s="9">
        <v>0.43</v>
      </c>
      <c r="BV49" s="9">
        <v>0.4</v>
      </c>
      <c r="BW49" s="9">
        <v>0.39</v>
      </c>
      <c r="BX49" s="9">
        <v>0.25</v>
      </c>
      <c r="BY49" s="8">
        <v>-11.176</v>
      </c>
      <c r="BZ49" s="8">
        <v>-0.318</v>
      </c>
      <c r="CA49" s="8">
        <v>-0.42</v>
      </c>
      <c r="CB49" s="8">
        <v>-0.46600000000000003</v>
      </c>
      <c r="CC49" s="8">
        <v>-0.48</v>
      </c>
      <c r="CD49" s="8">
        <v>-0.45</v>
      </c>
      <c r="CE49" s="8">
        <v>-0.42299999999999999</v>
      </c>
      <c r="CF49" s="8">
        <v>-0.39100000000000001</v>
      </c>
      <c r="CG49" s="8">
        <v>-0.36199999999999999</v>
      </c>
      <c r="CH49" s="8">
        <v>-0.33500000000000002</v>
      </c>
      <c r="CI49" s="8">
        <v>-0.31900000000000001</v>
      </c>
      <c r="CJ49" s="8">
        <v>-0.30399999999999999</v>
      </c>
      <c r="CK49" s="8" t="str">
        <f t="shared" si="4"/>
        <v>N</v>
      </c>
      <c r="CL49" s="8">
        <v>2.3E-2</v>
      </c>
      <c r="CM49" s="3">
        <v>6.9000000000000006E-2</v>
      </c>
      <c r="CN49" s="3">
        <v>0.152</v>
      </c>
      <c r="CO49" s="3">
        <v>0.25800000000000001</v>
      </c>
      <c r="CP49" s="3">
        <v>0.36499999999999999</v>
      </c>
      <c r="CQ49" s="3">
        <v>0.46</v>
      </c>
      <c r="CR49" s="3">
        <v>0.54</v>
      </c>
      <c r="CS49" s="3">
        <v>0.60599999999999998</v>
      </c>
      <c r="CT49" s="3">
        <v>0.66</v>
      </c>
      <c r="CU49" s="3">
        <v>0.70399999999999996</v>
      </c>
      <c r="CV49" s="3">
        <v>0.73899999999999999</v>
      </c>
      <c r="CW49" s="3">
        <v>0.76800000000000002</v>
      </c>
    </row>
    <row r="50" spans="1:101" x14ac:dyDescent="0.2">
      <c r="A50" s="1">
        <v>49</v>
      </c>
      <c r="B50" s="1" t="s">
        <v>22</v>
      </c>
      <c r="C50" s="1">
        <v>2</v>
      </c>
      <c r="D50" s="1">
        <v>2</v>
      </c>
      <c r="E50" s="1">
        <v>5</v>
      </c>
      <c r="F50" s="1">
        <f t="shared" si="5"/>
        <v>9</v>
      </c>
      <c r="G50" s="1" t="str">
        <f t="shared" si="6"/>
        <v>5S2P2</v>
      </c>
      <c r="H50" s="1" t="str">
        <f t="shared" si="7"/>
        <v>5S2P3</v>
      </c>
      <c r="I50" s="1" t="str">
        <f t="shared" si="8"/>
        <v>4S2P4</v>
      </c>
      <c r="J50" s="1">
        <f t="shared" si="9"/>
        <v>5</v>
      </c>
      <c r="K50" s="1">
        <f t="shared" si="10"/>
        <v>5</v>
      </c>
      <c r="L50" s="1">
        <f t="shared" si="11"/>
        <v>4</v>
      </c>
      <c r="M50" s="1">
        <f t="shared" si="21"/>
        <v>50</v>
      </c>
      <c r="N50" s="1">
        <f t="shared" si="22"/>
        <v>51</v>
      </c>
      <c r="O50" s="1">
        <f t="shared" si="23"/>
        <v>34</v>
      </c>
      <c r="P50" s="1">
        <f t="shared" si="12"/>
        <v>145</v>
      </c>
      <c r="Q50" s="1">
        <f t="shared" si="13"/>
        <v>145</v>
      </c>
      <c r="R50" s="1">
        <f t="shared" si="14"/>
        <v>103</v>
      </c>
      <c r="S50" s="1">
        <f t="shared" si="15"/>
        <v>139</v>
      </c>
      <c r="T50" s="1">
        <f t="shared" si="16"/>
        <v>139</v>
      </c>
      <c r="U50" s="1">
        <f t="shared" si="17"/>
        <v>120</v>
      </c>
      <c r="V50" s="1">
        <f t="shared" si="18"/>
        <v>1.96</v>
      </c>
      <c r="W50" s="1">
        <f t="shared" si="19"/>
        <v>2.0499999999999998</v>
      </c>
      <c r="X50" s="1">
        <f t="shared" si="20"/>
        <v>2.5499999999999998</v>
      </c>
      <c r="Y50" s="8">
        <f t="shared" si="0"/>
        <v>2.3077777777777779</v>
      </c>
      <c r="Z50" s="8">
        <f t="shared" si="1"/>
        <v>0.27246927564927298</v>
      </c>
      <c r="AA50" s="1">
        <v>4.0910000000000002</v>
      </c>
      <c r="AB50" s="1">
        <v>16.468</v>
      </c>
      <c r="AC50" s="1">
        <v>97.3</v>
      </c>
      <c r="AD50" s="3">
        <v>2.9520850000000003</v>
      </c>
      <c r="AE50" s="3">
        <v>2.90056</v>
      </c>
      <c r="AF50" s="8">
        <v>1.6858299999999999</v>
      </c>
      <c r="AG50" s="8">
        <v>1.7747949999999999</v>
      </c>
      <c r="AH50" s="3">
        <f t="shared" si="2"/>
        <v>2.9263225000000004</v>
      </c>
      <c r="AI50" s="3">
        <f t="shared" si="3"/>
        <v>1.7303124999999999</v>
      </c>
      <c r="AJ50" s="8">
        <v>0.2006</v>
      </c>
      <c r="AK50" s="8">
        <v>1.337</v>
      </c>
      <c r="AL50" s="8">
        <v>1.7024999999999999</v>
      </c>
      <c r="AM50" s="9">
        <v>49.53</v>
      </c>
      <c r="AN50" s="9">
        <v>0.63648880587171364</v>
      </c>
      <c r="AO50" s="9">
        <v>5.7255639097744355</v>
      </c>
      <c r="AP50" s="4">
        <v>1</v>
      </c>
      <c r="AQ50" s="1">
        <v>-2.1000000000000001E-2</v>
      </c>
      <c r="AR50" s="1">
        <v>1</v>
      </c>
      <c r="AS50" s="1">
        <v>-6.2E-2</v>
      </c>
      <c r="AT50" s="1">
        <v>1</v>
      </c>
      <c r="AU50" s="1">
        <v>-0.13100000000000001</v>
      </c>
      <c r="AV50" s="1">
        <v>1</v>
      </c>
      <c r="AW50" s="1">
        <v>-0.28299999999999997</v>
      </c>
      <c r="AX50" s="3">
        <v>2.1000000000000001E-2</v>
      </c>
      <c r="AY50" s="9">
        <v>0.30519527761548265</v>
      </c>
      <c r="AZ50" s="9">
        <v>28.717171717171716</v>
      </c>
      <c r="BA50" s="4">
        <v>1</v>
      </c>
      <c r="BB50" s="1">
        <v>4.2999999999999997E-2</v>
      </c>
      <c r="BC50" s="2">
        <v>1</v>
      </c>
      <c r="BD50" s="1">
        <v>0.111</v>
      </c>
      <c r="BE50" s="2">
        <v>1</v>
      </c>
      <c r="BF50" s="1">
        <v>0.27900000000000003</v>
      </c>
      <c r="BG50" s="2">
        <v>1</v>
      </c>
      <c r="BH50" s="3">
        <v>0.52100000000000002</v>
      </c>
      <c r="BI50" s="3">
        <v>2E-3</v>
      </c>
      <c r="BJ50" s="1">
        <v>10</v>
      </c>
      <c r="BK50" s="9">
        <v>2.76</v>
      </c>
      <c r="BL50" s="9">
        <v>1.88</v>
      </c>
      <c r="BM50" s="9">
        <v>1.42</v>
      </c>
      <c r="BN50" s="9">
        <v>1.1399999999999999</v>
      </c>
      <c r="BO50" s="9">
        <v>0.95</v>
      </c>
      <c r="BP50" s="9">
        <v>0.82</v>
      </c>
      <c r="BQ50" s="9">
        <v>0.72</v>
      </c>
      <c r="BR50" s="9">
        <v>0.64</v>
      </c>
      <c r="BS50" s="9">
        <v>0.56999999999999995</v>
      </c>
      <c r="BT50" s="9">
        <v>0.52</v>
      </c>
      <c r="BU50" s="9">
        <v>0.48</v>
      </c>
      <c r="BV50" s="9">
        <v>0.44</v>
      </c>
      <c r="BW50" s="9">
        <v>0.51</v>
      </c>
      <c r="BX50" s="9">
        <v>0.32</v>
      </c>
      <c r="BY50" s="8">
        <v>1.1339999999999999</v>
      </c>
      <c r="BZ50" s="8">
        <v>1.095</v>
      </c>
      <c r="CA50" s="8">
        <v>1.0620000000000001</v>
      </c>
      <c r="CB50" s="8">
        <v>0.88300000000000001</v>
      </c>
      <c r="CC50" s="8">
        <v>0.628</v>
      </c>
      <c r="CD50" s="8">
        <v>0.53400000000000003</v>
      </c>
      <c r="CE50" s="8">
        <v>0.48899999999999999</v>
      </c>
      <c r="CF50" s="8">
        <v>0.45500000000000002</v>
      </c>
      <c r="CG50" s="8">
        <v>0.439</v>
      </c>
      <c r="CH50" s="8">
        <v>0.45400000000000001</v>
      </c>
      <c r="CI50" s="8">
        <v>0.51300000000000001</v>
      </c>
      <c r="CJ50" s="8">
        <v>0.60399999999999998</v>
      </c>
      <c r="CK50" s="8" t="str">
        <f t="shared" si="4"/>
        <v>P</v>
      </c>
      <c r="CL50" s="8">
        <v>1.6E-2</v>
      </c>
      <c r="CM50" s="3">
        <v>5.0999999999999997E-2</v>
      </c>
      <c r="CN50" s="3">
        <v>0.112</v>
      </c>
      <c r="CO50" s="3">
        <v>0.19700000000000001</v>
      </c>
      <c r="CP50" s="3">
        <v>0.29499999999999998</v>
      </c>
      <c r="CQ50" s="3">
        <v>0.39100000000000001</v>
      </c>
      <c r="CR50" s="3">
        <v>0.47699999999999998</v>
      </c>
      <c r="CS50" s="3">
        <v>0.55000000000000004</v>
      </c>
      <c r="CT50" s="3">
        <v>0.61099999999999999</v>
      </c>
      <c r="CU50" s="3">
        <v>0.65600000000000003</v>
      </c>
      <c r="CV50" s="3">
        <v>0.68400000000000005</v>
      </c>
      <c r="CW50" s="3">
        <v>0.70099999999999996</v>
      </c>
    </row>
    <row r="51" spans="1:101" x14ac:dyDescent="0.2">
      <c r="A51" s="1">
        <v>50</v>
      </c>
      <c r="B51" s="1" t="s">
        <v>23</v>
      </c>
      <c r="C51" s="1">
        <v>2</v>
      </c>
      <c r="D51" s="1">
        <v>2</v>
      </c>
      <c r="E51" s="1">
        <v>5</v>
      </c>
      <c r="F51" s="1">
        <f t="shared" si="5"/>
        <v>9</v>
      </c>
      <c r="G51" s="1" t="str">
        <f t="shared" si="6"/>
        <v>5S2P2</v>
      </c>
      <c r="H51" s="1" t="str">
        <f t="shared" si="7"/>
        <v>5S2P3</v>
      </c>
      <c r="I51" s="1" t="str">
        <f t="shared" si="8"/>
        <v>5S2P4</v>
      </c>
      <c r="J51" s="1">
        <f t="shared" si="9"/>
        <v>5</v>
      </c>
      <c r="K51" s="1">
        <f t="shared" si="10"/>
        <v>5</v>
      </c>
      <c r="L51" s="1">
        <f t="shared" si="11"/>
        <v>5</v>
      </c>
      <c r="M51" s="1">
        <f t="shared" si="21"/>
        <v>50</v>
      </c>
      <c r="N51" s="1">
        <f t="shared" si="22"/>
        <v>51</v>
      </c>
      <c r="O51" s="1">
        <f t="shared" si="23"/>
        <v>52</v>
      </c>
      <c r="P51" s="1">
        <f t="shared" si="12"/>
        <v>145</v>
      </c>
      <c r="Q51" s="1">
        <f t="shared" si="13"/>
        <v>145</v>
      </c>
      <c r="R51" s="1">
        <f t="shared" si="14"/>
        <v>140</v>
      </c>
      <c r="S51" s="1">
        <f t="shared" si="15"/>
        <v>139</v>
      </c>
      <c r="T51" s="1">
        <f t="shared" si="16"/>
        <v>139</v>
      </c>
      <c r="U51" s="1">
        <f t="shared" si="17"/>
        <v>138</v>
      </c>
      <c r="V51" s="1">
        <f t="shared" si="18"/>
        <v>1.96</v>
      </c>
      <c r="W51" s="1">
        <f t="shared" si="19"/>
        <v>2.0499999999999998</v>
      </c>
      <c r="X51" s="1">
        <f t="shared" si="20"/>
        <v>2.12</v>
      </c>
      <c r="Y51" s="8">
        <f t="shared" si="0"/>
        <v>2.068888888888889</v>
      </c>
      <c r="Z51" s="8">
        <f t="shared" si="1"/>
        <v>6.4540158806478329E-2</v>
      </c>
      <c r="AA51" s="1">
        <v>4.3220000000000001</v>
      </c>
      <c r="AB51" s="1">
        <v>17.645</v>
      </c>
      <c r="AC51" s="1">
        <v>124.32</v>
      </c>
      <c r="AD51" s="3">
        <v>3.1208100000000001</v>
      </c>
      <c r="AE51" s="3">
        <v>3.083415</v>
      </c>
      <c r="AF51" s="8">
        <v>1.638835</v>
      </c>
      <c r="AG51" s="8">
        <v>1.6362649999999999</v>
      </c>
      <c r="AH51" s="3">
        <f t="shared" si="2"/>
        <v>3.1021125000000001</v>
      </c>
      <c r="AI51" s="3">
        <f t="shared" si="3"/>
        <v>1.6375500000000001</v>
      </c>
      <c r="AJ51" s="8">
        <v>0.35539999999999999</v>
      </c>
      <c r="AK51" s="8">
        <v>1.4051</v>
      </c>
      <c r="AL51" s="8">
        <v>1.2087000000000001</v>
      </c>
      <c r="AM51" s="9">
        <v>40.26</v>
      </c>
      <c r="AN51" s="9">
        <v>0.11981972932296832</v>
      </c>
      <c r="AO51" s="9">
        <v>1.8854166666666665</v>
      </c>
      <c r="AP51" s="4">
        <v>1</v>
      </c>
      <c r="AQ51" s="1">
        <v>-6.6000000000000003E-2</v>
      </c>
      <c r="AR51" s="1">
        <v>0</v>
      </c>
      <c r="AS51" s="1">
        <v>-0.16</v>
      </c>
      <c r="AT51" s="1">
        <v>1</v>
      </c>
      <c r="AU51" s="1">
        <v>-0.25900000000000001</v>
      </c>
      <c r="AV51" s="1">
        <v>1</v>
      </c>
      <c r="AW51" s="1">
        <v>-0.45800000000000002</v>
      </c>
      <c r="AX51" s="3">
        <v>2E-3</v>
      </c>
      <c r="AY51" s="9">
        <v>0.16762814579247345</v>
      </c>
      <c r="AZ51" s="9">
        <v>1.536231884057971</v>
      </c>
      <c r="BA51" s="4">
        <v>2</v>
      </c>
      <c r="BB51" s="1">
        <v>0.20200000000000001</v>
      </c>
      <c r="BC51" s="2">
        <v>2</v>
      </c>
      <c r="BD51" s="1">
        <v>0.23300000000000001</v>
      </c>
      <c r="BE51" s="2">
        <v>3</v>
      </c>
      <c r="BF51" s="1">
        <v>0.27900000000000003</v>
      </c>
      <c r="BG51" s="2">
        <v>4</v>
      </c>
      <c r="BH51" s="3">
        <v>0.41199999999999998</v>
      </c>
      <c r="BI51" s="3">
        <v>4.02E-2</v>
      </c>
      <c r="BJ51" s="1">
        <v>10</v>
      </c>
      <c r="BK51" s="9">
        <v>2.48</v>
      </c>
      <c r="BL51" s="9">
        <v>1.68</v>
      </c>
      <c r="BM51" s="9">
        <v>1.26</v>
      </c>
      <c r="BN51" s="9">
        <v>1.01</v>
      </c>
      <c r="BO51" s="9">
        <v>0.85</v>
      </c>
      <c r="BP51" s="9">
        <v>0.73</v>
      </c>
      <c r="BQ51" s="9">
        <v>0.64</v>
      </c>
      <c r="BR51" s="9">
        <v>0.56999999999999995</v>
      </c>
      <c r="BS51" s="9">
        <v>0.51</v>
      </c>
      <c r="BT51" s="9">
        <v>0.46</v>
      </c>
      <c r="BU51" s="9">
        <v>0.42</v>
      </c>
      <c r="BV51" s="9">
        <v>0.39</v>
      </c>
      <c r="BW51" s="9">
        <v>0.42</v>
      </c>
      <c r="BX51" s="9">
        <v>0.26</v>
      </c>
      <c r="BY51" s="8">
        <v>-0.38400000000000001</v>
      </c>
      <c r="BZ51" s="8">
        <v>-0.45400000000000001</v>
      </c>
      <c r="CA51" s="8">
        <v>-0.48</v>
      </c>
      <c r="CB51" s="8">
        <v>-0.49</v>
      </c>
      <c r="CC51" s="8">
        <v>-0.47599999999999998</v>
      </c>
      <c r="CD51" s="8">
        <v>-0.44600000000000001</v>
      </c>
      <c r="CE51" s="8">
        <v>-0.42699999999999999</v>
      </c>
      <c r="CF51" s="8">
        <v>-0.4</v>
      </c>
      <c r="CG51" s="8">
        <v>-0.38100000000000001</v>
      </c>
      <c r="CH51" s="8">
        <v>-0.36699999999999999</v>
      </c>
      <c r="CI51" s="8">
        <v>-0.36799999999999999</v>
      </c>
      <c r="CJ51" s="8">
        <v>-0.41499999999999998</v>
      </c>
      <c r="CK51" s="8" t="str">
        <f t="shared" si="4"/>
        <v>N</v>
      </c>
      <c r="CL51" s="8">
        <v>3.2000000000000001E-2</v>
      </c>
      <c r="CM51" s="3">
        <v>0.10299999999999999</v>
      </c>
      <c r="CN51" s="3">
        <v>0.21299999999999999</v>
      </c>
      <c r="CO51" s="3">
        <v>0.33500000000000002</v>
      </c>
      <c r="CP51" s="3">
        <v>0.44600000000000001</v>
      </c>
      <c r="CQ51" s="3">
        <v>0.53800000000000003</v>
      </c>
      <c r="CR51" s="3">
        <v>0.61</v>
      </c>
      <c r="CS51" s="3">
        <v>0.66700000000000004</v>
      </c>
      <c r="CT51" s="3">
        <v>0.71199999999999997</v>
      </c>
      <c r="CU51" s="3">
        <v>0.747</v>
      </c>
      <c r="CV51" s="3">
        <v>0.77400000000000002</v>
      </c>
      <c r="CW51" s="3">
        <v>0.78700000000000003</v>
      </c>
    </row>
    <row r="52" spans="1:101" x14ac:dyDescent="0.2">
      <c r="A52" s="1">
        <v>51</v>
      </c>
      <c r="B52" s="1" t="s">
        <v>24</v>
      </c>
      <c r="C52" s="1">
        <v>2</v>
      </c>
      <c r="D52" s="1">
        <v>2</v>
      </c>
      <c r="E52" s="1">
        <v>5</v>
      </c>
      <c r="F52" s="1">
        <f t="shared" si="5"/>
        <v>9</v>
      </c>
      <c r="G52" s="1" t="str">
        <f t="shared" si="6"/>
        <v>6S2P2</v>
      </c>
      <c r="H52" s="1" t="str">
        <f t="shared" si="7"/>
        <v>4S2P3</v>
      </c>
      <c r="I52" s="1" t="str">
        <f t="shared" si="8"/>
        <v>4S2P4</v>
      </c>
      <c r="J52" s="1">
        <f t="shared" si="9"/>
        <v>6</v>
      </c>
      <c r="K52" s="1">
        <f t="shared" si="10"/>
        <v>4</v>
      </c>
      <c r="L52" s="1">
        <f t="shared" si="11"/>
        <v>4</v>
      </c>
      <c r="M52" s="1">
        <f t="shared" si="21"/>
        <v>82</v>
      </c>
      <c r="N52" s="1">
        <f t="shared" si="22"/>
        <v>33</v>
      </c>
      <c r="O52" s="1">
        <f t="shared" si="23"/>
        <v>34</v>
      </c>
      <c r="P52" s="1">
        <f t="shared" si="12"/>
        <v>180</v>
      </c>
      <c r="Q52" s="1">
        <f t="shared" si="13"/>
        <v>115</v>
      </c>
      <c r="R52" s="1">
        <f t="shared" si="14"/>
        <v>103</v>
      </c>
      <c r="S52" s="1">
        <f t="shared" si="15"/>
        <v>146</v>
      </c>
      <c r="T52" s="1">
        <f t="shared" si="16"/>
        <v>119</v>
      </c>
      <c r="U52" s="1">
        <f t="shared" si="17"/>
        <v>120</v>
      </c>
      <c r="V52" s="1">
        <f t="shared" si="18"/>
        <v>1.87</v>
      </c>
      <c r="W52" s="1">
        <f t="shared" si="19"/>
        <v>2.1800000000000002</v>
      </c>
      <c r="X52" s="1">
        <f t="shared" si="20"/>
        <v>2.5499999999999998</v>
      </c>
      <c r="Y52" s="8">
        <f t="shared" si="0"/>
        <v>2.3166666666666669</v>
      </c>
      <c r="Z52" s="8">
        <f t="shared" si="1"/>
        <v>0.28059460674313264</v>
      </c>
      <c r="AA52" s="1">
        <v>4.0010000000000003</v>
      </c>
      <c r="AB52" s="1">
        <v>16.387</v>
      </c>
      <c r="AC52" s="1">
        <v>106.56</v>
      </c>
      <c r="AD52" s="3">
        <v>3.004975</v>
      </c>
      <c r="AE52" s="3">
        <v>2.7546949999999999</v>
      </c>
      <c r="AF52" s="8">
        <v>1.5937000000000001</v>
      </c>
      <c r="AG52" s="8">
        <v>1.84535</v>
      </c>
      <c r="AH52" s="3">
        <f t="shared" si="2"/>
        <v>2.8798349999999999</v>
      </c>
      <c r="AI52" s="3">
        <f t="shared" si="3"/>
        <v>1.719525</v>
      </c>
      <c r="AJ52" s="8">
        <v>0.6925</v>
      </c>
      <c r="AK52" s="8">
        <v>0.97599999999999998</v>
      </c>
      <c r="AL52" s="8">
        <v>1.53</v>
      </c>
      <c r="AM52" s="9">
        <v>37.72</v>
      </c>
      <c r="AN52" s="9">
        <v>0.32527506496243991</v>
      </c>
      <c r="AO52" s="9">
        <v>1.04375</v>
      </c>
      <c r="AP52" s="4">
        <v>4</v>
      </c>
      <c r="AQ52" s="1">
        <v>-7.0000000000000001E-3</v>
      </c>
      <c r="AR52" s="1">
        <v>0</v>
      </c>
      <c r="AS52" s="1">
        <v>-2.4E-2</v>
      </c>
      <c r="AT52" s="1">
        <v>0</v>
      </c>
      <c r="AU52" s="1">
        <v>-7.2999999999999995E-2</v>
      </c>
      <c r="AV52" s="1">
        <v>0</v>
      </c>
      <c r="AW52" s="1">
        <v>-0.23599999999999999</v>
      </c>
      <c r="AX52" s="3">
        <v>0.186</v>
      </c>
      <c r="AY52" s="9">
        <v>0.16675113229722327</v>
      </c>
      <c r="AZ52" s="9">
        <v>2.2109374999999996</v>
      </c>
      <c r="BA52" s="4">
        <v>1</v>
      </c>
      <c r="BB52" s="1">
        <v>0.307</v>
      </c>
      <c r="BC52" s="2">
        <v>1</v>
      </c>
      <c r="BD52" s="1">
        <v>0.36699999999999999</v>
      </c>
      <c r="BE52" s="2">
        <v>1</v>
      </c>
      <c r="BF52" s="1">
        <v>0.57499999999999996</v>
      </c>
      <c r="BG52" s="2">
        <v>1</v>
      </c>
      <c r="BH52" s="3">
        <v>0.82199999999999995</v>
      </c>
      <c r="BI52" s="3">
        <v>2.3999999999999998E-3</v>
      </c>
      <c r="BJ52" s="1">
        <v>10</v>
      </c>
      <c r="BK52" s="9">
        <v>0.78</v>
      </c>
      <c r="BL52" s="9">
        <v>0.53</v>
      </c>
      <c r="BM52" s="9">
        <v>0.4</v>
      </c>
      <c r="BN52" s="9">
        <v>0.32</v>
      </c>
      <c r="BO52" s="9">
        <v>0.27</v>
      </c>
      <c r="BP52" s="9">
        <v>0.23</v>
      </c>
      <c r="BQ52" s="9">
        <v>0.2</v>
      </c>
      <c r="BR52" s="9">
        <v>0.18</v>
      </c>
      <c r="BS52" s="9">
        <v>0.16</v>
      </c>
      <c r="BT52" s="9">
        <v>0.15</v>
      </c>
      <c r="BU52" s="9">
        <v>0.13</v>
      </c>
      <c r="BV52" s="9">
        <v>0.12</v>
      </c>
      <c r="BW52" s="9">
        <v>0.5</v>
      </c>
      <c r="BX52" s="9">
        <v>0.31</v>
      </c>
      <c r="BY52" s="8">
        <v>0.45600000000000002</v>
      </c>
      <c r="BZ52" s="8">
        <v>0.34300000000000003</v>
      </c>
      <c r="CA52" s="8">
        <v>0.34599999999999997</v>
      </c>
      <c r="CB52" s="8">
        <v>0.35799999999999998</v>
      </c>
      <c r="CC52" s="8">
        <v>0.30199999999999999</v>
      </c>
      <c r="CD52" s="8">
        <v>0.317</v>
      </c>
      <c r="CE52" s="8">
        <v>0.32500000000000001</v>
      </c>
      <c r="CF52" s="8">
        <v>0.34</v>
      </c>
      <c r="CG52" s="8">
        <v>0.34300000000000003</v>
      </c>
      <c r="CH52" s="8">
        <v>0.35099999999999998</v>
      </c>
      <c r="CI52" s="8">
        <v>0.35799999999999998</v>
      </c>
      <c r="CJ52" s="8">
        <v>0.36399999999999999</v>
      </c>
      <c r="CK52" s="8" t="str">
        <f t="shared" si="4"/>
        <v>P</v>
      </c>
      <c r="CL52" s="8">
        <v>3.9E-2</v>
      </c>
      <c r="CM52" s="3">
        <v>0.13500000000000001</v>
      </c>
      <c r="CN52" s="3">
        <v>0.23699999999999999</v>
      </c>
      <c r="CO52" s="3">
        <v>0.32500000000000001</v>
      </c>
      <c r="CP52" s="3">
        <v>0.48499999999999999</v>
      </c>
      <c r="CQ52" s="3">
        <v>0.54500000000000004</v>
      </c>
      <c r="CR52" s="3">
        <v>0.59299999999999997</v>
      </c>
      <c r="CS52" s="3">
        <v>0.63100000000000001</v>
      </c>
      <c r="CT52" s="3">
        <v>0.66300000000000003</v>
      </c>
      <c r="CU52" s="3">
        <v>0.68899999999999995</v>
      </c>
      <c r="CV52" s="3">
        <v>0.71099999999999997</v>
      </c>
      <c r="CW52" s="3">
        <v>0.73099999999999998</v>
      </c>
    </row>
    <row r="53" spans="1:101" x14ac:dyDescent="0.2">
      <c r="A53" s="1">
        <v>52</v>
      </c>
      <c r="B53" s="1" t="s">
        <v>25</v>
      </c>
      <c r="C53" s="1">
        <v>2</v>
      </c>
      <c r="D53" s="1">
        <v>2</v>
      </c>
      <c r="E53" s="1">
        <v>5</v>
      </c>
      <c r="F53" s="1">
        <f t="shared" si="5"/>
        <v>9</v>
      </c>
      <c r="G53" s="1" t="str">
        <f t="shared" si="6"/>
        <v>6S2P2</v>
      </c>
      <c r="H53" s="1" t="str">
        <f t="shared" si="7"/>
        <v>4S2P3</v>
      </c>
      <c r="I53" s="1" t="str">
        <f t="shared" si="8"/>
        <v>5S2P4</v>
      </c>
      <c r="J53" s="1">
        <f t="shared" si="9"/>
        <v>6</v>
      </c>
      <c r="K53" s="1">
        <f t="shared" si="10"/>
        <v>4</v>
      </c>
      <c r="L53" s="1">
        <f t="shared" si="11"/>
        <v>5</v>
      </c>
      <c r="M53" s="1">
        <f t="shared" si="21"/>
        <v>82</v>
      </c>
      <c r="N53" s="1">
        <f t="shared" si="22"/>
        <v>33</v>
      </c>
      <c r="O53" s="1">
        <f t="shared" si="23"/>
        <v>52</v>
      </c>
      <c r="P53" s="1">
        <f t="shared" si="12"/>
        <v>180</v>
      </c>
      <c r="Q53" s="1">
        <f t="shared" si="13"/>
        <v>115</v>
      </c>
      <c r="R53" s="1">
        <f t="shared" si="14"/>
        <v>140</v>
      </c>
      <c r="S53" s="1">
        <f t="shared" si="15"/>
        <v>146</v>
      </c>
      <c r="T53" s="1">
        <f t="shared" si="16"/>
        <v>119</v>
      </c>
      <c r="U53" s="1">
        <f t="shared" si="17"/>
        <v>138</v>
      </c>
      <c r="V53" s="1">
        <f t="shared" si="18"/>
        <v>1.87</v>
      </c>
      <c r="W53" s="1">
        <f t="shared" si="19"/>
        <v>2.1800000000000002</v>
      </c>
      <c r="X53" s="1">
        <f t="shared" si="20"/>
        <v>2.12</v>
      </c>
      <c r="Y53" s="8">
        <f t="shared" si="0"/>
        <v>2.0777777777777779</v>
      </c>
      <c r="Z53" s="8">
        <f t="shared" si="1"/>
        <v>0.11360533807663341</v>
      </c>
      <c r="AA53" s="1">
        <v>4.2249999999999996</v>
      </c>
      <c r="AB53" s="1">
        <v>17.526</v>
      </c>
      <c r="AC53" s="1">
        <v>133.58000000000001</v>
      </c>
      <c r="AD53" s="3">
        <v>3.183875</v>
      </c>
      <c r="AE53" s="3">
        <v>2.9273600000000002</v>
      </c>
      <c r="AF53" s="8">
        <v>1.532305</v>
      </c>
      <c r="AG53" s="8">
        <v>1.6854399999999998</v>
      </c>
      <c r="AH53" s="3">
        <f t="shared" si="2"/>
        <v>3.0556175000000003</v>
      </c>
      <c r="AI53" s="3">
        <f t="shared" si="3"/>
        <v>1.6088724999999999</v>
      </c>
      <c r="AJ53" s="8">
        <v>0.76370000000000005</v>
      </c>
      <c r="AK53" s="8">
        <v>1.1672</v>
      </c>
      <c r="AL53" s="8">
        <v>1.1336999999999999</v>
      </c>
      <c r="AM53" s="9">
        <v>36.28</v>
      </c>
      <c r="AN53" s="9">
        <v>0.10747092630102338</v>
      </c>
      <c r="AO53" s="9">
        <v>1.0476190476190477</v>
      </c>
      <c r="AP53" s="4">
        <v>4</v>
      </c>
      <c r="AQ53" s="1">
        <v>-5.0000000000000001E-3</v>
      </c>
      <c r="AR53" s="1">
        <v>0</v>
      </c>
      <c r="AS53" s="1">
        <v>-2.7E-2</v>
      </c>
      <c r="AT53" s="1">
        <v>0</v>
      </c>
      <c r="AU53" s="1">
        <v>-9.9000000000000005E-2</v>
      </c>
      <c r="AV53" s="1">
        <v>0</v>
      </c>
      <c r="AW53" s="1">
        <v>-0.29399999999999998</v>
      </c>
      <c r="AX53" s="3">
        <v>6.2E-2</v>
      </c>
      <c r="AY53" s="9">
        <v>0.14676931748678138</v>
      </c>
      <c r="AZ53" s="9">
        <v>1.6585365853658536</v>
      </c>
      <c r="BA53" s="4">
        <v>1</v>
      </c>
      <c r="BB53" s="1">
        <v>0.436</v>
      </c>
      <c r="BC53" s="2">
        <v>2</v>
      </c>
      <c r="BD53" s="1">
        <v>0.50800000000000001</v>
      </c>
      <c r="BE53" s="2">
        <v>5</v>
      </c>
      <c r="BF53" s="1">
        <v>0.55200000000000005</v>
      </c>
      <c r="BG53" s="2">
        <v>5</v>
      </c>
      <c r="BH53" s="3">
        <v>0.67500000000000004</v>
      </c>
      <c r="BI53" s="3">
        <v>3.3999999999999998E-3</v>
      </c>
      <c r="BJ53" s="1">
        <v>10</v>
      </c>
      <c r="BK53" s="9">
        <v>3.64</v>
      </c>
      <c r="BL53" s="9">
        <v>2.66</v>
      </c>
      <c r="BM53" s="9">
        <v>2.0699999999999998</v>
      </c>
      <c r="BN53" s="9">
        <v>1.69</v>
      </c>
      <c r="BO53" s="9">
        <v>1.42</v>
      </c>
      <c r="BP53" s="9">
        <v>1.22</v>
      </c>
      <c r="BQ53" s="9">
        <v>1.08</v>
      </c>
      <c r="BR53" s="9">
        <v>0.96</v>
      </c>
      <c r="BS53" s="9">
        <v>0.86</v>
      </c>
      <c r="BT53" s="9">
        <v>0.79</v>
      </c>
      <c r="BU53" s="9">
        <v>0.72</v>
      </c>
      <c r="BV53" s="9">
        <v>0.67</v>
      </c>
      <c r="BW53" s="9">
        <v>0.42</v>
      </c>
      <c r="BX53" s="9">
        <v>0.27</v>
      </c>
      <c r="BY53" s="8">
        <v>-1.05</v>
      </c>
      <c r="BZ53" s="8">
        <v>-0.88600000000000001</v>
      </c>
      <c r="CA53" s="8">
        <v>-0.86099999999999999</v>
      </c>
      <c r="CB53" s="8">
        <v>-0.84899999999999998</v>
      </c>
      <c r="CC53" s="8">
        <v>-0.81699999999999995</v>
      </c>
      <c r="CD53" s="8">
        <v>-0.78500000000000003</v>
      </c>
      <c r="CE53" s="8">
        <v>-0.749</v>
      </c>
      <c r="CF53" s="8">
        <v>-0.69099999999999995</v>
      </c>
      <c r="CG53" s="8">
        <v>-0.63600000000000001</v>
      </c>
      <c r="CH53" s="8">
        <v>-0.59399999999999997</v>
      </c>
      <c r="CI53" s="8">
        <v>-0.55200000000000005</v>
      </c>
      <c r="CJ53" s="8">
        <v>-0.51700000000000002</v>
      </c>
      <c r="CK53" s="8" t="str">
        <f t="shared" si="4"/>
        <v>N</v>
      </c>
      <c r="CL53" s="8">
        <v>2.4E-2</v>
      </c>
      <c r="CM53" s="3">
        <v>8.2000000000000003E-2</v>
      </c>
      <c r="CN53" s="3">
        <v>0.17299999999999999</v>
      </c>
      <c r="CO53" s="3">
        <v>0.27800000000000002</v>
      </c>
      <c r="CP53" s="3">
        <v>0.379</v>
      </c>
      <c r="CQ53" s="3">
        <v>0.46700000000000003</v>
      </c>
      <c r="CR53" s="3">
        <v>0.54</v>
      </c>
      <c r="CS53" s="3">
        <v>0.60199999999999998</v>
      </c>
      <c r="CT53" s="3">
        <v>0.65400000000000003</v>
      </c>
      <c r="CU53" s="3">
        <v>0.69499999999999995</v>
      </c>
      <c r="CV53" s="3">
        <v>0.73099999999999998</v>
      </c>
      <c r="CW53" s="3">
        <v>0.76</v>
      </c>
    </row>
    <row r="54" spans="1:101" x14ac:dyDescent="0.2">
      <c r="A54" s="1">
        <v>53</v>
      </c>
      <c r="B54" s="1" t="s">
        <v>26</v>
      </c>
      <c r="C54" s="1">
        <v>2</v>
      </c>
      <c r="D54" s="1">
        <v>2</v>
      </c>
      <c r="E54" s="1">
        <v>5</v>
      </c>
      <c r="F54" s="1">
        <f t="shared" si="5"/>
        <v>9</v>
      </c>
      <c r="G54" s="1" t="str">
        <f t="shared" si="6"/>
        <v>6S2P2</v>
      </c>
      <c r="H54" s="1" t="str">
        <f t="shared" si="7"/>
        <v>6S2P3</v>
      </c>
      <c r="I54" s="1" t="str">
        <f t="shared" si="8"/>
        <v>4S2P4</v>
      </c>
      <c r="J54" s="1">
        <f t="shared" si="9"/>
        <v>6</v>
      </c>
      <c r="K54" s="1">
        <f t="shared" si="10"/>
        <v>6</v>
      </c>
      <c r="L54" s="1">
        <f t="shared" si="11"/>
        <v>4</v>
      </c>
      <c r="M54" s="1">
        <f t="shared" si="21"/>
        <v>82</v>
      </c>
      <c r="N54" s="1">
        <f t="shared" si="22"/>
        <v>83</v>
      </c>
      <c r="O54" s="1">
        <f t="shared" si="23"/>
        <v>34</v>
      </c>
      <c r="P54" s="1">
        <f t="shared" si="12"/>
        <v>180</v>
      </c>
      <c r="Q54" s="1">
        <f t="shared" si="13"/>
        <v>160</v>
      </c>
      <c r="R54" s="1">
        <f t="shared" si="14"/>
        <v>103</v>
      </c>
      <c r="S54" s="1">
        <f t="shared" si="15"/>
        <v>146</v>
      </c>
      <c r="T54" s="1">
        <f t="shared" si="16"/>
        <v>148</v>
      </c>
      <c r="U54" s="1">
        <f t="shared" si="17"/>
        <v>120</v>
      </c>
      <c r="V54" s="1">
        <f t="shared" si="18"/>
        <v>1.87</v>
      </c>
      <c r="W54" s="1">
        <f t="shared" si="19"/>
        <v>2.02</v>
      </c>
      <c r="X54" s="1">
        <f t="shared" si="20"/>
        <v>2.5499999999999998</v>
      </c>
      <c r="Y54" s="8">
        <f t="shared" si="0"/>
        <v>2.2811111111111111</v>
      </c>
      <c r="Z54" s="8">
        <f t="shared" si="1"/>
        <v>0.30475653103727979</v>
      </c>
      <c r="AA54" s="1">
        <v>4.202</v>
      </c>
      <c r="AB54" s="1">
        <v>16.678000000000001</v>
      </c>
      <c r="AC54" s="1">
        <v>136.35</v>
      </c>
      <c r="AD54" s="3">
        <v>3.0246399999999998</v>
      </c>
      <c r="AE54" s="3">
        <v>2.9699900000000001</v>
      </c>
      <c r="AF54" s="8">
        <v>1.574255</v>
      </c>
      <c r="AG54" s="8">
        <v>1.705665</v>
      </c>
      <c r="AH54" s="3">
        <f t="shared" si="2"/>
        <v>2.997315</v>
      </c>
      <c r="AI54" s="3">
        <f t="shared" si="3"/>
        <v>1.6399599999999999</v>
      </c>
      <c r="AJ54" s="8">
        <v>0.79700000000000004</v>
      </c>
      <c r="AK54" s="8">
        <v>1.1574</v>
      </c>
      <c r="AL54" s="8">
        <v>1.7157</v>
      </c>
      <c r="AM54" s="9">
        <v>49.21</v>
      </c>
      <c r="AN54" s="9">
        <v>0.20969070113486693</v>
      </c>
      <c r="AO54" s="9">
        <v>1.5722222222222222</v>
      </c>
      <c r="AP54" s="4">
        <v>1</v>
      </c>
      <c r="AQ54" s="1">
        <v>-5.8000000000000003E-2</v>
      </c>
      <c r="AR54" s="1">
        <v>0</v>
      </c>
      <c r="AS54" s="1">
        <v>-0.113</v>
      </c>
      <c r="AT54" s="1">
        <v>0</v>
      </c>
      <c r="AU54" s="1">
        <v>-0.253</v>
      </c>
      <c r="AV54" s="1">
        <v>1</v>
      </c>
      <c r="AW54" s="1">
        <v>-0.41</v>
      </c>
      <c r="AX54" s="3">
        <v>6.0000000000000001E-3</v>
      </c>
      <c r="AY54" s="9">
        <v>0.1690142723378194</v>
      </c>
      <c r="AZ54" s="9">
        <v>2.3385826771653542</v>
      </c>
      <c r="BA54" s="4">
        <v>1</v>
      </c>
      <c r="BB54" s="1">
        <v>0.35</v>
      </c>
      <c r="BC54" s="2">
        <v>1</v>
      </c>
      <c r="BD54" s="1">
        <v>0.42099999999999999</v>
      </c>
      <c r="BE54" s="2">
        <v>1</v>
      </c>
      <c r="BF54" s="1">
        <v>0.627</v>
      </c>
      <c r="BG54" s="2">
        <v>1</v>
      </c>
      <c r="BH54" s="3">
        <v>0.91400000000000003</v>
      </c>
      <c r="BI54" s="3">
        <v>2.8999999999999998E-3</v>
      </c>
      <c r="BJ54" s="1">
        <v>10</v>
      </c>
      <c r="BK54" s="9">
        <v>2.61</v>
      </c>
      <c r="BL54" s="9">
        <v>1.82</v>
      </c>
      <c r="BM54" s="9">
        <v>1.39</v>
      </c>
      <c r="BN54" s="9">
        <v>1.1200000000000001</v>
      </c>
      <c r="BO54" s="9">
        <v>0.94</v>
      </c>
      <c r="BP54" s="9">
        <v>0.81</v>
      </c>
      <c r="BQ54" s="9">
        <v>0.71</v>
      </c>
      <c r="BR54" s="9">
        <v>0.63</v>
      </c>
      <c r="BS54" s="9">
        <v>0.56999999999999995</v>
      </c>
      <c r="BT54" s="9">
        <v>0.51</v>
      </c>
      <c r="BU54" s="9">
        <v>0.47</v>
      </c>
      <c r="BV54" s="9">
        <v>0.44</v>
      </c>
      <c r="BW54" s="9">
        <v>0.43</v>
      </c>
      <c r="BX54" s="9">
        <v>0.27</v>
      </c>
      <c r="BY54" s="8">
        <v>1.9570000000000001</v>
      </c>
      <c r="BZ54" s="8">
        <v>1.9990000000000001</v>
      </c>
      <c r="CA54" s="8">
        <v>2.0640000000000001</v>
      </c>
      <c r="CB54" s="8">
        <v>2.1019999999999999</v>
      </c>
      <c r="CC54" s="8">
        <v>2.093</v>
      </c>
      <c r="CD54" s="8">
        <v>2.0219999999999998</v>
      </c>
      <c r="CE54" s="8">
        <v>1.9159999999999999</v>
      </c>
      <c r="CF54" s="8">
        <v>1.802</v>
      </c>
      <c r="CG54" s="8">
        <v>1.62</v>
      </c>
      <c r="CH54" s="8">
        <v>1.4239999999999999</v>
      </c>
      <c r="CI54" s="8">
        <v>1.1779999999999999</v>
      </c>
      <c r="CJ54" s="8">
        <v>0.91100000000000003</v>
      </c>
      <c r="CK54" s="8" t="str">
        <f t="shared" si="4"/>
        <v>P</v>
      </c>
      <c r="CL54" s="8">
        <v>1.9E-2</v>
      </c>
      <c r="CM54" s="3">
        <v>5.6000000000000001E-2</v>
      </c>
      <c r="CN54" s="3">
        <v>0.113</v>
      </c>
      <c r="CO54" s="3">
        <v>0.18099999999999999</v>
      </c>
      <c r="CP54" s="3">
        <v>0.25</v>
      </c>
      <c r="CQ54" s="3">
        <v>0.315</v>
      </c>
      <c r="CR54" s="3">
        <v>0.376</v>
      </c>
      <c r="CS54" s="3">
        <v>0.432</v>
      </c>
      <c r="CT54" s="3">
        <v>0.48299999999999998</v>
      </c>
      <c r="CU54" s="3">
        <v>0.53100000000000003</v>
      </c>
      <c r="CV54" s="3">
        <v>0.57499999999999996</v>
      </c>
      <c r="CW54" s="3">
        <v>0.61499999999999999</v>
      </c>
    </row>
    <row r="55" spans="1:101" x14ac:dyDescent="0.2">
      <c r="A55" s="1">
        <v>54</v>
      </c>
      <c r="B55" s="1" t="s">
        <v>27</v>
      </c>
      <c r="C55" s="1">
        <v>2</v>
      </c>
      <c r="D55" s="1">
        <v>2</v>
      </c>
      <c r="E55" s="1">
        <v>5</v>
      </c>
      <c r="F55" s="1">
        <f t="shared" si="5"/>
        <v>9</v>
      </c>
      <c r="G55" s="1" t="str">
        <f t="shared" si="6"/>
        <v>6S2P2</v>
      </c>
      <c r="H55" s="1" t="str">
        <f t="shared" si="7"/>
        <v>6S2P3</v>
      </c>
      <c r="I55" s="1" t="str">
        <f t="shared" si="8"/>
        <v>5S2P4</v>
      </c>
      <c r="J55" s="1">
        <f t="shared" si="9"/>
        <v>6</v>
      </c>
      <c r="K55" s="1">
        <f t="shared" si="10"/>
        <v>6</v>
      </c>
      <c r="L55" s="1">
        <f t="shared" si="11"/>
        <v>5</v>
      </c>
      <c r="M55" s="1">
        <f t="shared" si="21"/>
        <v>82</v>
      </c>
      <c r="N55" s="1">
        <f t="shared" si="22"/>
        <v>83</v>
      </c>
      <c r="O55" s="1">
        <f t="shared" si="23"/>
        <v>52</v>
      </c>
      <c r="P55" s="1">
        <f t="shared" si="12"/>
        <v>180</v>
      </c>
      <c r="Q55" s="1">
        <f t="shared" si="13"/>
        <v>160</v>
      </c>
      <c r="R55" s="1">
        <f t="shared" si="14"/>
        <v>140</v>
      </c>
      <c r="S55" s="1">
        <f t="shared" si="15"/>
        <v>146</v>
      </c>
      <c r="T55" s="1">
        <f t="shared" si="16"/>
        <v>148</v>
      </c>
      <c r="U55" s="1">
        <f t="shared" si="17"/>
        <v>138</v>
      </c>
      <c r="V55" s="1">
        <f t="shared" si="18"/>
        <v>1.87</v>
      </c>
      <c r="W55" s="1">
        <f t="shared" si="19"/>
        <v>2.02</v>
      </c>
      <c r="X55" s="1">
        <f t="shared" si="20"/>
        <v>2.12</v>
      </c>
      <c r="Y55" s="8">
        <f t="shared" si="0"/>
        <v>2.0422222222222226</v>
      </c>
      <c r="Z55" s="8">
        <f t="shared" si="1"/>
        <v>0.1003081671403766</v>
      </c>
      <c r="AA55" s="1">
        <v>4.4169999999999998</v>
      </c>
      <c r="AB55" s="1">
        <v>17.911999999999999</v>
      </c>
      <c r="AC55" s="1">
        <v>163.37</v>
      </c>
      <c r="AD55" s="3">
        <v>3.19428</v>
      </c>
      <c r="AE55" s="3">
        <v>3.1519149999999998</v>
      </c>
      <c r="AF55" s="8">
        <v>1.525795</v>
      </c>
      <c r="AG55" s="8">
        <v>1.580975</v>
      </c>
      <c r="AH55" s="3">
        <f t="shared" si="2"/>
        <v>3.1730974999999999</v>
      </c>
      <c r="AI55" s="3">
        <f t="shared" si="3"/>
        <v>1.553385</v>
      </c>
      <c r="AJ55" s="8">
        <v>0.93899999999999995</v>
      </c>
      <c r="AK55" s="8">
        <v>1.1718</v>
      </c>
      <c r="AL55" s="8">
        <v>1.2254</v>
      </c>
      <c r="AM55" s="9">
        <v>37.090000000000003</v>
      </c>
      <c r="AN55" s="9">
        <v>0.17842854282663156</v>
      </c>
      <c r="AO55" s="9">
        <v>3.4871794871794868</v>
      </c>
      <c r="AP55" s="4">
        <v>1</v>
      </c>
      <c r="AQ55" s="1">
        <v>-9.7000000000000003E-2</v>
      </c>
      <c r="AR55" s="1">
        <v>0</v>
      </c>
      <c r="AS55" s="1">
        <v>-0.158</v>
      </c>
      <c r="AT55" s="1">
        <v>0</v>
      </c>
      <c r="AU55" s="1">
        <v>-0.25600000000000001</v>
      </c>
      <c r="AV55" s="1">
        <v>1</v>
      </c>
      <c r="AW55" s="1">
        <v>-0.44700000000000001</v>
      </c>
      <c r="AX55" s="3">
        <v>6.0000000000000001E-3</v>
      </c>
      <c r="AY55" s="9">
        <v>0.17189393135823466</v>
      </c>
      <c r="AZ55" s="9">
        <v>2.5806451612903225</v>
      </c>
      <c r="BA55" s="4">
        <v>1</v>
      </c>
      <c r="BB55" s="1">
        <v>0.54500000000000004</v>
      </c>
      <c r="BC55" s="2">
        <v>1</v>
      </c>
      <c r="BD55" s="1">
        <v>0.61099999999999999</v>
      </c>
      <c r="BE55" s="2">
        <v>2</v>
      </c>
      <c r="BF55" s="1">
        <v>0.69099999999999995</v>
      </c>
      <c r="BG55" s="2">
        <v>4</v>
      </c>
      <c r="BH55" s="3">
        <v>0.85199999999999998</v>
      </c>
      <c r="BI55" s="3">
        <v>4.8999999999999998E-3</v>
      </c>
      <c r="BJ55" s="1">
        <v>10</v>
      </c>
      <c r="BK55" s="9">
        <v>1.94</v>
      </c>
      <c r="BL55" s="9">
        <v>1.32</v>
      </c>
      <c r="BM55" s="9">
        <v>1</v>
      </c>
      <c r="BN55" s="9">
        <v>0.8</v>
      </c>
      <c r="BO55" s="9">
        <v>0.67</v>
      </c>
      <c r="BP55" s="9">
        <v>0.56999999999999995</v>
      </c>
      <c r="BQ55" s="9">
        <v>0.5</v>
      </c>
      <c r="BR55" s="9">
        <v>0.45</v>
      </c>
      <c r="BS55" s="9">
        <v>0.4</v>
      </c>
      <c r="BT55" s="9">
        <v>0.37</v>
      </c>
      <c r="BU55" s="9">
        <v>0.34</v>
      </c>
      <c r="BV55" s="9">
        <v>0.31</v>
      </c>
      <c r="BW55" s="9">
        <v>0.37</v>
      </c>
      <c r="BX55" s="9">
        <v>0.23</v>
      </c>
      <c r="BY55" s="8">
        <v>-5.3869999999999996</v>
      </c>
      <c r="BZ55" s="8">
        <v>-0.59599999999999997</v>
      </c>
      <c r="CA55" s="8">
        <v>-0.65400000000000003</v>
      </c>
      <c r="CB55" s="8">
        <v>-0.67200000000000004</v>
      </c>
      <c r="CC55" s="8">
        <v>-0.66300000000000003</v>
      </c>
      <c r="CD55" s="8">
        <v>-0.61099999999999999</v>
      </c>
      <c r="CE55" s="8">
        <v>-0.54</v>
      </c>
      <c r="CF55" s="8">
        <v>-0.46500000000000002</v>
      </c>
      <c r="CG55" s="8">
        <v>-0.38100000000000001</v>
      </c>
      <c r="CH55" s="8">
        <v>-0.32300000000000001</v>
      </c>
      <c r="CI55" s="8">
        <v>-0.30599999999999999</v>
      </c>
      <c r="CJ55" s="8">
        <v>-0.3</v>
      </c>
      <c r="CK55" s="8" t="str">
        <f t="shared" si="4"/>
        <v>N</v>
      </c>
      <c r="CL55" s="8">
        <v>2.4E-2</v>
      </c>
      <c r="CM55" s="3">
        <v>5.8000000000000003E-2</v>
      </c>
      <c r="CN55" s="3">
        <v>0.128</v>
      </c>
      <c r="CO55" s="3">
        <v>0.218</v>
      </c>
      <c r="CP55" s="3">
        <v>0.311</v>
      </c>
      <c r="CQ55" s="3">
        <v>0.4</v>
      </c>
      <c r="CR55" s="3">
        <v>0.47699999999999998</v>
      </c>
      <c r="CS55" s="3">
        <v>0.54300000000000004</v>
      </c>
      <c r="CT55" s="3">
        <v>0.60299999999999998</v>
      </c>
      <c r="CU55" s="3">
        <v>0.65100000000000002</v>
      </c>
      <c r="CV55" s="3">
        <v>0.68500000000000005</v>
      </c>
      <c r="CW55" s="3">
        <v>0.71499999999999997</v>
      </c>
    </row>
    <row r="56" spans="1:101" x14ac:dyDescent="0.2">
      <c r="A56" s="1">
        <v>55</v>
      </c>
      <c r="B56" s="1" t="s">
        <v>31</v>
      </c>
      <c r="C56" s="1">
        <v>2</v>
      </c>
      <c r="D56" s="1">
        <v>2</v>
      </c>
      <c r="E56" s="1">
        <v>5</v>
      </c>
      <c r="F56" s="1">
        <f t="shared" si="5"/>
        <v>9</v>
      </c>
      <c r="G56" s="1" t="str">
        <f t="shared" si="6"/>
        <v>6S2P2</v>
      </c>
      <c r="H56" s="1" t="str">
        <f t="shared" si="7"/>
        <v>5S2P3</v>
      </c>
      <c r="I56" s="1" t="str">
        <f t="shared" si="8"/>
        <v>3S2P4</v>
      </c>
      <c r="J56" s="1">
        <f t="shared" si="9"/>
        <v>6</v>
      </c>
      <c r="K56" s="1">
        <f t="shared" si="10"/>
        <v>5</v>
      </c>
      <c r="L56" s="1">
        <f t="shared" si="11"/>
        <v>3</v>
      </c>
      <c r="M56" s="1">
        <f t="shared" si="21"/>
        <v>82</v>
      </c>
      <c r="N56" s="1">
        <f t="shared" si="22"/>
        <v>51</v>
      </c>
      <c r="O56" s="1">
        <v>16</v>
      </c>
      <c r="P56" s="1">
        <f t="shared" si="12"/>
        <v>180</v>
      </c>
      <c r="Q56" s="1">
        <f t="shared" si="13"/>
        <v>145</v>
      </c>
      <c r="R56" s="1">
        <v>100</v>
      </c>
      <c r="S56" s="1">
        <f t="shared" si="15"/>
        <v>146</v>
      </c>
      <c r="T56" s="1">
        <f t="shared" si="16"/>
        <v>139</v>
      </c>
      <c r="U56" s="1">
        <v>105</v>
      </c>
      <c r="V56" s="1">
        <f t="shared" si="18"/>
        <v>1.87</v>
      </c>
      <c r="W56" s="1">
        <f t="shared" si="19"/>
        <v>2.0499999999999998</v>
      </c>
      <c r="X56" s="1">
        <v>2.58</v>
      </c>
      <c r="Y56" s="8">
        <f t="shared" si="0"/>
        <v>2.3044444444444445</v>
      </c>
      <c r="Z56" s="8">
        <f t="shared" si="1"/>
        <v>0.31386873091614848</v>
      </c>
      <c r="AA56" s="1">
        <v>4.0250000000000004</v>
      </c>
      <c r="AB56" s="1">
        <v>15.996</v>
      </c>
      <c r="AC56" s="1">
        <v>90.92</v>
      </c>
      <c r="AD56" s="3">
        <v>2.9262999999999999</v>
      </c>
      <c r="AE56" s="3">
        <v>2.7933950000000003</v>
      </c>
      <c r="AF56" s="8">
        <v>1.5723750000000001</v>
      </c>
      <c r="AG56" s="8">
        <v>1.896555</v>
      </c>
      <c r="AH56" s="3">
        <f t="shared" si="2"/>
        <v>2.8598474999999999</v>
      </c>
      <c r="AI56" s="3">
        <f t="shared" si="3"/>
        <v>1.7344650000000001</v>
      </c>
      <c r="AJ56" s="8">
        <v>0.90690000000000004</v>
      </c>
      <c r="AK56" s="8">
        <v>0.7016</v>
      </c>
      <c r="AL56" s="8">
        <v>1.7704</v>
      </c>
      <c r="AM56" s="9">
        <v>44.26</v>
      </c>
      <c r="AN56" s="9">
        <v>0.78091484374145559</v>
      </c>
      <c r="AO56" s="9">
        <v>1.0365535248041775</v>
      </c>
      <c r="AP56" s="4">
        <v>1</v>
      </c>
      <c r="AQ56" s="1">
        <v>-2.8000000000000001E-2</v>
      </c>
      <c r="AR56" s="1">
        <v>0</v>
      </c>
      <c r="AS56" s="1">
        <v>-3.6999999999999998E-2</v>
      </c>
      <c r="AT56" s="1">
        <v>0</v>
      </c>
      <c r="AU56" s="1">
        <v>-7.0000000000000007E-2</v>
      </c>
      <c r="AV56" s="1">
        <v>0</v>
      </c>
      <c r="AW56" s="1">
        <v>-0.17799999999999999</v>
      </c>
      <c r="AX56" s="3">
        <v>0.16200000000000001</v>
      </c>
      <c r="AY56" s="9">
        <v>0.58664480347816839</v>
      </c>
      <c r="AZ56" s="9">
        <v>26.274111675126903</v>
      </c>
      <c r="BA56" s="4">
        <v>1</v>
      </c>
      <c r="BB56" s="1">
        <v>0.51800000000000002</v>
      </c>
      <c r="BC56" s="2">
        <v>1</v>
      </c>
      <c r="BD56" s="1">
        <v>0.53400000000000003</v>
      </c>
      <c r="BE56" s="2">
        <v>1</v>
      </c>
      <c r="BF56" s="1">
        <v>0.71899999999999997</v>
      </c>
      <c r="BG56" s="2">
        <v>1</v>
      </c>
      <c r="BH56" s="3">
        <v>1.0429999999999999</v>
      </c>
      <c r="BI56" s="3">
        <v>1.18E-2</v>
      </c>
      <c r="BJ56" s="1">
        <v>10</v>
      </c>
      <c r="BK56" s="9">
        <v>1.62</v>
      </c>
      <c r="BL56" s="9">
        <v>1.08</v>
      </c>
      <c r="BM56" s="9">
        <v>0.82</v>
      </c>
      <c r="BN56" s="9">
        <v>0.65</v>
      </c>
      <c r="BO56" s="9">
        <v>0.55000000000000004</v>
      </c>
      <c r="BP56" s="9">
        <v>0.47</v>
      </c>
      <c r="BQ56" s="9">
        <v>0.41</v>
      </c>
      <c r="BR56" s="9">
        <v>0.37</v>
      </c>
      <c r="BS56" s="9">
        <v>0.33</v>
      </c>
      <c r="BT56" s="9">
        <v>0.3</v>
      </c>
      <c r="BU56" s="9">
        <v>0.27</v>
      </c>
      <c r="BV56" s="9">
        <v>0.25</v>
      </c>
      <c r="BW56" s="9">
        <v>0.5</v>
      </c>
      <c r="BX56" s="9">
        <v>0.31</v>
      </c>
      <c r="BY56" s="8">
        <v>2.62</v>
      </c>
      <c r="BZ56" s="8">
        <v>0.79</v>
      </c>
      <c r="CA56" s="8">
        <v>0.77100000000000002</v>
      </c>
      <c r="CB56" s="8">
        <v>0.75700000000000001</v>
      </c>
      <c r="CC56" s="8">
        <v>0.76100000000000001</v>
      </c>
      <c r="CD56" s="8">
        <v>0.76400000000000001</v>
      </c>
      <c r="CE56" s="8">
        <v>0.80200000000000005</v>
      </c>
      <c r="CF56" s="8">
        <v>0.84399999999999997</v>
      </c>
      <c r="CG56" s="8">
        <v>-0.85099999999999998</v>
      </c>
      <c r="CH56" s="8">
        <v>-0.67100000000000004</v>
      </c>
      <c r="CI56" s="8">
        <v>-0.56499999999999995</v>
      </c>
      <c r="CJ56" s="8">
        <v>-0.49</v>
      </c>
      <c r="CK56" s="8" t="str">
        <f t="shared" si="4"/>
        <v>N</v>
      </c>
      <c r="CL56" s="8">
        <v>2.8000000000000001E-2</v>
      </c>
      <c r="CM56" s="3">
        <v>9.7000000000000003E-2</v>
      </c>
      <c r="CN56" s="3">
        <v>0.20699999999999999</v>
      </c>
      <c r="CO56" s="3">
        <v>0.33500000000000002</v>
      </c>
      <c r="CP56" s="3">
        <v>0.44900000000000001</v>
      </c>
      <c r="CQ56" s="3">
        <v>0.53600000000000003</v>
      </c>
      <c r="CR56" s="3">
        <v>0.59299999999999997</v>
      </c>
      <c r="CS56" s="3">
        <v>0.63900000000000001</v>
      </c>
      <c r="CT56" s="3">
        <v>0.70299999999999996</v>
      </c>
      <c r="CU56" s="3">
        <v>0.98899999999999999</v>
      </c>
      <c r="CV56" s="3">
        <v>1.123</v>
      </c>
      <c r="CW56" s="3">
        <v>1.212</v>
      </c>
    </row>
    <row r="57" spans="1:101" x14ac:dyDescent="0.2">
      <c r="A57" s="1">
        <v>56</v>
      </c>
      <c r="B57" s="1" t="s">
        <v>30</v>
      </c>
      <c r="C57" s="1">
        <v>2</v>
      </c>
      <c r="D57" s="1">
        <v>2</v>
      </c>
      <c r="E57" s="1">
        <v>5</v>
      </c>
      <c r="F57" s="1">
        <f t="shared" si="5"/>
        <v>9</v>
      </c>
      <c r="G57" s="1" t="str">
        <f t="shared" si="6"/>
        <v>6S2P2</v>
      </c>
      <c r="H57" s="1" t="str">
        <f t="shared" si="7"/>
        <v>5S2P3</v>
      </c>
      <c r="I57" s="1" t="str">
        <f t="shared" si="8"/>
        <v>4S2P4</v>
      </c>
      <c r="J57" s="1">
        <f t="shared" si="9"/>
        <v>6</v>
      </c>
      <c r="K57" s="1">
        <f t="shared" si="10"/>
        <v>5</v>
      </c>
      <c r="L57" s="1">
        <f t="shared" si="11"/>
        <v>4</v>
      </c>
      <c r="M57" s="1">
        <f t="shared" si="21"/>
        <v>82</v>
      </c>
      <c r="N57" s="1">
        <f t="shared" si="22"/>
        <v>51</v>
      </c>
      <c r="O57" s="1">
        <f t="shared" ref="O57:O71" si="24">IF(MID(B57,5,2)="Te",52,34)</f>
        <v>34</v>
      </c>
      <c r="P57" s="1">
        <f t="shared" si="12"/>
        <v>180</v>
      </c>
      <c r="Q57" s="1">
        <f t="shared" si="13"/>
        <v>145</v>
      </c>
      <c r="R57" s="1">
        <f t="shared" ref="R57:R71" si="25">IF(MID(B57,5,2)="Te",140,103)</f>
        <v>103</v>
      </c>
      <c r="S57" s="1">
        <f t="shared" si="15"/>
        <v>146</v>
      </c>
      <c r="T57" s="1">
        <f t="shared" si="16"/>
        <v>139</v>
      </c>
      <c r="U57" s="1">
        <f t="shared" si="17"/>
        <v>120</v>
      </c>
      <c r="V57" s="1">
        <f t="shared" si="18"/>
        <v>1.87</v>
      </c>
      <c r="W57" s="1">
        <f t="shared" si="19"/>
        <v>2.0499999999999998</v>
      </c>
      <c r="X57" s="1">
        <f t="shared" si="20"/>
        <v>2.5499999999999998</v>
      </c>
      <c r="Y57" s="8">
        <f t="shared" si="0"/>
        <v>2.2877777777777779</v>
      </c>
      <c r="Z57" s="8">
        <f t="shared" si="1"/>
        <v>0.29925009153540882</v>
      </c>
      <c r="AA57" s="1">
        <v>4.1429999999999998</v>
      </c>
      <c r="AB57" s="1">
        <v>16.616</v>
      </c>
      <c r="AC57" s="1">
        <v>116.97</v>
      </c>
      <c r="AD57" s="3">
        <v>3.0210600000000003</v>
      </c>
      <c r="AE57" s="3">
        <v>2.9037499999999996</v>
      </c>
      <c r="AF57" s="8">
        <v>1.5656699999999999</v>
      </c>
      <c r="AG57" s="8">
        <v>1.7874150000000002</v>
      </c>
      <c r="AH57" s="3">
        <f t="shared" si="2"/>
        <v>2.962405</v>
      </c>
      <c r="AI57" s="3">
        <f t="shared" si="3"/>
        <v>1.6765425</v>
      </c>
      <c r="AJ57" s="8">
        <v>0.4657</v>
      </c>
      <c r="AK57" s="8">
        <v>1.0724</v>
      </c>
      <c r="AL57" s="8">
        <v>1.7574000000000001</v>
      </c>
      <c r="AM57" s="9">
        <v>51.27</v>
      </c>
      <c r="AN57" s="9">
        <v>0.25309402474190518</v>
      </c>
      <c r="AO57" s="9">
        <v>1.6794258373205742</v>
      </c>
      <c r="AP57" s="4">
        <v>1</v>
      </c>
      <c r="AQ57" s="1">
        <v>-8.8999999999999996E-2</v>
      </c>
      <c r="AR57" s="1">
        <v>1</v>
      </c>
      <c r="AS57" s="1">
        <v>-0.13700000000000001</v>
      </c>
      <c r="AT57" s="1">
        <v>1</v>
      </c>
      <c r="AU57" s="1">
        <v>-0.28899999999999998</v>
      </c>
      <c r="AV57" s="1">
        <v>1</v>
      </c>
      <c r="AW57" s="1">
        <v>-0.45800000000000002</v>
      </c>
      <c r="AX57" s="3">
        <v>6.0000000000000001E-3</v>
      </c>
      <c r="AY57" s="9">
        <v>0.21841137987638126</v>
      </c>
      <c r="AZ57" s="9">
        <v>2.8169934640522878</v>
      </c>
      <c r="BA57" s="4">
        <v>1</v>
      </c>
      <c r="BB57" s="1">
        <v>0.09</v>
      </c>
      <c r="BC57" s="2">
        <v>1</v>
      </c>
      <c r="BD57" s="1">
        <v>0.16800000000000001</v>
      </c>
      <c r="BE57" s="2">
        <v>1</v>
      </c>
      <c r="BF57" s="1">
        <v>0.36399999999999999</v>
      </c>
      <c r="BG57" s="2">
        <v>1</v>
      </c>
      <c r="BH57" s="3">
        <v>0.622</v>
      </c>
      <c r="BI57" s="3">
        <v>2.3E-3</v>
      </c>
      <c r="BJ57" s="1">
        <v>10</v>
      </c>
      <c r="BK57" s="9">
        <v>5.2</v>
      </c>
      <c r="BL57" s="9">
        <v>3.57</v>
      </c>
      <c r="BM57" s="9">
        <v>2.71</v>
      </c>
      <c r="BN57" s="9">
        <v>2.19</v>
      </c>
      <c r="BO57" s="9">
        <v>1.83</v>
      </c>
      <c r="BP57" s="9">
        <v>1.57</v>
      </c>
      <c r="BQ57" s="9">
        <v>1.38</v>
      </c>
      <c r="BR57" s="9">
        <v>1.23</v>
      </c>
      <c r="BS57" s="9">
        <v>1.1000000000000001</v>
      </c>
      <c r="BT57" s="9">
        <v>1</v>
      </c>
      <c r="BU57" s="9">
        <v>0.92</v>
      </c>
      <c r="BV57" s="9">
        <v>0.85</v>
      </c>
      <c r="BW57" s="9">
        <v>0.46</v>
      </c>
      <c r="BX57" s="9">
        <v>0.28999999999999998</v>
      </c>
      <c r="BY57" s="8">
        <v>-336.59300000000002</v>
      </c>
      <c r="BZ57" s="8">
        <v>2.5510000000000002</v>
      </c>
      <c r="CA57" s="8">
        <v>2.5430000000000001</v>
      </c>
      <c r="CB57" s="8">
        <v>2.5590000000000002</v>
      </c>
      <c r="CC57" s="8">
        <v>2.5710000000000002</v>
      </c>
      <c r="CD57" s="8">
        <v>2.5110000000000001</v>
      </c>
      <c r="CE57" s="8">
        <v>2.4729999999999999</v>
      </c>
      <c r="CF57" s="8">
        <v>2.3740000000000001</v>
      </c>
      <c r="CG57" s="8">
        <v>2.2570000000000001</v>
      </c>
      <c r="CH57" s="8">
        <v>2.1150000000000002</v>
      </c>
      <c r="CI57" s="8">
        <v>1.9390000000000001</v>
      </c>
      <c r="CJ57" s="8">
        <v>1.732</v>
      </c>
      <c r="CK57" s="8" t="str">
        <f t="shared" si="4"/>
        <v>P</v>
      </c>
      <c r="CL57" s="8">
        <v>1.0999999999999999E-2</v>
      </c>
      <c r="CM57" s="3">
        <v>3.3000000000000002E-2</v>
      </c>
      <c r="CN57" s="3">
        <v>7.0999999999999994E-2</v>
      </c>
      <c r="CO57" s="3">
        <v>0.121</v>
      </c>
      <c r="CP57" s="3">
        <v>0.17799999999999999</v>
      </c>
      <c r="CQ57" s="3">
        <v>0.23499999999999999</v>
      </c>
      <c r="CR57" s="3">
        <v>0.29099999999999998</v>
      </c>
      <c r="CS57" s="3">
        <v>0.34300000000000003</v>
      </c>
      <c r="CT57" s="3">
        <v>0.39400000000000002</v>
      </c>
      <c r="CU57" s="3">
        <v>0.44</v>
      </c>
      <c r="CV57" s="3">
        <v>0.48199999999999998</v>
      </c>
      <c r="CW57" s="3">
        <v>0.52300000000000002</v>
      </c>
    </row>
    <row r="58" spans="1:101" x14ac:dyDescent="0.2">
      <c r="A58" s="1">
        <v>57</v>
      </c>
      <c r="B58" s="1" t="s">
        <v>28</v>
      </c>
      <c r="C58" s="1">
        <v>2</v>
      </c>
      <c r="D58" s="1">
        <v>2</v>
      </c>
      <c r="E58" s="1">
        <v>5</v>
      </c>
      <c r="F58" s="1">
        <f t="shared" si="5"/>
        <v>9</v>
      </c>
      <c r="G58" s="1" t="str">
        <f t="shared" si="6"/>
        <v>6S2P2</v>
      </c>
      <c r="H58" s="1" t="str">
        <f t="shared" si="7"/>
        <v>5S2P3</v>
      </c>
      <c r="I58" s="1" t="str">
        <f t="shared" si="8"/>
        <v>5S2P4</v>
      </c>
      <c r="J58" s="1">
        <f t="shared" si="9"/>
        <v>6</v>
      </c>
      <c r="K58" s="1">
        <f t="shared" si="10"/>
        <v>5</v>
      </c>
      <c r="L58" s="1">
        <f t="shared" si="11"/>
        <v>5</v>
      </c>
      <c r="M58" s="1">
        <f t="shared" si="21"/>
        <v>82</v>
      </c>
      <c r="N58" s="1">
        <f t="shared" si="22"/>
        <v>51</v>
      </c>
      <c r="O58" s="1">
        <f t="shared" si="24"/>
        <v>52</v>
      </c>
      <c r="P58" s="1">
        <f t="shared" si="12"/>
        <v>180</v>
      </c>
      <c r="Q58" s="1">
        <f t="shared" si="13"/>
        <v>145</v>
      </c>
      <c r="R58" s="1">
        <f t="shared" si="25"/>
        <v>140</v>
      </c>
      <c r="S58" s="1">
        <f t="shared" si="15"/>
        <v>146</v>
      </c>
      <c r="T58" s="1">
        <f t="shared" si="16"/>
        <v>139</v>
      </c>
      <c r="U58" s="1">
        <f t="shared" si="17"/>
        <v>138</v>
      </c>
      <c r="V58" s="1">
        <f t="shared" si="18"/>
        <v>1.87</v>
      </c>
      <c r="W58" s="1">
        <f t="shared" si="19"/>
        <v>2.0499999999999998</v>
      </c>
      <c r="X58" s="1">
        <f t="shared" si="20"/>
        <v>2.12</v>
      </c>
      <c r="Y58" s="8">
        <f t="shared" si="0"/>
        <v>2.048888888888889</v>
      </c>
      <c r="Z58" s="8">
        <f t="shared" si="1"/>
        <v>9.9604154804510972E-2</v>
      </c>
      <c r="AA58" s="1">
        <v>4.3620000000000001</v>
      </c>
      <c r="AB58" s="1">
        <v>17.785</v>
      </c>
      <c r="AC58" s="1">
        <v>143.99</v>
      </c>
      <c r="AD58" s="3">
        <v>3.1929099999999999</v>
      </c>
      <c r="AE58" s="3">
        <v>3.0823400000000003</v>
      </c>
      <c r="AF58" s="8">
        <v>1.51322</v>
      </c>
      <c r="AG58" s="8">
        <v>1.6542149999999998</v>
      </c>
      <c r="AH58" s="3">
        <f t="shared" si="2"/>
        <v>3.1376249999999999</v>
      </c>
      <c r="AI58" s="3">
        <f t="shared" si="3"/>
        <v>1.5837174999999999</v>
      </c>
      <c r="AJ58" s="8">
        <v>0.6008</v>
      </c>
      <c r="AK58" s="8">
        <v>1.1846000000000001</v>
      </c>
      <c r="AL58" s="8">
        <v>1.2770999999999999</v>
      </c>
      <c r="AM58" s="9">
        <v>38.71</v>
      </c>
      <c r="AN58" s="9">
        <v>0.210984223493418</v>
      </c>
      <c r="AO58" s="9">
        <v>2.2307692307692308</v>
      </c>
      <c r="AP58" s="4">
        <v>1</v>
      </c>
      <c r="AQ58" s="1">
        <v>-5.7000000000000002E-2</v>
      </c>
      <c r="AR58" s="1">
        <v>0</v>
      </c>
      <c r="AS58" s="1">
        <v>-0.13300000000000001</v>
      </c>
      <c r="AT58" s="1">
        <v>0</v>
      </c>
      <c r="AU58" s="1">
        <v>-0.248</v>
      </c>
      <c r="AV58" s="1">
        <v>1</v>
      </c>
      <c r="AW58" s="1">
        <v>-0.47199999999999998</v>
      </c>
      <c r="AX58" s="3">
        <v>3.0000000000000001E-3</v>
      </c>
      <c r="AY58" s="9">
        <v>0.23950868238217299</v>
      </c>
      <c r="AZ58" s="9">
        <v>1.5901639344262295</v>
      </c>
      <c r="BA58" s="4">
        <v>1</v>
      </c>
      <c r="BB58" s="1">
        <v>0.33500000000000002</v>
      </c>
      <c r="BC58" s="2">
        <v>1</v>
      </c>
      <c r="BD58" s="1">
        <v>0.40600000000000003</v>
      </c>
      <c r="BE58" s="2">
        <v>3</v>
      </c>
      <c r="BF58" s="1">
        <v>0.48499999999999999</v>
      </c>
      <c r="BG58" s="2">
        <v>4</v>
      </c>
      <c r="BH58" s="3">
        <v>0.627</v>
      </c>
      <c r="BI58" s="3">
        <v>4.3E-3</v>
      </c>
      <c r="BJ58" s="1">
        <v>10</v>
      </c>
      <c r="BK58" s="9">
        <v>2.11</v>
      </c>
      <c r="BL58" s="9">
        <v>1.41</v>
      </c>
      <c r="BM58" s="9">
        <v>1.06</v>
      </c>
      <c r="BN58" s="9">
        <v>0.85</v>
      </c>
      <c r="BO58" s="9">
        <v>0.71</v>
      </c>
      <c r="BP58" s="9">
        <v>0.61</v>
      </c>
      <c r="BQ58" s="9">
        <v>0.53</v>
      </c>
      <c r="BR58" s="9">
        <v>0.47</v>
      </c>
      <c r="BS58" s="9">
        <v>0.42</v>
      </c>
      <c r="BT58" s="9">
        <v>0.39</v>
      </c>
      <c r="BU58" s="9">
        <v>0.35</v>
      </c>
      <c r="BV58" s="9">
        <v>0.33</v>
      </c>
      <c r="BW58" s="9">
        <v>0.4</v>
      </c>
      <c r="BX58" s="9">
        <v>0.25</v>
      </c>
      <c r="BY58" s="8">
        <v>-2.1440000000000001</v>
      </c>
      <c r="BZ58" s="8">
        <v>-1.833</v>
      </c>
      <c r="CA58" s="8">
        <v>-1.4219999999999999</v>
      </c>
      <c r="CB58" s="8">
        <v>-1.083</v>
      </c>
      <c r="CC58" s="8">
        <v>-0.89700000000000002</v>
      </c>
      <c r="CD58" s="8">
        <v>-0.76700000000000002</v>
      </c>
      <c r="CE58" s="8">
        <v>-0.64900000000000002</v>
      </c>
      <c r="CF58" s="8">
        <v>-0.54200000000000004</v>
      </c>
      <c r="CG58" s="8">
        <v>-0.44900000000000001</v>
      </c>
      <c r="CH58" s="8">
        <v>-0.39400000000000002</v>
      </c>
      <c r="CI58" s="8">
        <v>-0.373</v>
      </c>
      <c r="CJ58" s="8">
        <v>-0.35899999999999999</v>
      </c>
      <c r="CK58" s="8" t="str">
        <f t="shared" si="4"/>
        <v>N</v>
      </c>
      <c r="CL58" s="8">
        <v>2.8000000000000001E-2</v>
      </c>
      <c r="CM58" s="3">
        <v>8.3000000000000004E-2</v>
      </c>
      <c r="CN58" s="3">
        <v>0.16500000000000001</v>
      </c>
      <c r="CO58" s="3">
        <v>0.26200000000000001</v>
      </c>
      <c r="CP58" s="3">
        <v>0.35699999999999998</v>
      </c>
      <c r="CQ58" s="3">
        <v>0.442</v>
      </c>
      <c r="CR58" s="3">
        <v>0.51600000000000001</v>
      </c>
      <c r="CS58" s="3">
        <v>0.57899999999999996</v>
      </c>
      <c r="CT58" s="3">
        <v>0.63300000000000001</v>
      </c>
      <c r="CU58" s="3">
        <v>0.67400000000000004</v>
      </c>
      <c r="CV58" s="3">
        <v>0.70399999999999996</v>
      </c>
      <c r="CW58" s="3">
        <v>0.73</v>
      </c>
    </row>
    <row r="59" spans="1:101" x14ac:dyDescent="0.2">
      <c r="A59" s="1">
        <v>58</v>
      </c>
      <c r="B59" s="1" t="s">
        <v>10</v>
      </c>
      <c r="C59" s="1">
        <v>3</v>
      </c>
      <c r="D59" s="1">
        <v>2</v>
      </c>
      <c r="E59" s="1">
        <v>6</v>
      </c>
      <c r="F59" s="1">
        <f t="shared" si="5"/>
        <v>11</v>
      </c>
      <c r="G59" s="1" t="str">
        <f t="shared" si="6"/>
        <v>4S2P2</v>
      </c>
      <c r="H59" s="1" t="str">
        <f t="shared" si="7"/>
        <v>4S2P3</v>
      </c>
      <c r="I59" s="1" t="str">
        <f t="shared" si="8"/>
        <v>4S2P4</v>
      </c>
      <c r="J59" s="1">
        <f t="shared" si="9"/>
        <v>4</v>
      </c>
      <c r="K59" s="1">
        <f t="shared" si="10"/>
        <v>4</v>
      </c>
      <c r="L59" s="1">
        <f t="shared" si="11"/>
        <v>4</v>
      </c>
      <c r="M59" s="1">
        <f t="shared" si="21"/>
        <v>32</v>
      </c>
      <c r="N59" s="1">
        <f t="shared" si="22"/>
        <v>33</v>
      </c>
      <c r="O59" s="1">
        <f t="shared" si="24"/>
        <v>34</v>
      </c>
      <c r="P59" s="1">
        <f t="shared" si="12"/>
        <v>125</v>
      </c>
      <c r="Q59" s="1">
        <f t="shared" si="13"/>
        <v>115</v>
      </c>
      <c r="R59" s="1">
        <f t="shared" si="25"/>
        <v>103</v>
      </c>
      <c r="S59" s="1">
        <f t="shared" si="15"/>
        <v>120</v>
      </c>
      <c r="T59" s="1">
        <f t="shared" si="16"/>
        <v>119</v>
      </c>
      <c r="U59" s="1">
        <f t="shared" si="17"/>
        <v>120</v>
      </c>
      <c r="V59" s="1">
        <f t="shared" si="18"/>
        <v>2.0099999999999998</v>
      </c>
      <c r="W59" s="1">
        <f t="shared" si="19"/>
        <v>2.1800000000000002</v>
      </c>
      <c r="X59" s="1">
        <f t="shared" si="20"/>
        <v>2.5499999999999998</v>
      </c>
      <c r="Y59" s="8">
        <f t="shared" si="0"/>
        <v>2.3354545454545454</v>
      </c>
      <c r="Z59" s="8">
        <f t="shared" si="1"/>
        <v>0.24163697927276384</v>
      </c>
      <c r="AA59" s="1">
        <v>3.8610000000000002</v>
      </c>
      <c r="AB59" s="1">
        <v>57.052999999999997</v>
      </c>
      <c r="AC59" s="1">
        <v>76.489999999999995</v>
      </c>
      <c r="AD59" s="3">
        <v>2.7663033333333331</v>
      </c>
      <c r="AE59" s="3">
        <v>2.731455</v>
      </c>
      <c r="AF59" s="8">
        <v>1.9335133333333332</v>
      </c>
      <c r="AG59" s="8">
        <v>1.905465</v>
      </c>
      <c r="AH59" s="3">
        <f t="shared" si="2"/>
        <v>2.7488791666666668</v>
      </c>
      <c r="AI59" s="3">
        <f t="shared" si="3"/>
        <v>1.9194891666666667</v>
      </c>
      <c r="AJ59" s="8">
        <v>0.67769999999999997</v>
      </c>
      <c r="AK59" s="8">
        <v>0.85329999999999995</v>
      </c>
      <c r="AL59" s="8">
        <v>0.86960000000000004</v>
      </c>
      <c r="AM59" s="9">
        <v>22.39</v>
      </c>
      <c r="AN59" s="9">
        <v>0.11299182026638183</v>
      </c>
      <c r="AO59" s="9">
        <v>2.3404494382022469</v>
      </c>
      <c r="AP59" s="4">
        <v>5</v>
      </c>
      <c r="AQ59" s="1">
        <v>8.0000000000000002E-3</v>
      </c>
      <c r="AR59" s="1">
        <v>0</v>
      </c>
      <c r="AS59" s="1">
        <v>1E-3</v>
      </c>
      <c r="AT59" s="1">
        <v>0</v>
      </c>
      <c r="AU59" s="1">
        <v>-3.9E-2</v>
      </c>
      <c r="AV59" s="1">
        <v>0</v>
      </c>
      <c r="AW59" s="1">
        <v>-0.21099999999999999</v>
      </c>
      <c r="AX59" s="3">
        <v>7.1999999999999995E-2</v>
      </c>
      <c r="AY59" s="9">
        <v>0.50932449768652588</v>
      </c>
      <c r="AZ59" s="9">
        <v>7.8201110952855721</v>
      </c>
      <c r="BA59" s="4">
        <v>4</v>
      </c>
      <c r="BB59" s="1">
        <v>0.435</v>
      </c>
      <c r="BC59" s="2">
        <v>6</v>
      </c>
      <c r="BD59" s="1">
        <v>0.45500000000000002</v>
      </c>
      <c r="BE59" s="2">
        <v>7</v>
      </c>
      <c r="BF59" s="1">
        <v>0.49199999999999999</v>
      </c>
      <c r="BG59" s="2">
        <v>9</v>
      </c>
      <c r="BH59" s="3">
        <v>0.69499999999999995</v>
      </c>
      <c r="BI59" s="3">
        <v>4.5999999999999999E-2</v>
      </c>
      <c r="BJ59" s="1">
        <v>12</v>
      </c>
      <c r="BK59" s="9">
        <v>1.8</v>
      </c>
      <c r="BL59" s="9">
        <v>1.27</v>
      </c>
      <c r="BM59" s="9">
        <v>0.98</v>
      </c>
      <c r="BN59" s="9">
        <v>0.79</v>
      </c>
      <c r="BO59" s="9">
        <v>0.66</v>
      </c>
      <c r="BP59" s="9">
        <v>0.56999999999999995</v>
      </c>
      <c r="BQ59" s="9">
        <v>0.5</v>
      </c>
      <c r="BR59" s="9">
        <v>0.45</v>
      </c>
      <c r="BS59" s="9">
        <v>0.4</v>
      </c>
      <c r="BT59" s="9">
        <v>0.37</v>
      </c>
      <c r="BU59" s="9">
        <v>0.34</v>
      </c>
      <c r="BV59" s="9">
        <v>0.31</v>
      </c>
      <c r="BW59" s="9">
        <v>0.61</v>
      </c>
      <c r="BX59" s="9">
        <v>0.39</v>
      </c>
      <c r="BY59" s="8">
        <v>0.185</v>
      </c>
      <c r="BZ59" s="8">
        <v>0.24729999999999999</v>
      </c>
      <c r="CA59" s="8">
        <v>0.37219999999999998</v>
      </c>
      <c r="CB59" s="8">
        <v>0.50090000000000001</v>
      </c>
      <c r="CC59" s="8">
        <v>0.51719999999999999</v>
      </c>
      <c r="CD59" s="8">
        <v>0.52159999999999995</v>
      </c>
      <c r="CE59" s="8">
        <v>0.53939999999999999</v>
      </c>
      <c r="CF59" s="8">
        <v>0.56100000000000005</v>
      </c>
      <c r="CG59" s="8">
        <v>0.58420000000000005</v>
      </c>
      <c r="CH59" s="8">
        <v>0.4768</v>
      </c>
      <c r="CI59" s="8">
        <v>0.48630000000000001</v>
      </c>
      <c r="CJ59" s="8">
        <v>0.50829999999999997</v>
      </c>
      <c r="CK59" s="8" t="str">
        <f t="shared" si="4"/>
        <v>P</v>
      </c>
      <c r="CL59" s="8">
        <v>2.1999999999999999E-2</v>
      </c>
      <c r="CM59" s="3">
        <v>6.4000000000000001E-2</v>
      </c>
      <c r="CN59" s="3">
        <v>0.14000000000000001</v>
      </c>
      <c r="CO59" s="3">
        <v>0.253</v>
      </c>
      <c r="CP59" s="3">
        <v>0.374</v>
      </c>
      <c r="CQ59" s="3">
        <v>0.46800000000000003</v>
      </c>
      <c r="CR59" s="3">
        <v>0.53200000000000003</v>
      </c>
      <c r="CS59" s="3">
        <v>0.58299999999999996</v>
      </c>
      <c r="CT59" s="3">
        <v>0.624</v>
      </c>
      <c r="CU59" s="3">
        <v>0.72599999999999998</v>
      </c>
      <c r="CV59" s="3">
        <v>0.748</v>
      </c>
      <c r="CW59" s="3">
        <v>0.76500000000000001</v>
      </c>
    </row>
    <row r="60" spans="1:101" x14ac:dyDescent="0.2">
      <c r="A60" s="1">
        <v>59</v>
      </c>
      <c r="B60" s="1" t="s">
        <v>13</v>
      </c>
      <c r="C60" s="1">
        <v>3</v>
      </c>
      <c r="D60" s="1">
        <v>2</v>
      </c>
      <c r="E60" s="1">
        <v>6</v>
      </c>
      <c r="F60" s="1">
        <f t="shared" si="5"/>
        <v>11</v>
      </c>
      <c r="G60" s="1" t="str">
        <f t="shared" si="6"/>
        <v>4S2P2</v>
      </c>
      <c r="H60" s="1" t="str">
        <f t="shared" si="7"/>
        <v>6S2P3</v>
      </c>
      <c r="I60" s="1" t="str">
        <f t="shared" si="8"/>
        <v>5S2P4</v>
      </c>
      <c r="J60" s="1">
        <f t="shared" si="9"/>
        <v>4</v>
      </c>
      <c r="K60" s="1">
        <f t="shared" si="10"/>
        <v>6</v>
      </c>
      <c r="L60" s="1">
        <f t="shared" si="11"/>
        <v>5</v>
      </c>
      <c r="M60" s="1">
        <f t="shared" si="21"/>
        <v>32</v>
      </c>
      <c r="N60" s="1">
        <f t="shared" si="22"/>
        <v>83</v>
      </c>
      <c r="O60" s="1">
        <f t="shared" si="24"/>
        <v>52</v>
      </c>
      <c r="P60" s="1">
        <f t="shared" si="12"/>
        <v>125</v>
      </c>
      <c r="Q60" s="1">
        <f t="shared" si="13"/>
        <v>160</v>
      </c>
      <c r="R60" s="1">
        <f t="shared" si="25"/>
        <v>140</v>
      </c>
      <c r="S60" s="1">
        <f t="shared" si="15"/>
        <v>120</v>
      </c>
      <c r="T60" s="1">
        <f t="shared" si="16"/>
        <v>148</v>
      </c>
      <c r="U60" s="1">
        <f t="shared" si="17"/>
        <v>138</v>
      </c>
      <c r="V60" s="1">
        <f t="shared" si="18"/>
        <v>2.0099999999999998</v>
      </c>
      <c r="W60" s="1">
        <f t="shared" si="19"/>
        <v>2.02</v>
      </c>
      <c r="X60" s="1">
        <f t="shared" si="20"/>
        <v>2.12</v>
      </c>
      <c r="Y60" s="8">
        <f t="shared" si="0"/>
        <v>2.0718181818181818</v>
      </c>
      <c r="Z60" s="8">
        <f t="shared" si="1"/>
        <v>5.2883780262723709E-2</v>
      </c>
      <c r="AA60" s="1">
        <v>4.242</v>
      </c>
      <c r="AB60" s="1">
        <v>62.481999999999999</v>
      </c>
      <c r="AC60" s="1">
        <v>127.4</v>
      </c>
      <c r="AD60" s="3">
        <v>2.9644300000000001</v>
      </c>
      <c r="AE60" s="3">
        <v>3.1436650000000004</v>
      </c>
      <c r="AF60" s="8">
        <v>1.7647966666666666</v>
      </c>
      <c r="AG60" s="8">
        <v>1.5714000000000001</v>
      </c>
      <c r="AH60" s="3">
        <f t="shared" si="2"/>
        <v>3.0540475000000002</v>
      </c>
      <c r="AI60" s="3">
        <f t="shared" si="3"/>
        <v>1.6680983333333335</v>
      </c>
      <c r="AJ60" s="8">
        <v>0.85760000000000003</v>
      </c>
      <c r="AK60" s="8">
        <v>0.63090000000000002</v>
      </c>
      <c r="AL60" s="8">
        <v>0.43180000000000002</v>
      </c>
      <c r="AM60" s="9">
        <v>42.37</v>
      </c>
      <c r="AN60" s="9">
        <v>0.2337132261849737</v>
      </c>
      <c r="AO60" s="9">
        <v>9.0284550561797765</v>
      </c>
      <c r="AP60" s="4">
        <v>2</v>
      </c>
      <c r="AQ60" s="1">
        <v>-6.3E-2</v>
      </c>
      <c r="AR60" s="1">
        <v>0</v>
      </c>
      <c r="AS60" s="1">
        <v>-0.124</v>
      </c>
      <c r="AT60" s="1">
        <v>0</v>
      </c>
      <c r="AU60" s="1">
        <v>-0.19500000000000001</v>
      </c>
      <c r="AV60" s="1">
        <v>0</v>
      </c>
      <c r="AW60" s="1">
        <v>-0.29299999999999998</v>
      </c>
      <c r="AX60" s="3">
        <v>8.9999999999999993E-3</v>
      </c>
      <c r="AY60" s="9">
        <v>0.13277982035510716</v>
      </c>
      <c r="AZ60" s="9">
        <v>1.4542356923490773</v>
      </c>
      <c r="BA60" s="4">
        <v>10</v>
      </c>
      <c r="BB60" s="1">
        <v>0.52400000000000002</v>
      </c>
      <c r="BC60" s="2">
        <v>11</v>
      </c>
      <c r="BD60" s="1">
        <v>0.53800000000000003</v>
      </c>
      <c r="BE60" s="2">
        <v>11</v>
      </c>
      <c r="BF60" s="1">
        <v>0.57599999999999996</v>
      </c>
      <c r="BG60" s="2">
        <v>12</v>
      </c>
      <c r="BH60" s="3">
        <v>0.68600000000000005</v>
      </c>
      <c r="BI60" s="3">
        <v>0.2868</v>
      </c>
      <c r="BJ60" s="1">
        <v>12</v>
      </c>
      <c r="BK60" s="9">
        <v>2.2000000000000002</v>
      </c>
      <c r="BL60" s="9">
        <v>1.51</v>
      </c>
      <c r="BM60" s="9">
        <v>1.1499999999999999</v>
      </c>
      <c r="BN60" s="9">
        <v>0.92</v>
      </c>
      <c r="BO60" s="9">
        <v>0.77</v>
      </c>
      <c r="BP60" s="9">
        <v>0.66</v>
      </c>
      <c r="BQ60" s="9">
        <v>0.57999999999999996</v>
      </c>
      <c r="BR60" s="9">
        <v>0.52</v>
      </c>
      <c r="BS60" s="9">
        <v>0.47</v>
      </c>
      <c r="BT60" s="9">
        <v>0.42</v>
      </c>
      <c r="BU60" s="9">
        <v>0.39</v>
      </c>
      <c r="BV60" s="9">
        <v>0.36</v>
      </c>
      <c r="BW60" s="9">
        <v>0.45</v>
      </c>
      <c r="BX60" s="9">
        <v>0.28999999999999998</v>
      </c>
      <c r="BY60" s="8">
        <v>-0.7339</v>
      </c>
      <c r="BZ60" s="8">
        <v>-0.70220000000000005</v>
      </c>
      <c r="CA60" s="8">
        <v>-0.70979999999999999</v>
      </c>
      <c r="CB60" s="8">
        <v>-0.68720000000000003</v>
      </c>
      <c r="CC60" s="8">
        <v>-0.6946</v>
      </c>
      <c r="CD60" s="8">
        <v>-0.66039999999999999</v>
      </c>
      <c r="CE60" s="8">
        <v>-0.65869999999999995</v>
      </c>
      <c r="CF60" s="8">
        <v>-0.64380000000000004</v>
      </c>
      <c r="CG60" s="8">
        <v>-0.62419999999999998</v>
      </c>
      <c r="CH60" s="8">
        <v>-0.64029999999999998</v>
      </c>
      <c r="CI60" s="8">
        <v>-0.65639999999999998</v>
      </c>
      <c r="CJ60" s="8">
        <v>-0.67759999999999998</v>
      </c>
      <c r="CK60" s="8" t="str">
        <f t="shared" si="4"/>
        <v>N</v>
      </c>
      <c r="CL60" s="8">
        <v>3.5000000000000003E-2</v>
      </c>
      <c r="CM60" s="3">
        <v>0.108</v>
      </c>
      <c r="CN60" s="3">
        <v>0.21199999999999999</v>
      </c>
      <c r="CO60" s="3">
        <v>0.32500000000000001</v>
      </c>
      <c r="CP60" s="3">
        <v>0.42799999999999999</v>
      </c>
      <c r="CQ60" s="3">
        <v>0.51500000000000001</v>
      </c>
      <c r="CR60" s="3">
        <v>0.58599999999999997</v>
      </c>
      <c r="CS60" s="3">
        <v>0.64100000000000001</v>
      </c>
      <c r="CT60" s="3">
        <v>0.68600000000000005</v>
      </c>
      <c r="CU60" s="3">
        <v>0.71799999999999997</v>
      </c>
      <c r="CV60" s="3">
        <v>0.74</v>
      </c>
      <c r="CW60" s="3">
        <v>0.75900000000000001</v>
      </c>
    </row>
    <row r="61" spans="1:101" x14ac:dyDescent="0.2">
      <c r="A61" s="1">
        <v>60</v>
      </c>
      <c r="B61" s="1" t="s">
        <v>15</v>
      </c>
      <c r="C61" s="1">
        <v>3</v>
      </c>
      <c r="D61" s="1">
        <v>2</v>
      </c>
      <c r="E61" s="1">
        <v>6</v>
      </c>
      <c r="F61" s="1">
        <f t="shared" si="5"/>
        <v>11</v>
      </c>
      <c r="G61" s="1" t="str">
        <f t="shared" si="6"/>
        <v>4S2P2</v>
      </c>
      <c r="H61" s="1" t="str">
        <f t="shared" si="7"/>
        <v>5S2P3</v>
      </c>
      <c r="I61" s="1" t="str">
        <f t="shared" si="8"/>
        <v>5S2P4</v>
      </c>
      <c r="J61" s="1">
        <f t="shared" si="9"/>
        <v>4</v>
      </c>
      <c r="K61" s="1">
        <f t="shared" si="10"/>
        <v>5</v>
      </c>
      <c r="L61" s="1">
        <f t="shared" si="11"/>
        <v>5</v>
      </c>
      <c r="M61" s="1">
        <f t="shared" si="21"/>
        <v>32</v>
      </c>
      <c r="N61" s="1">
        <f t="shared" si="22"/>
        <v>51</v>
      </c>
      <c r="O61" s="1">
        <f t="shared" si="24"/>
        <v>52</v>
      </c>
      <c r="P61" s="1">
        <f t="shared" si="12"/>
        <v>125</v>
      </c>
      <c r="Q61" s="1">
        <f t="shared" si="13"/>
        <v>145</v>
      </c>
      <c r="R61" s="1">
        <f t="shared" si="25"/>
        <v>140</v>
      </c>
      <c r="S61" s="1">
        <f t="shared" si="15"/>
        <v>120</v>
      </c>
      <c r="T61" s="1">
        <f t="shared" si="16"/>
        <v>139</v>
      </c>
      <c r="U61" s="1">
        <f t="shared" si="17"/>
        <v>138</v>
      </c>
      <c r="V61" s="1">
        <f t="shared" si="18"/>
        <v>2.0099999999999998</v>
      </c>
      <c r="W61" s="1">
        <f t="shared" si="19"/>
        <v>2.0499999999999998</v>
      </c>
      <c r="X61" s="1">
        <f t="shared" si="20"/>
        <v>2.12</v>
      </c>
      <c r="Y61" s="8">
        <f t="shared" si="0"/>
        <v>2.0772727272727276</v>
      </c>
      <c r="Z61" s="8">
        <f t="shared" si="1"/>
        <v>4.8634239545801081E-2</v>
      </c>
      <c r="AA61" s="1">
        <v>4.2060000000000004</v>
      </c>
      <c r="AB61" s="1">
        <v>61.831000000000003</v>
      </c>
      <c r="AC61" s="1">
        <v>111.54</v>
      </c>
      <c r="AD61" s="3">
        <v>2.9569766666666664</v>
      </c>
      <c r="AE61" s="3">
        <v>3.0706600000000002</v>
      </c>
      <c r="AF61" s="8">
        <v>1.7761433333333334</v>
      </c>
      <c r="AG61" s="8">
        <v>1.665</v>
      </c>
      <c r="AH61" s="3">
        <f t="shared" si="2"/>
        <v>3.013818333333333</v>
      </c>
      <c r="AI61" s="3">
        <f t="shared" si="3"/>
        <v>1.7205716666666668</v>
      </c>
      <c r="AJ61" s="8">
        <v>0.497</v>
      </c>
      <c r="AK61" s="8">
        <v>0.79918999999999996</v>
      </c>
      <c r="AL61" s="8">
        <v>0.51004000000000005</v>
      </c>
      <c r="AM61" s="9">
        <v>45.61</v>
      </c>
      <c r="AN61" s="9">
        <v>0.14875045066424833</v>
      </c>
      <c r="AO61" s="9">
        <v>5.4203508869141208</v>
      </c>
      <c r="AP61" s="4">
        <v>2</v>
      </c>
      <c r="AQ61" s="1">
        <v>-7.4999999999999997E-2</v>
      </c>
      <c r="AR61" s="1">
        <v>0</v>
      </c>
      <c r="AS61" s="1">
        <v>-0.157</v>
      </c>
      <c r="AT61" s="1">
        <v>1</v>
      </c>
      <c r="AU61" s="1">
        <v>-0.26800000000000002</v>
      </c>
      <c r="AV61" s="1">
        <v>2</v>
      </c>
      <c r="AW61" s="1">
        <v>-0.442</v>
      </c>
      <c r="AX61" s="3">
        <v>4.0000000000000001E-3</v>
      </c>
      <c r="AY61" s="9">
        <v>0.39752806512470645</v>
      </c>
      <c r="AZ61" s="9">
        <v>2.9722298371621245</v>
      </c>
      <c r="BA61" s="4">
        <v>8</v>
      </c>
      <c r="BB61" s="1">
        <v>0.22800000000000001</v>
      </c>
      <c r="BC61" s="2">
        <v>8</v>
      </c>
      <c r="BD61" s="1">
        <v>0.23799999999999999</v>
      </c>
      <c r="BE61" s="2">
        <v>8</v>
      </c>
      <c r="BF61" s="1">
        <v>0.28799999999999998</v>
      </c>
      <c r="BG61" s="2">
        <v>9</v>
      </c>
      <c r="BH61" s="3">
        <v>0.41899999999999998</v>
      </c>
      <c r="BI61" s="3">
        <v>0.13139999999999999</v>
      </c>
      <c r="BJ61" s="1">
        <v>12</v>
      </c>
      <c r="BK61" s="9">
        <v>2.59</v>
      </c>
      <c r="BL61" s="9">
        <v>1.79</v>
      </c>
      <c r="BM61" s="9">
        <v>1.36</v>
      </c>
      <c r="BN61" s="9">
        <v>1.0900000000000001</v>
      </c>
      <c r="BO61" s="9">
        <v>0.91</v>
      </c>
      <c r="BP61" s="9">
        <v>0.79</v>
      </c>
      <c r="BQ61" s="9">
        <v>0.69</v>
      </c>
      <c r="BR61" s="9">
        <v>0.61</v>
      </c>
      <c r="BS61" s="9">
        <v>0.55000000000000004</v>
      </c>
      <c r="BT61" s="9">
        <v>0.5</v>
      </c>
      <c r="BU61" s="9">
        <v>0.46</v>
      </c>
      <c r="BV61" s="9">
        <v>0.43</v>
      </c>
      <c r="BW61" s="9">
        <v>0.49</v>
      </c>
      <c r="BX61" s="9">
        <v>0.31</v>
      </c>
      <c r="BY61" s="8">
        <v>1.6236999999999999</v>
      </c>
      <c r="BZ61" s="8">
        <v>-1.7226999999999999</v>
      </c>
      <c r="CA61" s="8">
        <v>-1.4894000000000001</v>
      </c>
      <c r="CB61" s="8">
        <v>-1.0132000000000001</v>
      </c>
      <c r="CC61" s="8">
        <v>-0.79159999999999997</v>
      </c>
      <c r="CD61" s="8">
        <v>-0.71279999999999999</v>
      </c>
      <c r="CE61" s="8">
        <v>-0.66820000000000002</v>
      </c>
      <c r="CF61" s="8">
        <v>-0.6331</v>
      </c>
      <c r="CG61" s="8">
        <v>-0.61880000000000002</v>
      </c>
      <c r="CH61" s="8">
        <v>-0.60119999999999996</v>
      </c>
      <c r="CI61" s="8">
        <v>-0.62239999999999995</v>
      </c>
      <c r="CJ61" s="8">
        <v>-0.65090000000000003</v>
      </c>
      <c r="CK61" s="8" t="str">
        <f t="shared" si="4"/>
        <v>N</v>
      </c>
      <c r="CL61" s="8">
        <v>1.9E-2</v>
      </c>
      <c r="CM61" s="3">
        <v>5.5E-2</v>
      </c>
      <c r="CN61" s="3">
        <v>0.124</v>
      </c>
      <c r="CO61" s="3">
        <v>0.221</v>
      </c>
      <c r="CP61" s="3">
        <v>0.33100000000000002</v>
      </c>
      <c r="CQ61" s="3">
        <v>0.434</v>
      </c>
      <c r="CR61" s="3">
        <v>0.52300000000000002</v>
      </c>
      <c r="CS61" s="3">
        <v>0.59799999999999998</v>
      </c>
      <c r="CT61" s="3">
        <v>0.65600000000000003</v>
      </c>
      <c r="CU61" s="3">
        <v>0.70299999999999996</v>
      </c>
      <c r="CV61" s="3">
        <v>0.73399999999999999</v>
      </c>
      <c r="CW61" s="3">
        <v>0.75700000000000001</v>
      </c>
    </row>
    <row r="62" spans="1:101" x14ac:dyDescent="0.2">
      <c r="A62" s="1">
        <v>61</v>
      </c>
      <c r="B62" s="1" t="s">
        <v>18</v>
      </c>
      <c r="C62" s="1">
        <v>3</v>
      </c>
      <c r="D62" s="1">
        <v>2</v>
      </c>
      <c r="E62" s="1">
        <v>6</v>
      </c>
      <c r="F62" s="1">
        <f t="shared" si="5"/>
        <v>11</v>
      </c>
      <c r="G62" s="1" t="str">
        <f t="shared" si="6"/>
        <v>5S2P2</v>
      </c>
      <c r="H62" s="1" t="str">
        <f t="shared" si="7"/>
        <v>4S2P3</v>
      </c>
      <c r="I62" s="1" t="str">
        <f t="shared" si="8"/>
        <v>4S2P4</v>
      </c>
      <c r="J62" s="1">
        <f t="shared" si="9"/>
        <v>5</v>
      </c>
      <c r="K62" s="1">
        <f t="shared" si="10"/>
        <v>4</v>
      </c>
      <c r="L62" s="1">
        <f t="shared" si="11"/>
        <v>4</v>
      </c>
      <c r="M62" s="1">
        <f t="shared" si="21"/>
        <v>50</v>
      </c>
      <c r="N62" s="1">
        <f t="shared" si="22"/>
        <v>33</v>
      </c>
      <c r="O62" s="1">
        <f t="shared" si="24"/>
        <v>34</v>
      </c>
      <c r="P62" s="1">
        <f t="shared" si="12"/>
        <v>145</v>
      </c>
      <c r="Q62" s="1">
        <f t="shared" si="13"/>
        <v>115</v>
      </c>
      <c r="R62" s="1">
        <f t="shared" si="25"/>
        <v>103</v>
      </c>
      <c r="S62" s="1">
        <f t="shared" si="15"/>
        <v>139</v>
      </c>
      <c r="T62" s="1">
        <f t="shared" si="16"/>
        <v>119</v>
      </c>
      <c r="U62" s="1">
        <f t="shared" si="17"/>
        <v>120</v>
      </c>
      <c r="V62" s="1">
        <f t="shared" si="18"/>
        <v>1.96</v>
      </c>
      <c r="W62" s="1">
        <f t="shared" si="19"/>
        <v>2.1800000000000002</v>
      </c>
      <c r="X62" s="1">
        <f t="shared" si="20"/>
        <v>2.5499999999999998</v>
      </c>
      <c r="Y62" s="8">
        <f t="shared" si="0"/>
        <v>2.3218181818181818</v>
      </c>
      <c r="Z62" s="8">
        <f t="shared" si="1"/>
        <v>0.26030814543250919</v>
      </c>
      <c r="AA62" s="1">
        <v>3.9780000000000002</v>
      </c>
      <c r="AB62" s="1">
        <v>59.271000000000001</v>
      </c>
      <c r="AC62" s="1">
        <v>89.07</v>
      </c>
      <c r="AD62" s="3">
        <v>2.9303933333333334</v>
      </c>
      <c r="AE62" s="3">
        <v>2.7576999999999998</v>
      </c>
      <c r="AF62" s="8">
        <v>1.7385566666666668</v>
      </c>
      <c r="AG62" s="8">
        <v>1.8198350000000001</v>
      </c>
      <c r="AH62" s="3">
        <f t="shared" si="2"/>
        <v>2.8440466666666664</v>
      </c>
      <c r="AI62" s="3">
        <f t="shared" si="3"/>
        <v>1.7791958333333335</v>
      </c>
      <c r="AJ62" s="8">
        <v>0.61160000000000003</v>
      </c>
      <c r="AK62" s="8">
        <v>1.046</v>
      </c>
      <c r="AL62" s="8">
        <v>0.94089999999999996</v>
      </c>
      <c r="AM62" s="9">
        <v>43.97</v>
      </c>
      <c r="AN62" s="9">
        <v>8.6292190705978614E-2</v>
      </c>
      <c r="AO62" s="9">
        <v>1.1195778017202023</v>
      </c>
      <c r="AP62" s="4">
        <v>3</v>
      </c>
      <c r="AQ62" s="1">
        <v>0.01</v>
      </c>
      <c r="AR62" s="1">
        <v>0</v>
      </c>
      <c r="AS62" s="1">
        <v>-8.0000000000000002E-3</v>
      </c>
      <c r="AT62" s="1">
        <v>0</v>
      </c>
      <c r="AU62" s="1">
        <v>-5.7000000000000002E-2</v>
      </c>
      <c r="AV62" s="1">
        <v>0</v>
      </c>
      <c r="AW62" s="1">
        <v>-0.28499999999999998</v>
      </c>
      <c r="AX62" s="3">
        <v>0.10199999999999999</v>
      </c>
      <c r="AY62" s="9">
        <v>0.24139765698402857</v>
      </c>
      <c r="AZ62" s="9">
        <v>1.9138269592978985</v>
      </c>
      <c r="BA62" s="4">
        <v>6</v>
      </c>
      <c r="BB62" s="1">
        <v>0.13</v>
      </c>
      <c r="BC62" s="2">
        <v>2</v>
      </c>
      <c r="BD62" s="1">
        <v>0.153</v>
      </c>
      <c r="BE62" s="2">
        <v>2</v>
      </c>
      <c r="BF62" s="1">
        <v>0.20899999999999999</v>
      </c>
      <c r="BG62" s="2">
        <v>6</v>
      </c>
      <c r="BH62" s="3">
        <v>0.372</v>
      </c>
      <c r="BI62" s="3">
        <v>4.4200000000000003E-2</v>
      </c>
      <c r="BJ62" s="1">
        <v>12</v>
      </c>
      <c r="BK62" s="9">
        <v>0.73</v>
      </c>
      <c r="BL62" s="9">
        <v>0.51</v>
      </c>
      <c r="BM62" s="9">
        <v>0.39</v>
      </c>
      <c r="BN62" s="9">
        <v>0.32</v>
      </c>
      <c r="BO62" s="9">
        <v>0.26</v>
      </c>
      <c r="BP62" s="9">
        <v>0.23</v>
      </c>
      <c r="BQ62" s="9">
        <v>0.2</v>
      </c>
      <c r="BR62" s="9">
        <v>0.18</v>
      </c>
      <c r="BS62" s="9">
        <v>0.16</v>
      </c>
      <c r="BT62" s="9">
        <v>0.15</v>
      </c>
      <c r="BU62" s="9">
        <v>0.13</v>
      </c>
      <c r="BV62" s="9">
        <v>0.12</v>
      </c>
      <c r="BW62" s="9">
        <v>0.55000000000000004</v>
      </c>
      <c r="BX62" s="9">
        <v>0.35</v>
      </c>
      <c r="BY62" s="8">
        <v>0.12670000000000001</v>
      </c>
      <c r="BZ62" s="8">
        <v>0.1401</v>
      </c>
      <c r="CA62" s="8">
        <v>0.16339999999999999</v>
      </c>
      <c r="CB62" s="8">
        <v>-0.23880000000000001</v>
      </c>
      <c r="CC62" s="8">
        <v>-0.26229999999999998</v>
      </c>
      <c r="CD62" s="8">
        <v>-0.28599999999999998</v>
      </c>
      <c r="CE62" s="8">
        <v>-0.2979</v>
      </c>
      <c r="CF62" s="8">
        <v>-0.31340000000000001</v>
      </c>
      <c r="CG62" s="8">
        <v>-0.32169999999999999</v>
      </c>
      <c r="CH62" s="8">
        <v>-0.33300000000000002</v>
      </c>
      <c r="CI62" s="8">
        <v>0.34510000000000002</v>
      </c>
      <c r="CJ62" s="8">
        <v>0.3891</v>
      </c>
      <c r="CK62" s="8" t="str">
        <f t="shared" si="4"/>
        <v>P</v>
      </c>
      <c r="CL62" s="8">
        <v>4.8000000000000001E-2</v>
      </c>
      <c r="CM62" s="3">
        <v>0.13700000000000001</v>
      </c>
      <c r="CN62" s="3">
        <v>0.21199999999999999</v>
      </c>
      <c r="CO62" s="3">
        <v>0.373</v>
      </c>
      <c r="CP62" s="3">
        <v>0.46300000000000002</v>
      </c>
      <c r="CQ62" s="3">
        <v>0.53400000000000003</v>
      </c>
      <c r="CR62" s="3">
        <v>0.58899999999999997</v>
      </c>
      <c r="CS62" s="3">
        <v>0.63200000000000001</v>
      </c>
      <c r="CT62" s="3">
        <v>0.66600000000000004</v>
      </c>
      <c r="CU62" s="3">
        <v>0.69299999999999995</v>
      </c>
      <c r="CV62" s="3">
        <v>0.71699999999999997</v>
      </c>
      <c r="CW62" s="3">
        <v>0.751</v>
      </c>
    </row>
    <row r="63" spans="1:101" x14ac:dyDescent="0.2">
      <c r="A63" s="1">
        <v>62</v>
      </c>
      <c r="B63" s="1" t="s">
        <v>19</v>
      </c>
      <c r="C63" s="1">
        <v>3</v>
      </c>
      <c r="D63" s="1">
        <v>2</v>
      </c>
      <c r="E63" s="1">
        <v>6</v>
      </c>
      <c r="F63" s="1">
        <f t="shared" si="5"/>
        <v>11</v>
      </c>
      <c r="G63" s="1" t="str">
        <f t="shared" si="6"/>
        <v>5S2P2</v>
      </c>
      <c r="H63" s="1" t="str">
        <f t="shared" si="7"/>
        <v>4S2P3</v>
      </c>
      <c r="I63" s="1" t="str">
        <f t="shared" si="8"/>
        <v>5S2P4</v>
      </c>
      <c r="J63" s="1">
        <f t="shared" si="9"/>
        <v>5</v>
      </c>
      <c r="K63" s="1">
        <f t="shared" si="10"/>
        <v>4</v>
      </c>
      <c r="L63" s="1">
        <f t="shared" si="11"/>
        <v>5</v>
      </c>
      <c r="M63" s="1">
        <f t="shared" si="21"/>
        <v>50</v>
      </c>
      <c r="N63" s="1">
        <f t="shared" si="22"/>
        <v>33</v>
      </c>
      <c r="O63" s="1">
        <f t="shared" si="24"/>
        <v>52</v>
      </c>
      <c r="P63" s="1">
        <f t="shared" si="12"/>
        <v>145</v>
      </c>
      <c r="Q63" s="1">
        <f t="shared" si="13"/>
        <v>115</v>
      </c>
      <c r="R63" s="1">
        <f t="shared" si="25"/>
        <v>140</v>
      </c>
      <c r="S63" s="1">
        <f t="shared" si="15"/>
        <v>139</v>
      </c>
      <c r="T63" s="1">
        <f t="shared" si="16"/>
        <v>119</v>
      </c>
      <c r="U63" s="1">
        <f t="shared" si="17"/>
        <v>138</v>
      </c>
      <c r="V63" s="1">
        <f t="shared" si="18"/>
        <v>1.96</v>
      </c>
      <c r="W63" s="1">
        <f t="shared" si="19"/>
        <v>2.1800000000000002</v>
      </c>
      <c r="X63" s="1">
        <f t="shared" si="20"/>
        <v>2.12</v>
      </c>
      <c r="Y63" s="8">
        <f t="shared" si="0"/>
        <v>2.0872727272727274</v>
      </c>
      <c r="Z63" s="8">
        <f t="shared" si="1"/>
        <v>8.1026472564208044E-2</v>
      </c>
      <c r="AA63" s="1">
        <v>4.2300000000000004</v>
      </c>
      <c r="AB63" s="1">
        <v>62.722999999999999</v>
      </c>
      <c r="AC63" s="1">
        <v>115.6</v>
      </c>
      <c r="AD63" s="3">
        <v>3.1075766666666667</v>
      </c>
      <c r="AE63" s="3">
        <v>2.9354399999999998</v>
      </c>
      <c r="AF63" s="8">
        <v>1.6753766666666667</v>
      </c>
      <c r="AG63" s="8">
        <v>1.6518549999999999</v>
      </c>
      <c r="AH63" s="3">
        <f t="shared" si="2"/>
        <v>3.0215083333333332</v>
      </c>
      <c r="AI63" s="3">
        <f t="shared" si="3"/>
        <v>1.6636158333333333</v>
      </c>
      <c r="AJ63" s="8">
        <v>0.5131</v>
      </c>
      <c r="AK63" s="8">
        <v>0.93289999999999995</v>
      </c>
      <c r="AL63" s="8">
        <v>0.61480000000000001</v>
      </c>
      <c r="AM63" s="9">
        <v>44.59</v>
      </c>
      <c r="AN63" s="9">
        <v>7.190148921833972E-2</v>
      </c>
      <c r="AO63" s="9">
        <v>1.5350978156291204</v>
      </c>
      <c r="AP63" s="4">
        <v>4</v>
      </c>
      <c r="AQ63" s="1">
        <v>-2.1000000000000001E-2</v>
      </c>
      <c r="AR63" s="1">
        <v>0</v>
      </c>
      <c r="AS63" s="1">
        <v>-4.2999999999999997E-2</v>
      </c>
      <c r="AT63" s="1">
        <v>0</v>
      </c>
      <c r="AU63" s="1">
        <v>-0.1</v>
      </c>
      <c r="AV63" s="1">
        <v>2</v>
      </c>
      <c r="AW63" s="1">
        <v>-0.37</v>
      </c>
      <c r="AX63" s="3">
        <v>9.1999999999999998E-2</v>
      </c>
      <c r="AY63" s="9">
        <v>7.9840968709265492E-2</v>
      </c>
      <c r="AZ63" s="9">
        <v>1.7727217642919257</v>
      </c>
      <c r="BA63" s="4">
        <v>3</v>
      </c>
      <c r="BB63" s="1">
        <v>0.114</v>
      </c>
      <c r="BC63" s="2">
        <v>2</v>
      </c>
      <c r="BD63" s="1">
        <v>0.124</v>
      </c>
      <c r="BE63" s="2">
        <v>2</v>
      </c>
      <c r="BF63" s="1">
        <v>0.16300000000000001</v>
      </c>
      <c r="BG63" s="2">
        <v>2</v>
      </c>
      <c r="BH63" s="3">
        <v>0.32600000000000001</v>
      </c>
      <c r="BI63" s="3">
        <v>0.1071</v>
      </c>
      <c r="BJ63" s="1">
        <v>12</v>
      </c>
      <c r="BK63" s="9">
        <v>2.06</v>
      </c>
      <c r="BL63" s="9">
        <v>1.4</v>
      </c>
      <c r="BM63" s="9">
        <v>1.05</v>
      </c>
      <c r="BN63" s="9">
        <v>0.85</v>
      </c>
      <c r="BO63" s="9">
        <v>0.71</v>
      </c>
      <c r="BP63" s="9">
        <v>0.61</v>
      </c>
      <c r="BQ63" s="9">
        <v>0.53</v>
      </c>
      <c r="BR63" s="9">
        <v>0.47</v>
      </c>
      <c r="BS63" s="9">
        <v>0.43</v>
      </c>
      <c r="BT63" s="9">
        <v>0.39</v>
      </c>
      <c r="BU63" s="9">
        <v>0.36</v>
      </c>
      <c r="BV63" s="9">
        <v>0.33</v>
      </c>
      <c r="BW63" s="9">
        <v>0.48</v>
      </c>
      <c r="BX63" s="9">
        <v>0.3</v>
      </c>
      <c r="BY63" s="8">
        <v>-2.1291000000000002</v>
      </c>
      <c r="BZ63" s="8">
        <v>-1.6798999999999999</v>
      </c>
      <c r="CA63" s="8">
        <v>-1.0463</v>
      </c>
      <c r="CB63" s="8">
        <v>-0.67379999999999995</v>
      </c>
      <c r="CC63" s="8">
        <v>-0.5615</v>
      </c>
      <c r="CD63" s="8">
        <v>-0.49070000000000003</v>
      </c>
      <c r="CE63" s="8">
        <v>-0.44869999999999999</v>
      </c>
      <c r="CF63" s="8">
        <v>-0.42620000000000002</v>
      </c>
      <c r="CG63" s="8">
        <v>-0.42699999999999999</v>
      </c>
      <c r="CH63" s="8">
        <v>-0.42980000000000002</v>
      </c>
      <c r="CI63" s="8">
        <v>-0.45590000000000003</v>
      </c>
      <c r="CJ63" s="8">
        <v>-0.4854</v>
      </c>
      <c r="CK63" s="8" t="str">
        <f t="shared" si="4"/>
        <v>N</v>
      </c>
      <c r="CL63" s="8">
        <v>3.5000000000000003E-2</v>
      </c>
      <c r="CM63" s="3">
        <v>9.9000000000000005E-2</v>
      </c>
      <c r="CN63" s="3">
        <v>0.222</v>
      </c>
      <c r="CO63" s="3">
        <v>0.374</v>
      </c>
      <c r="CP63" s="3">
        <v>0.50900000000000001</v>
      </c>
      <c r="CQ63" s="3">
        <v>0.61199999999999999</v>
      </c>
      <c r="CR63" s="3">
        <v>0.68700000000000006</v>
      </c>
      <c r="CS63" s="3">
        <v>0.73599999999999999</v>
      </c>
      <c r="CT63" s="3">
        <v>0.76</v>
      </c>
      <c r="CU63" s="3">
        <v>0.77800000000000002</v>
      </c>
      <c r="CV63" s="3">
        <v>0.79100000000000004</v>
      </c>
      <c r="CW63" s="3">
        <v>0.80100000000000005</v>
      </c>
    </row>
    <row r="64" spans="1:101" x14ac:dyDescent="0.2">
      <c r="A64" s="1">
        <v>63</v>
      </c>
      <c r="B64" s="1" t="s">
        <v>20</v>
      </c>
      <c r="C64" s="1">
        <v>3</v>
      </c>
      <c r="D64" s="1">
        <v>2</v>
      </c>
      <c r="E64" s="1">
        <v>6</v>
      </c>
      <c r="F64" s="1">
        <f t="shared" si="5"/>
        <v>11</v>
      </c>
      <c r="G64" s="1" t="str">
        <f t="shared" si="6"/>
        <v>5S2P2</v>
      </c>
      <c r="H64" s="1" t="str">
        <f t="shared" si="7"/>
        <v>6S2P3</v>
      </c>
      <c r="I64" s="1" t="str">
        <f t="shared" si="8"/>
        <v>4S2P4</v>
      </c>
      <c r="J64" s="1">
        <f t="shared" si="9"/>
        <v>5</v>
      </c>
      <c r="K64" s="1">
        <f t="shared" si="10"/>
        <v>6</v>
      </c>
      <c r="L64" s="1">
        <f t="shared" si="11"/>
        <v>4</v>
      </c>
      <c r="M64" s="1">
        <f t="shared" si="21"/>
        <v>50</v>
      </c>
      <c r="N64" s="1">
        <f t="shared" si="22"/>
        <v>83</v>
      </c>
      <c r="O64" s="1">
        <f t="shared" si="24"/>
        <v>34</v>
      </c>
      <c r="P64" s="1">
        <f t="shared" si="12"/>
        <v>145</v>
      </c>
      <c r="Q64" s="1">
        <f t="shared" si="13"/>
        <v>160</v>
      </c>
      <c r="R64" s="1">
        <f t="shared" si="25"/>
        <v>103</v>
      </c>
      <c r="S64" s="1">
        <f t="shared" si="15"/>
        <v>139</v>
      </c>
      <c r="T64" s="1">
        <f t="shared" si="16"/>
        <v>148</v>
      </c>
      <c r="U64" s="1">
        <f t="shared" si="17"/>
        <v>120</v>
      </c>
      <c r="V64" s="1">
        <f t="shared" si="18"/>
        <v>1.96</v>
      </c>
      <c r="W64" s="1">
        <f t="shared" si="19"/>
        <v>2.02</v>
      </c>
      <c r="X64" s="1">
        <f t="shared" si="20"/>
        <v>2.5499999999999998</v>
      </c>
      <c r="Y64" s="8">
        <f t="shared" si="0"/>
        <v>2.2927272727272725</v>
      </c>
      <c r="Z64" s="8">
        <f t="shared" si="1"/>
        <v>0.28252404271272868</v>
      </c>
      <c r="AA64" s="1">
        <v>4.16</v>
      </c>
      <c r="AB64" s="1">
        <v>59.854999999999997</v>
      </c>
      <c r="AC64" s="1">
        <v>113.44</v>
      </c>
      <c r="AD64" s="3">
        <v>2.9616866666666666</v>
      </c>
      <c r="AE64" s="3">
        <v>2.968</v>
      </c>
      <c r="AF64" s="8">
        <v>1.6703166666666667</v>
      </c>
      <c r="AG64" s="8">
        <v>1.69096</v>
      </c>
      <c r="AH64" s="3">
        <f t="shared" si="2"/>
        <v>2.9648433333333335</v>
      </c>
      <c r="AI64" s="3">
        <f t="shared" si="3"/>
        <v>1.6806383333333335</v>
      </c>
      <c r="AJ64" s="8">
        <v>0.41560000000000002</v>
      </c>
      <c r="AK64" s="8">
        <v>0.87970000000000004</v>
      </c>
      <c r="AL64" s="8">
        <v>1.2363999999999999</v>
      </c>
      <c r="AM64" s="9">
        <v>46.59</v>
      </c>
      <c r="AN64" s="9">
        <v>0.39199344243460438</v>
      </c>
      <c r="AO64" s="9">
        <v>1.5822707414968</v>
      </c>
      <c r="AP64" s="4">
        <v>5</v>
      </c>
      <c r="AQ64" s="1">
        <v>-1.2999999999999999E-2</v>
      </c>
      <c r="AR64" s="1">
        <v>0</v>
      </c>
      <c r="AS64" s="1">
        <v>-3.6999999999999998E-2</v>
      </c>
      <c r="AT64" s="1">
        <v>1</v>
      </c>
      <c r="AU64" s="1">
        <v>-9.5000000000000001E-2</v>
      </c>
      <c r="AV64" s="1">
        <v>3</v>
      </c>
      <c r="AW64" s="1">
        <v>-0.24</v>
      </c>
      <c r="AX64" s="3">
        <v>7.8E-2</v>
      </c>
      <c r="AY64" s="9">
        <v>0.10664715563496335</v>
      </c>
      <c r="AZ64" s="9">
        <v>1.5478614152500547</v>
      </c>
      <c r="BA64" s="4">
        <v>1</v>
      </c>
      <c r="BB64" s="1">
        <v>8.5999999999999993E-2</v>
      </c>
      <c r="BC64" s="2">
        <v>1</v>
      </c>
      <c r="BD64" s="1">
        <v>0.156</v>
      </c>
      <c r="BE64" s="2">
        <v>1</v>
      </c>
      <c r="BF64" s="1">
        <v>0.34</v>
      </c>
      <c r="BG64" s="2">
        <v>3</v>
      </c>
      <c r="BH64" s="3">
        <v>0.61899999999999999</v>
      </c>
      <c r="BI64" s="3">
        <v>1.6000000000000001E-3</v>
      </c>
      <c r="BJ64" s="1">
        <v>12</v>
      </c>
      <c r="BK64" s="9">
        <v>3.31</v>
      </c>
      <c r="BL64" s="9">
        <v>2.27</v>
      </c>
      <c r="BM64" s="9">
        <v>1.72</v>
      </c>
      <c r="BN64" s="9">
        <v>1.39</v>
      </c>
      <c r="BO64" s="9">
        <v>1.1599999999999999</v>
      </c>
      <c r="BP64" s="9">
        <v>0.99</v>
      </c>
      <c r="BQ64" s="9">
        <v>0.87</v>
      </c>
      <c r="BR64" s="9">
        <v>0.78</v>
      </c>
      <c r="BS64" s="9">
        <v>0.7</v>
      </c>
      <c r="BT64" s="9">
        <v>0.63</v>
      </c>
      <c r="BU64" s="9">
        <v>0.57999999999999996</v>
      </c>
      <c r="BV64" s="9">
        <v>0.54</v>
      </c>
      <c r="BW64" s="9">
        <v>0.49</v>
      </c>
      <c r="BX64" s="9">
        <v>0.31</v>
      </c>
      <c r="BY64" s="8">
        <v>3.6777000000000002</v>
      </c>
      <c r="BZ64" s="8">
        <v>3.2503000000000002</v>
      </c>
      <c r="CA64" s="8">
        <v>2.944</v>
      </c>
      <c r="CB64" s="8">
        <v>2.6086999999999998</v>
      </c>
      <c r="CC64" s="8">
        <v>2.0491999999999999</v>
      </c>
      <c r="CD64" s="8">
        <v>0.53879999999999995</v>
      </c>
      <c r="CE64" s="8">
        <v>0.55730000000000002</v>
      </c>
      <c r="CF64" s="8">
        <v>0.56769999999999998</v>
      </c>
      <c r="CG64" s="8">
        <v>0.57030000000000003</v>
      </c>
      <c r="CH64" s="8">
        <v>0.55959999999999999</v>
      </c>
      <c r="CI64" s="8">
        <v>0.56759999999999999</v>
      </c>
      <c r="CJ64" s="8">
        <v>0.57620000000000005</v>
      </c>
      <c r="CK64" s="8" t="str">
        <f t="shared" si="4"/>
        <v>P</v>
      </c>
      <c r="CL64" s="8">
        <v>1.4999999999999999E-2</v>
      </c>
      <c r="CM64" s="3">
        <v>4.2000000000000003E-2</v>
      </c>
      <c r="CN64" s="3">
        <v>8.5000000000000006E-2</v>
      </c>
      <c r="CO64" s="3">
        <v>0.14000000000000001</v>
      </c>
      <c r="CP64" s="3">
        <v>0.20599999999999999</v>
      </c>
      <c r="CQ64" s="3">
        <v>0.29499999999999998</v>
      </c>
      <c r="CR64" s="3">
        <v>0.38100000000000001</v>
      </c>
      <c r="CS64" s="3">
        <v>0.45700000000000002</v>
      </c>
      <c r="CT64" s="3">
        <v>0.52400000000000002</v>
      </c>
      <c r="CU64" s="3">
        <v>0.58099999999999996</v>
      </c>
      <c r="CV64" s="3">
        <v>0.627</v>
      </c>
      <c r="CW64" s="3">
        <v>0.66300000000000003</v>
      </c>
    </row>
    <row r="65" spans="1:101" x14ac:dyDescent="0.2">
      <c r="A65" s="1">
        <v>64</v>
      </c>
      <c r="B65" s="1" t="s">
        <v>21</v>
      </c>
      <c r="C65" s="1">
        <v>3</v>
      </c>
      <c r="D65" s="1">
        <v>2</v>
      </c>
      <c r="E65" s="1">
        <v>6</v>
      </c>
      <c r="F65" s="1">
        <f t="shared" si="5"/>
        <v>11</v>
      </c>
      <c r="G65" s="1" t="str">
        <f t="shared" si="6"/>
        <v>5S2P2</v>
      </c>
      <c r="H65" s="1" t="str">
        <f t="shared" si="7"/>
        <v>6S2P3</v>
      </c>
      <c r="I65" s="1" t="str">
        <f t="shared" si="8"/>
        <v>5S2P4</v>
      </c>
      <c r="J65" s="1">
        <f t="shared" si="9"/>
        <v>5</v>
      </c>
      <c r="K65" s="1">
        <f t="shared" si="10"/>
        <v>6</v>
      </c>
      <c r="L65" s="1">
        <f t="shared" si="11"/>
        <v>5</v>
      </c>
      <c r="M65" s="1">
        <f t="shared" si="21"/>
        <v>50</v>
      </c>
      <c r="N65" s="1">
        <f t="shared" si="22"/>
        <v>83</v>
      </c>
      <c r="O65" s="1">
        <f t="shared" si="24"/>
        <v>52</v>
      </c>
      <c r="P65" s="1">
        <f t="shared" si="12"/>
        <v>145</v>
      </c>
      <c r="Q65" s="1">
        <f t="shared" si="13"/>
        <v>160</v>
      </c>
      <c r="R65" s="1">
        <f t="shared" si="25"/>
        <v>140</v>
      </c>
      <c r="S65" s="1">
        <f t="shared" si="15"/>
        <v>139</v>
      </c>
      <c r="T65" s="1">
        <f t="shared" si="16"/>
        <v>148</v>
      </c>
      <c r="U65" s="1">
        <f t="shared" si="17"/>
        <v>138</v>
      </c>
      <c r="V65" s="1">
        <f t="shared" si="18"/>
        <v>1.96</v>
      </c>
      <c r="W65" s="1">
        <f t="shared" si="19"/>
        <v>2.02</v>
      </c>
      <c r="X65" s="1">
        <f t="shared" si="20"/>
        <v>2.12</v>
      </c>
      <c r="Y65" s="8">
        <f t="shared" si="0"/>
        <v>2.0581818181818181</v>
      </c>
      <c r="Z65" s="8">
        <f t="shared" si="1"/>
        <v>7.0558574225208268E-2</v>
      </c>
      <c r="AA65" s="1">
        <v>4.3879999999999999</v>
      </c>
      <c r="AB65" s="1">
        <v>64.091999999999999</v>
      </c>
      <c r="AC65" s="1">
        <v>139.97</v>
      </c>
      <c r="AD65" s="3">
        <v>3.1313499999999999</v>
      </c>
      <c r="AE65" s="3">
        <v>3.1556350000000002</v>
      </c>
      <c r="AF65" s="8">
        <v>1.6262099999999997</v>
      </c>
      <c r="AG65" s="8">
        <v>1.55677</v>
      </c>
      <c r="AH65" s="3">
        <f t="shared" si="2"/>
        <v>3.1434924999999998</v>
      </c>
      <c r="AI65" s="3">
        <f t="shared" si="3"/>
        <v>1.5914899999999998</v>
      </c>
      <c r="AJ65" s="8">
        <v>0.54530000000000001</v>
      </c>
      <c r="AK65" s="8">
        <v>0.88759999999999994</v>
      </c>
      <c r="AL65" s="8">
        <v>0.58189999999999997</v>
      </c>
      <c r="AM65" s="9">
        <v>21.8</v>
      </c>
      <c r="AN65" s="9">
        <v>0.15689007341888975</v>
      </c>
      <c r="AO65" s="9">
        <v>2.1371749411694552</v>
      </c>
      <c r="AP65" s="4">
        <v>1</v>
      </c>
      <c r="AQ65" s="1">
        <v>-6.2E-2</v>
      </c>
      <c r="AR65" s="1">
        <v>0</v>
      </c>
      <c r="AS65" s="1">
        <v>-0.12</v>
      </c>
      <c r="AT65" s="1">
        <v>0</v>
      </c>
      <c r="AU65" s="1">
        <v>-0.22800000000000001</v>
      </c>
      <c r="AV65" s="1">
        <v>1</v>
      </c>
      <c r="AW65" s="1">
        <v>-0.41499999999999998</v>
      </c>
      <c r="AX65" s="3">
        <v>4.0000000000000001E-3</v>
      </c>
      <c r="AY65" s="9">
        <v>0.14465001008095457</v>
      </c>
      <c r="AZ65" s="9">
        <v>1.4003033145501975</v>
      </c>
      <c r="BA65" s="4">
        <v>4</v>
      </c>
      <c r="BB65" s="1">
        <v>0.29199999999999998</v>
      </c>
      <c r="BC65" s="2">
        <v>5</v>
      </c>
      <c r="BD65" s="1">
        <v>0.33400000000000002</v>
      </c>
      <c r="BE65" s="2">
        <v>5</v>
      </c>
      <c r="BF65" s="1">
        <v>0.38900000000000001</v>
      </c>
      <c r="BG65" s="2">
        <v>8</v>
      </c>
      <c r="BH65" s="3">
        <v>0.54300000000000004</v>
      </c>
      <c r="BI65" s="3">
        <v>1.6899999999999998E-2</v>
      </c>
      <c r="BJ65" s="1">
        <v>12</v>
      </c>
      <c r="BK65" s="9">
        <v>2.88</v>
      </c>
      <c r="BL65" s="9">
        <v>1.97</v>
      </c>
      <c r="BM65" s="9">
        <v>1.5</v>
      </c>
      <c r="BN65" s="9">
        <v>1.2</v>
      </c>
      <c r="BO65" s="9">
        <v>1.01</v>
      </c>
      <c r="BP65" s="9">
        <v>0.86</v>
      </c>
      <c r="BQ65" s="9">
        <v>0.76</v>
      </c>
      <c r="BR65" s="9">
        <v>0.67</v>
      </c>
      <c r="BS65" s="9">
        <v>0.61</v>
      </c>
      <c r="BT65" s="9">
        <v>0.55000000000000004</v>
      </c>
      <c r="BU65" s="9">
        <v>0.51</v>
      </c>
      <c r="BV65" s="9">
        <v>0.47</v>
      </c>
      <c r="BW65" s="9">
        <v>0.41</v>
      </c>
      <c r="BX65" s="9">
        <v>0.26</v>
      </c>
      <c r="BY65" s="8">
        <v>-2.4790000000000001</v>
      </c>
      <c r="BZ65" s="8">
        <v>-2.3717000000000001</v>
      </c>
      <c r="CA65" s="8">
        <v>-2.2079</v>
      </c>
      <c r="CB65" s="8">
        <v>0.9577</v>
      </c>
      <c r="CC65" s="8">
        <v>-0.50580000000000003</v>
      </c>
      <c r="CD65" s="8">
        <v>-0.52910000000000001</v>
      </c>
      <c r="CE65" s="8">
        <v>-0.51970000000000005</v>
      </c>
      <c r="CF65" s="8">
        <v>-0.50049999999999994</v>
      </c>
      <c r="CG65" s="8">
        <v>-0.48520000000000002</v>
      </c>
      <c r="CH65" s="8">
        <v>-0.47370000000000001</v>
      </c>
      <c r="CI65" s="8">
        <v>-0.46400000000000002</v>
      </c>
      <c r="CJ65" s="8">
        <v>-0.45140000000000002</v>
      </c>
      <c r="CK65" s="8" t="str">
        <f t="shared" si="4"/>
        <v>N</v>
      </c>
      <c r="CL65" s="8">
        <v>1.7000000000000001E-2</v>
      </c>
      <c r="CM65" s="3">
        <v>4.9000000000000002E-2</v>
      </c>
      <c r="CN65" s="3">
        <v>9.8000000000000004E-2</v>
      </c>
      <c r="CO65" s="3">
        <v>0.17</v>
      </c>
      <c r="CP65" s="3">
        <v>0.25800000000000001</v>
      </c>
      <c r="CQ65" s="3">
        <v>0.35499999999999998</v>
      </c>
      <c r="CR65" s="3">
        <v>0.44</v>
      </c>
      <c r="CS65" s="3">
        <v>0.51500000000000001</v>
      </c>
      <c r="CT65" s="3">
        <v>0.57499999999999996</v>
      </c>
      <c r="CU65" s="3">
        <v>0.627</v>
      </c>
      <c r="CV65" s="3">
        <v>0.66800000000000004</v>
      </c>
      <c r="CW65" s="3">
        <v>0.70299999999999996</v>
      </c>
    </row>
    <row r="66" spans="1:101" x14ac:dyDescent="0.2">
      <c r="A66" s="1">
        <v>65</v>
      </c>
      <c r="B66" s="1" t="s">
        <v>22</v>
      </c>
      <c r="C66" s="1">
        <v>3</v>
      </c>
      <c r="D66" s="1">
        <v>2</v>
      </c>
      <c r="E66" s="1">
        <v>6</v>
      </c>
      <c r="F66" s="1">
        <f t="shared" si="5"/>
        <v>11</v>
      </c>
      <c r="G66" s="1" t="str">
        <f t="shared" si="6"/>
        <v>5S2P2</v>
      </c>
      <c r="H66" s="1" t="str">
        <f t="shared" si="7"/>
        <v>5S2P3</v>
      </c>
      <c r="I66" s="1" t="str">
        <f t="shared" si="8"/>
        <v>4S2P4</v>
      </c>
      <c r="J66" s="1">
        <f t="shared" si="9"/>
        <v>5</v>
      </c>
      <c r="K66" s="1">
        <f t="shared" si="10"/>
        <v>5</v>
      </c>
      <c r="L66" s="1">
        <f t="shared" si="11"/>
        <v>4</v>
      </c>
      <c r="M66" s="1">
        <f t="shared" si="21"/>
        <v>50</v>
      </c>
      <c r="N66" s="1">
        <f t="shared" si="22"/>
        <v>51</v>
      </c>
      <c r="O66" s="1">
        <f t="shared" si="24"/>
        <v>34</v>
      </c>
      <c r="P66" s="1">
        <f t="shared" si="12"/>
        <v>145</v>
      </c>
      <c r="Q66" s="1">
        <f t="shared" si="13"/>
        <v>145</v>
      </c>
      <c r="R66" s="1">
        <f t="shared" si="25"/>
        <v>103</v>
      </c>
      <c r="S66" s="1">
        <f t="shared" si="15"/>
        <v>139</v>
      </c>
      <c r="T66" s="1">
        <f t="shared" si="16"/>
        <v>139</v>
      </c>
      <c r="U66" s="1">
        <f t="shared" si="17"/>
        <v>120</v>
      </c>
      <c r="V66" s="1">
        <f t="shared" si="18"/>
        <v>1.96</v>
      </c>
      <c r="W66" s="1">
        <f t="shared" si="19"/>
        <v>2.0499999999999998</v>
      </c>
      <c r="X66" s="1">
        <f t="shared" si="20"/>
        <v>2.5499999999999998</v>
      </c>
      <c r="Y66" s="8">
        <f t="shared" ref="Y66:Y71" si="26">(V66*C66+W66*D66+X66*E66)/(C66+D66+E66)</f>
        <v>2.2981818181818183</v>
      </c>
      <c r="Z66" s="8">
        <f t="shared" ref="Z66:Z71" si="27">SQRT((C66*(V66-Y66)^2+D66*(W66-Y66)^2+E66*(X66-Y66)^2)/(C66+D66+E66))</f>
        <v>0.27745001783509438</v>
      </c>
      <c r="AA66" s="1">
        <v>4.1059999999999999</v>
      </c>
      <c r="AB66" s="1">
        <v>59.777999999999999</v>
      </c>
      <c r="AC66" s="1">
        <v>97.58</v>
      </c>
      <c r="AD66" s="3">
        <v>2.954593333333333</v>
      </c>
      <c r="AE66" s="3">
        <v>2.9032549999999997</v>
      </c>
      <c r="AF66" s="8">
        <v>1.6762066666666666</v>
      </c>
      <c r="AG66" s="8">
        <v>1.770975</v>
      </c>
      <c r="AH66" s="3">
        <f t="shared" ref="AH66:AH71" si="28">AVERAGE(AD66,AE66)</f>
        <v>2.9289241666666666</v>
      </c>
      <c r="AI66" s="3">
        <f t="shared" ref="AI66:AI71" si="29">AVERAGE(AF66,AG66)</f>
        <v>1.7235908333333332</v>
      </c>
      <c r="AJ66" s="8">
        <v>0.32229999999999998</v>
      </c>
      <c r="AK66" s="8">
        <v>0.93569999999999998</v>
      </c>
      <c r="AL66" s="8">
        <v>1.1413</v>
      </c>
      <c r="AM66" s="9">
        <v>47.6</v>
      </c>
      <c r="AN66" s="9">
        <v>0.3846426035718758</v>
      </c>
      <c r="AO66" s="9">
        <v>1.6755890143594037</v>
      </c>
      <c r="AP66" s="4">
        <v>5</v>
      </c>
      <c r="AQ66" s="1">
        <v>-2.5000000000000001E-2</v>
      </c>
      <c r="AR66" s="1">
        <v>2</v>
      </c>
      <c r="AS66" s="1">
        <v>-5.0999999999999997E-2</v>
      </c>
      <c r="AT66" s="1">
        <v>2</v>
      </c>
      <c r="AU66" s="1">
        <v>-0.11</v>
      </c>
      <c r="AV66" s="1">
        <v>5</v>
      </c>
      <c r="AW66" s="1">
        <v>-0.27300000000000002</v>
      </c>
      <c r="AX66" s="3">
        <v>7.1999999999999995E-2</v>
      </c>
      <c r="AY66" s="9">
        <v>7.8485998108916225E-2</v>
      </c>
      <c r="AZ66" s="9">
        <v>3.0924684760285315</v>
      </c>
      <c r="BA66" s="4">
        <v>1</v>
      </c>
      <c r="BB66" s="1">
        <v>2.3E-2</v>
      </c>
      <c r="BC66" s="2">
        <v>1</v>
      </c>
      <c r="BD66" s="1">
        <v>9.0999999999999998E-2</v>
      </c>
      <c r="BE66" s="2">
        <v>1</v>
      </c>
      <c r="BF66" s="1">
        <v>0.219</v>
      </c>
      <c r="BG66" s="2">
        <v>3</v>
      </c>
      <c r="BH66" s="3">
        <v>0.46899999999999997</v>
      </c>
      <c r="BI66" s="3">
        <v>1.9E-3</v>
      </c>
      <c r="BJ66" s="1">
        <v>12</v>
      </c>
      <c r="BK66" s="9">
        <v>2.93</v>
      </c>
      <c r="BL66" s="9">
        <v>2.0099999999999998</v>
      </c>
      <c r="BM66" s="9">
        <v>1.52</v>
      </c>
      <c r="BN66" s="9">
        <v>1.22</v>
      </c>
      <c r="BO66" s="9">
        <v>1.02</v>
      </c>
      <c r="BP66" s="9">
        <v>0.88</v>
      </c>
      <c r="BQ66" s="9">
        <v>0.77</v>
      </c>
      <c r="BR66" s="9">
        <v>0.68</v>
      </c>
      <c r="BS66" s="9">
        <v>0.62</v>
      </c>
      <c r="BT66" s="9">
        <v>0.56000000000000005</v>
      </c>
      <c r="BU66" s="9">
        <v>0.51</v>
      </c>
      <c r="BV66" s="9">
        <v>0.47</v>
      </c>
      <c r="BW66" s="9">
        <v>0.53</v>
      </c>
      <c r="BX66" s="9">
        <v>0.34</v>
      </c>
      <c r="BY66" s="8">
        <v>4.1154000000000002</v>
      </c>
      <c r="BZ66" s="8">
        <v>4.0053999999999998</v>
      </c>
      <c r="CA66" s="8">
        <v>3.8847</v>
      </c>
      <c r="CB66" s="8">
        <v>0.1971</v>
      </c>
      <c r="CC66" s="8">
        <v>0.23880000000000001</v>
      </c>
      <c r="CD66" s="8">
        <v>0.28189999999999998</v>
      </c>
      <c r="CE66" s="8">
        <v>0.31159999999999999</v>
      </c>
      <c r="CF66" s="8">
        <v>0.33539999999999998</v>
      </c>
      <c r="CG66" s="8">
        <v>0.36249999999999999</v>
      </c>
      <c r="CH66" s="8">
        <v>0.38900000000000001</v>
      </c>
      <c r="CI66" s="8">
        <v>0.43780000000000002</v>
      </c>
      <c r="CJ66" s="8">
        <v>0.51890000000000003</v>
      </c>
      <c r="CK66" s="8" t="str">
        <f t="shared" ref="CK66:CK71" si="30">IF(AND(MID(B66,5,2)="Se", CJ66&gt;0),"P","N")</f>
        <v>P</v>
      </c>
      <c r="CL66" s="8">
        <v>1.7000000000000001E-2</v>
      </c>
      <c r="CM66" s="3">
        <v>4.3999999999999997E-2</v>
      </c>
      <c r="CN66" s="3">
        <v>8.4000000000000005E-2</v>
      </c>
      <c r="CO66" s="3">
        <v>0.14399999999999999</v>
      </c>
      <c r="CP66" s="3">
        <v>0.223</v>
      </c>
      <c r="CQ66" s="3">
        <v>0.308</v>
      </c>
      <c r="CR66" s="3">
        <v>0.39100000000000001</v>
      </c>
      <c r="CS66" s="3">
        <v>0.46800000000000003</v>
      </c>
      <c r="CT66" s="3">
        <v>0.53200000000000003</v>
      </c>
      <c r="CU66" s="3">
        <v>0.58699999999999997</v>
      </c>
      <c r="CV66" s="3">
        <v>0.626</v>
      </c>
      <c r="CW66" s="3">
        <v>0.64900000000000002</v>
      </c>
    </row>
    <row r="67" spans="1:101" x14ac:dyDescent="0.2">
      <c r="A67" s="1">
        <v>66</v>
      </c>
      <c r="B67" s="1" t="s">
        <v>23</v>
      </c>
      <c r="C67" s="1">
        <v>3</v>
      </c>
      <c r="D67" s="1">
        <v>2</v>
      </c>
      <c r="E67" s="1">
        <v>6</v>
      </c>
      <c r="F67" s="1">
        <f t="shared" ref="F67:F71" si="31">C67+D67+E67</f>
        <v>11</v>
      </c>
      <c r="G67" s="1" t="str">
        <f t="shared" ref="G67:G71" si="32">IF(MID($B67,1,2)="Si","3S2P2",IF(MID($B67,1,2)="Ge","4S2P2",IF(MID($B67,1,2)="Sn","5S2P2","6S2P2")))</f>
        <v>5S2P2</v>
      </c>
      <c r="H67" s="1" t="str">
        <f t="shared" ref="H67:H71" si="33">IF(MID($B67,3,2)="As","4S2P3",IF(MID($B67,3,2)="Sb","5S2P3","6S2P3"))</f>
        <v>5S2P3</v>
      </c>
      <c r="I67" s="1" t="str">
        <f t="shared" ref="I67:I71" si="34">IF(MID($B67,5,2)="Se","4S2P4",IF(MID($B67,5,2)="Te","5S2P4","3S2P4"))</f>
        <v>5S2P4</v>
      </c>
      <c r="J67" s="1">
        <f t="shared" ref="J67:J71" si="35">IF(MID($B67,1,2)="Si", 3,IF(MID($B67,1,2)="Ge",4,IF(MID($B67,1,2)="Sn",5,6)))</f>
        <v>5</v>
      </c>
      <c r="K67" s="1">
        <f t="shared" ref="K67:K71" si="36">IF(MID($B67,3,2)="As",4,IF(MID($B67,3,2)="Sb",5,6))</f>
        <v>5</v>
      </c>
      <c r="L67" s="1">
        <f t="shared" ref="L67:L71" si="37">IF(MID($B67,5,2)="Se",4,IF(MID($B67,5,2)="Te",5,3))</f>
        <v>5</v>
      </c>
      <c r="M67" s="1">
        <f t="shared" si="21"/>
        <v>50</v>
      </c>
      <c r="N67" s="1">
        <f t="shared" si="22"/>
        <v>51</v>
      </c>
      <c r="O67" s="1">
        <f t="shared" si="24"/>
        <v>52</v>
      </c>
      <c r="P67" s="1">
        <f t="shared" ref="P67:P71" si="38">IF(MID(B67,1,2)="Si",110,IF(MID(B67,1,2)="Ge",125,IF(MID(B67,1,2)="Sn",145,180)))</f>
        <v>145</v>
      </c>
      <c r="Q67" s="1">
        <f t="shared" ref="Q67:Q71" si="39">IF(MID(B67,3,2)="As",115,IF(MID(B67,3,2)="Sb",145,160))</f>
        <v>145</v>
      </c>
      <c r="R67" s="1">
        <f t="shared" si="25"/>
        <v>140</v>
      </c>
      <c r="S67" s="1">
        <f t="shared" ref="S67:S71" si="40">IF(MID($B67,1,2)="Si",111,IF(MID($B67,1,2)="Ge",120,IF(MID($B67,1,2)="Sn",139,146)))</f>
        <v>139</v>
      </c>
      <c r="T67" s="1">
        <f t="shared" ref="T67:T71" si="41">IF(MID($B67,3,2)="As",119,IF(MID($B67,3,2)="Sb",139,148))</f>
        <v>139</v>
      </c>
      <c r="U67" s="1">
        <f t="shared" ref="U67:U71" si="42">IF(MID($B67,5,2)="Te",138,120)</f>
        <v>138</v>
      </c>
      <c r="V67" s="1">
        <f t="shared" ref="V67:V71" si="43">IF(MID($B67,1,2)="Si",1.98,IF(MID($B67,1,2)="Ge",2.01,IF(MID($B67,1,2)="Sn",1.96,1.87)))</f>
        <v>1.96</v>
      </c>
      <c r="W67" s="1">
        <f t="shared" ref="W67:W71" si="44">IF(MID($B67,3,2)="As",2.18,IF(MID($B67,3,2)="Sb",2.05,2.02))</f>
        <v>2.0499999999999998</v>
      </c>
      <c r="X67" s="1">
        <f t="shared" ref="X67:X71" si="45">IF(MID($B67,5,2)="Te",2.12,2.55)</f>
        <v>2.12</v>
      </c>
      <c r="Y67" s="8">
        <f t="shared" si="26"/>
        <v>2.0636363636363639</v>
      </c>
      <c r="Z67" s="8">
        <f t="shared" si="27"/>
        <v>6.8526401981973725E-2</v>
      </c>
      <c r="AA67" s="1">
        <v>4.343</v>
      </c>
      <c r="AB67" s="1">
        <v>63.743000000000002</v>
      </c>
      <c r="AC67" s="1">
        <v>124.11</v>
      </c>
      <c r="AD67" s="3">
        <v>3.1237533333333332</v>
      </c>
      <c r="AE67" s="3">
        <v>3.087345</v>
      </c>
      <c r="AF67" s="8">
        <v>1.6336766666666664</v>
      </c>
      <c r="AG67" s="8">
        <v>1.62869</v>
      </c>
      <c r="AH67" s="3">
        <f t="shared" si="28"/>
        <v>3.1055491666666666</v>
      </c>
      <c r="AI67" s="3">
        <f t="shared" si="29"/>
        <v>1.6311833333333332</v>
      </c>
      <c r="AJ67" s="8">
        <v>0.41660000000000003</v>
      </c>
      <c r="AK67" s="8">
        <v>0.96550000000000002</v>
      </c>
      <c r="AL67" s="8">
        <v>0.55830000000000002</v>
      </c>
      <c r="AM67" s="9">
        <v>39.92</v>
      </c>
      <c r="AN67" s="9">
        <v>9.547169798882367E-2</v>
      </c>
      <c r="AO67" s="9">
        <v>1.4345220943050161</v>
      </c>
      <c r="AP67" s="4">
        <v>1</v>
      </c>
      <c r="AQ67" s="1">
        <v>-4.4999999999999998E-2</v>
      </c>
      <c r="AR67" s="1">
        <v>0</v>
      </c>
      <c r="AS67" s="1">
        <v>-0.128</v>
      </c>
      <c r="AT67" s="1">
        <v>1</v>
      </c>
      <c r="AU67" s="1">
        <v>-0.22600000000000001</v>
      </c>
      <c r="AV67" s="1">
        <v>1</v>
      </c>
      <c r="AW67" s="1">
        <v>-0.442</v>
      </c>
      <c r="AX67" s="3">
        <v>2E-3</v>
      </c>
      <c r="AY67" s="9">
        <v>0.12724608147579869</v>
      </c>
      <c r="AZ67" s="9">
        <v>1.2608949116119039</v>
      </c>
      <c r="BA67" s="4">
        <v>5</v>
      </c>
      <c r="BB67" s="1">
        <v>0.20699999999999999</v>
      </c>
      <c r="BC67" s="2">
        <v>6</v>
      </c>
      <c r="BD67" s="1">
        <v>0.221</v>
      </c>
      <c r="BE67" s="2">
        <v>6</v>
      </c>
      <c r="BF67" s="1">
        <v>0.251</v>
      </c>
      <c r="BG67" s="2">
        <v>6</v>
      </c>
      <c r="BH67" s="3">
        <v>0.40400000000000003</v>
      </c>
      <c r="BI67" s="3">
        <v>0.10580000000000001</v>
      </c>
      <c r="BJ67" s="1">
        <v>12</v>
      </c>
      <c r="BK67" s="9">
        <v>2.81</v>
      </c>
      <c r="BL67" s="9">
        <v>1.92</v>
      </c>
      <c r="BM67" s="9">
        <v>1.45</v>
      </c>
      <c r="BN67" s="9">
        <v>1.17</v>
      </c>
      <c r="BO67" s="9">
        <v>0.97</v>
      </c>
      <c r="BP67" s="9">
        <v>0.84</v>
      </c>
      <c r="BQ67" s="9">
        <v>0.73</v>
      </c>
      <c r="BR67" s="9">
        <v>0.65</v>
      </c>
      <c r="BS67" s="9">
        <v>0.59</v>
      </c>
      <c r="BT67" s="9">
        <v>0.53</v>
      </c>
      <c r="BU67" s="9">
        <v>0.49</v>
      </c>
      <c r="BV67" s="9">
        <v>0.45</v>
      </c>
      <c r="BW67" s="9">
        <v>0.44</v>
      </c>
      <c r="BX67" s="9">
        <v>0.28000000000000003</v>
      </c>
      <c r="BY67" s="8">
        <v>-0.33800000000000002</v>
      </c>
      <c r="BZ67" s="8">
        <v>-0.39629999999999999</v>
      </c>
      <c r="CA67" s="8">
        <v>-0.46910000000000002</v>
      </c>
      <c r="CB67" s="8">
        <v>-0.52549999999999997</v>
      </c>
      <c r="CC67" s="8">
        <v>-0.56930000000000003</v>
      </c>
      <c r="CD67" s="8">
        <v>-0.57830000000000004</v>
      </c>
      <c r="CE67" s="8">
        <v>-0.58919999999999995</v>
      </c>
      <c r="CF67" s="8">
        <v>-0.57430000000000003</v>
      </c>
      <c r="CG67" s="8">
        <v>-0.56200000000000006</v>
      </c>
      <c r="CH67" s="8">
        <v>-0.54690000000000005</v>
      </c>
      <c r="CI67" s="8">
        <v>-0.54059999999999997</v>
      </c>
      <c r="CJ67" s="8">
        <v>-0.55420000000000003</v>
      </c>
      <c r="CK67" s="8" t="str">
        <f t="shared" si="30"/>
        <v>N</v>
      </c>
      <c r="CL67" s="8">
        <v>2.3E-2</v>
      </c>
      <c r="CM67" s="3">
        <v>7.3999999999999996E-2</v>
      </c>
      <c r="CN67" s="3">
        <v>0.155</v>
      </c>
      <c r="CO67" s="3">
        <v>0.255</v>
      </c>
      <c r="CP67" s="3">
        <v>0.35899999999999999</v>
      </c>
      <c r="CQ67" s="3">
        <v>0.45100000000000001</v>
      </c>
      <c r="CR67" s="3">
        <v>0.53100000000000003</v>
      </c>
      <c r="CS67" s="3">
        <v>0.59499999999999997</v>
      </c>
      <c r="CT67" s="3">
        <v>0.64600000000000002</v>
      </c>
      <c r="CU67" s="3">
        <v>0.68899999999999995</v>
      </c>
      <c r="CV67" s="3">
        <v>0.72099999999999997</v>
      </c>
      <c r="CW67" s="3">
        <v>0.747</v>
      </c>
    </row>
    <row r="68" spans="1:101" x14ac:dyDescent="0.2">
      <c r="A68" s="1">
        <v>67</v>
      </c>
      <c r="B68" s="1" t="s">
        <v>25</v>
      </c>
      <c r="C68" s="1">
        <v>3</v>
      </c>
      <c r="D68" s="1">
        <v>2</v>
      </c>
      <c r="E68" s="1">
        <v>6</v>
      </c>
      <c r="F68" s="1">
        <f t="shared" si="31"/>
        <v>11</v>
      </c>
      <c r="G68" s="1" t="str">
        <f t="shared" si="32"/>
        <v>6S2P2</v>
      </c>
      <c r="H68" s="1" t="str">
        <f t="shared" si="33"/>
        <v>4S2P3</v>
      </c>
      <c r="I68" s="1" t="str">
        <f t="shared" si="34"/>
        <v>5S2P4</v>
      </c>
      <c r="J68" s="1">
        <f t="shared" si="35"/>
        <v>6</v>
      </c>
      <c r="K68" s="1">
        <f t="shared" si="36"/>
        <v>4</v>
      </c>
      <c r="L68" s="1">
        <f t="shared" si="37"/>
        <v>5</v>
      </c>
      <c r="M68" s="1">
        <f t="shared" si="21"/>
        <v>82</v>
      </c>
      <c r="N68" s="1">
        <f t="shared" si="22"/>
        <v>33</v>
      </c>
      <c r="O68" s="1">
        <f t="shared" si="24"/>
        <v>52</v>
      </c>
      <c r="P68" s="1">
        <f t="shared" si="38"/>
        <v>180</v>
      </c>
      <c r="Q68" s="1">
        <f t="shared" si="39"/>
        <v>115</v>
      </c>
      <c r="R68" s="1">
        <f t="shared" si="25"/>
        <v>140</v>
      </c>
      <c r="S68" s="1">
        <f t="shared" si="40"/>
        <v>146</v>
      </c>
      <c r="T68" s="1">
        <f t="shared" si="41"/>
        <v>119</v>
      </c>
      <c r="U68" s="1">
        <f t="shared" si="42"/>
        <v>138</v>
      </c>
      <c r="V68" s="1">
        <f t="shared" si="43"/>
        <v>1.87</v>
      </c>
      <c r="W68" s="1">
        <f t="shared" si="44"/>
        <v>2.1800000000000002</v>
      </c>
      <c r="X68" s="1">
        <f t="shared" si="45"/>
        <v>2.12</v>
      </c>
      <c r="Y68" s="8">
        <f t="shared" si="26"/>
        <v>2.062727272727273</v>
      </c>
      <c r="Z68" s="8">
        <f t="shared" si="27"/>
        <v>0.12008261618878814</v>
      </c>
      <c r="AA68" s="1">
        <v>4.2750000000000004</v>
      </c>
      <c r="AB68" s="1">
        <v>63.71</v>
      </c>
      <c r="AC68" s="1">
        <v>139.72999999999999</v>
      </c>
      <c r="AD68" s="3">
        <v>3.1811299999999996</v>
      </c>
      <c r="AE68" s="3">
        <v>2.9406850000000002</v>
      </c>
      <c r="AF68" s="8">
        <v>1.54288</v>
      </c>
      <c r="AG68" s="8">
        <v>1.654345</v>
      </c>
      <c r="AH68" s="3">
        <f t="shared" si="28"/>
        <v>3.0609074999999999</v>
      </c>
      <c r="AI68" s="3">
        <f t="shared" si="29"/>
        <v>1.5986125</v>
      </c>
      <c r="AJ68" s="8">
        <v>0.70030000000000003</v>
      </c>
      <c r="AK68" s="8">
        <v>0.70199999999999996</v>
      </c>
      <c r="AL68" s="8">
        <v>0.63539999999999996</v>
      </c>
      <c r="AM68" s="9">
        <v>46.54</v>
      </c>
      <c r="AN68" s="9">
        <v>0.14139059085688263</v>
      </c>
      <c r="AO68" s="9">
        <v>1.0662062924301043</v>
      </c>
      <c r="AP68" s="4">
        <v>4</v>
      </c>
      <c r="AQ68" s="1">
        <v>-0.06</v>
      </c>
      <c r="AR68" s="1">
        <v>0</v>
      </c>
      <c r="AS68" s="1">
        <v>-7.0999999999999994E-2</v>
      </c>
      <c r="AT68" s="1">
        <v>0</v>
      </c>
      <c r="AU68" s="1">
        <v>-0.107</v>
      </c>
      <c r="AV68" s="1">
        <v>0</v>
      </c>
      <c r="AW68" s="1">
        <v>-0.34300000000000003</v>
      </c>
      <c r="AX68" s="3">
        <v>0.12</v>
      </c>
      <c r="AY68" s="9">
        <v>0.16153257963010134</v>
      </c>
      <c r="AZ68" s="9">
        <v>1.4102873979950048</v>
      </c>
      <c r="BA68" s="4">
        <v>3</v>
      </c>
      <c r="BB68" s="1">
        <v>0.39100000000000001</v>
      </c>
      <c r="BC68" s="2">
        <v>6</v>
      </c>
      <c r="BD68" s="1">
        <v>0.41799999999999998</v>
      </c>
      <c r="BE68" s="2">
        <v>6</v>
      </c>
      <c r="BF68" s="1">
        <v>0.45800000000000002</v>
      </c>
      <c r="BG68" s="2">
        <v>6</v>
      </c>
      <c r="BH68" s="3">
        <v>0.61899999999999999</v>
      </c>
      <c r="BI68" s="3">
        <v>7.2800000000000004E-2</v>
      </c>
      <c r="BJ68" s="1">
        <v>12</v>
      </c>
      <c r="BK68" s="9">
        <v>1.84</v>
      </c>
      <c r="BL68" s="9">
        <v>1.24</v>
      </c>
      <c r="BM68" s="9">
        <v>0.94</v>
      </c>
      <c r="BN68" s="9">
        <v>0.75</v>
      </c>
      <c r="BO68" s="9">
        <v>0.63</v>
      </c>
      <c r="BP68" s="9">
        <v>0.54</v>
      </c>
      <c r="BQ68" s="9">
        <v>0.47</v>
      </c>
      <c r="BR68" s="9">
        <v>0.42</v>
      </c>
      <c r="BS68" s="9">
        <v>0.38</v>
      </c>
      <c r="BT68" s="9">
        <v>0.34</v>
      </c>
      <c r="BU68" s="9">
        <v>0.32</v>
      </c>
      <c r="BV68" s="9">
        <v>0.28999999999999998</v>
      </c>
      <c r="BW68" s="9">
        <v>0.42</v>
      </c>
      <c r="BX68" s="9">
        <v>0.27</v>
      </c>
      <c r="BY68" s="8">
        <v>-1.7576000000000001</v>
      </c>
      <c r="BZ68" s="8">
        <v>-1.3924000000000001</v>
      </c>
      <c r="CA68" s="8">
        <v>-1.0051000000000001</v>
      </c>
      <c r="CB68" s="8">
        <v>-0.8276</v>
      </c>
      <c r="CC68" s="8">
        <v>-0.71950000000000003</v>
      </c>
      <c r="CD68" s="8">
        <v>-0.63959999999999995</v>
      </c>
      <c r="CE68" s="8">
        <v>-0.57030000000000003</v>
      </c>
      <c r="CF68" s="8">
        <v>-0.53369999999999995</v>
      </c>
      <c r="CG68" s="8">
        <v>-0.5262</v>
      </c>
      <c r="CH68" s="8">
        <v>-0.52159999999999995</v>
      </c>
      <c r="CI68" s="8">
        <v>-0.52869999999999995</v>
      </c>
      <c r="CJ68" s="8">
        <v>-0.53049999999999997</v>
      </c>
      <c r="CK68" s="8" t="str">
        <f t="shared" si="30"/>
        <v>N</v>
      </c>
      <c r="CL68" s="8">
        <v>2.7E-2</v>
      </c>
      <c r="CM68" s="3">
        <v>8.3000000000000004E-2</v>
      </c>
      <c r="CN68" s="3">
        <v>0.17100000000000001</v>
      </c>
      <c r="CO68" s="3">
        <v>0.27300000000000002</v>
      </c>
      <c r="CP68" s="3">
        <v>0.37</v>
      </c>
      <c r="CQ68" s="3">
        <v>0.45600000000000002</v>
      </c>
      <c r="CR68" s="3">
        <v>0.53</v>
      </c>
      <c r="CS68" s="3">
        <v>0.58899999999999997</v>
      </c>
      <c r="CT68" s="3">
        <v>0.623</v>
      </c>
      <c r="CU68" s="3">
        <v>0.65100000000000002</v>
      </c>
      <c r="CV68" s="3">
        <v>0.67600000000000005</v>
      </c>
      <c r="CW68" s="3">
        <v>0.69699999999999995</v>
      </c>
    </row>
    <row r="69" spans="1:101" x14ac:dyDescent="0.2">
      <c r="A69" s="1">
        <v>68</v>
      </c>
      <c r="B69" s="1" t="s">
        <v>26</v>
      </c>
      <c r="C69" s="1">
        <v>3</v>
      </c>
      <c r="D69" s="1">
        <v>2</v>
      </c>
      <c r="E69" s="1">
        <v>6</v>
      </c>
      <c r="F69" s="1">
        <f t="shared" si="31"/>
        <v>11</v>
      </c>
      <c r="G69" s="1" t="str">
        <f t="shared" si="32"/>
        <v>6S2P2</v>
      </c>
      <c r="H69" s="1" t="str">
        <f t="shared" si="33"/>
        <v>6S2P3</v>
      </c>
      <c r="I69" s="1" t="str">
        <f t="shared" si="34"/>
        <v>4S2P4</v>
      </c>
      <c r="J69" s="1">
        <f t="shared" si="35"/>
        <v>6</v>
      </c>
      <c r="K69" s="1">
        <f t="shared" si="36"/>
        <v>6</v>
      </c>
      <c r="L69" s="1">
        <f t="shared" si="37"/>
        <v>4</v>
      </c>
      <c r="M69" s="1">
        <f t="shared" si="21"/>
        <v>82</v>
      </c>
      <c r="N69" s="1">
        <f t="shared" si="22"/>
        <v>83</v>
      </c>
      <c r="O69" s="1">
        <f t="shared" si="24"/>
        <v>34</v>
      </c>
      <c r="P69" s="1">
        <f t="shared" si="38"/>
        <v>180</v>
      </c>
      <c r="Q69" s="1">
        <f t="shared" si="39"/>
        <v>160</v>
      </c>
      <c r="R69" s="1">
        <f t="shared" si="25"/>
        <v>103</v>
      </c>
      <c r="S69" s="1">
        <f t="shared" si="40"/>
        <v>146</v>
      </c>
      <c r="T69" s="1">
        <f t="shared" si="41"/>
        <v>148</v>
      </c>
      <c r="U69" s="1">
        <f t="shared" si="42"/>
        <v>120</v>
      </c>
      <c r="V69" s="1">
        <f t="shared" si="43"/>
        <v>1.87</v>
      </c>
      <c r="W69" s="1">
        <f t="shared" si="44"/>
        <v>2.02</v>
      </c>
      <c r="X69" s="1">
        <f t="shared" si="45"/>
        <v>2.5499999999999998</v>
      </c>
      <c r="Y69" s="8">
        <f t="shared" si="26"/>
        <v>2.2681818181818181</v>
      </c>
      <c r="Z69" s="8">
        <f t="shared" si="27"/>
        <v>0.31266648457823604</v>
      </c>
      <c r="AA69" s="1">
        <v>4.2190000000000003</v>
      </c>
      <c r="AB69" s="1">
        <v>60.470999999999997</v>
      </c>
      <c r="AC69" s="1">
        <v>137.57</v>
      </c>
      <c r="AD69" s="3">
        <v>3.0279133333333337</v>
      </c>
      <c r="AE69" s="3">
        <v>2.97207</v>
      </c>
      <c r="AF69" s="8">
        <v>1.5669599999999999</v>
      </c>
      <c r="AG69" s="8">
        <v>1.7029649999999998</v>
      </c>
      <c r="AH69" s="3">
        <f t="shared" si="28"/>
        <v>2.9999916666666668</v>
      </c>
      <c r="AI69" s="3">
        <f t="shared" si="29"/>
        <v>1.6349624999999999</v>
      </c>
      <c r="AJ69" s="8">
        <v>0.83009999999999995</v>
      </c>
      <c r="AK69" s="8">
        <v>0.75349999999999995</v>
      </c>
      <c r="AL69" s="8">
        <v>1.3328</v>
      </c>
      <c r="AM69" s="9">
        <v>47.41</v>
      </c>
      <c r="AN69" s="9">
        <v>0.26022337842714505</v>
      </c>
      <c r="AO69" s="9">
        <v>2.3645421515117562</v>
      </c>
      <c r="AP69" s="4">
        <v>1</v>
      </c>
      <c r="AQ69" s="1">
        <v>-6.5000000000000002E-2</v>
      </c>
      <c r="AR69" s="1">
        <v>0</v>
      </c>
      <c r="AS69" s="1">
        <v>-0.127</v>
      </c>
      <c r="AT69" s="1">
        <v>0</v>
      </c>
      <c r="AU69" s="1">
        <v>-0.26500000000000001</v>
      </c>
      <c r="AV69" s="1">
        <v>1</v>
      </c>
      <c r="AW69" s="1">
        <v>-0.41199999999999998</v>
      </c>
      <c r="AX69" s="3">
        <v>4.0000000000000001E-3</v>
      </c>
      <c r="AY69" s="9">
        <v>0.16070360529416786</v>
      </c>
      <c r="AZ69" s="9">
        <v>1.4970171968335488</v>
      </c>
      <c r="BA69" s="4">
        <v>1</v>
      </c>
      <c r="BB69" s="1">
        <v>0.32800000000000001</v>
      </c>
      <c r="BC69" s="2">
        <v>2</v>
      </c>
      <c r="BD69" s="1">
        <v>0.39700000000000002</v>
      </c>
      <c r="BE69" s="2">
        <v>2</v>
      </c>
      <c r="BF69" s="1">
        <v>0.60399999999999998</v>
      </c>
      <c r="BG69" s="2">
        <v>6</v>
      </c>
      <c r="BH69" s="3">
        <v>0.85</v>
      </c>
      <c r="BI69" s="3">
        <v>2.0999999999999999E-3</v>
      </c>
      <c r="BJ69" s="1">
        <v>12</v>
      </c>
      <c r="BK69" s="9">
        <v>3.36</v>
      </c>
      <c r="BL69" s="9">
        <v>2.29</v>
      </c>
      <c r="BM69" s="9">
        <v>1.74</v>
      </c>
      <c r="BN69" s="9">
        <v>1.4</v>
      </c>
      <c r="BO69" s="9">
        <v>1.17</v>
      </c>
      <c r="BP69" s="9">
        <v>1</v>
      </c>
      <c r="BQ69" s="9">
        <v>0.88</v>
      </c>
      <c r="BR69" s="9">
        <v>0.78</v>
      </c>
      <c r="BS69" s="9">
        <v>0.7</v>
      </c>
      <c r="BT69" s="9">
        <v>0.64</v>
      </c>
      <c r="BU69" s="9">
        <v>0.59</v>
      </c>
      <c r="BV69" s="9">
        <v>0.54</v>
      </c>
      <c r="BW69" s="9">
        <v>0.44</v>
      </c>
      <c r="BX69" s="9">
        <v>0.27</v>
      </c>
      <c r="BY69" s="8">
        <v>5.2176999999999998</v>
      </c>
      <c r="BZ69" s="8">
        <v>4.2937000000000003</v>
      </c>
      <c r="CA69" s="8">
        <v>3.9161999999999999</v>
      </c>
      <c r="CB69" s="8">
        <v>3.5787</v>
      </c>
      <c r="CC69" s="8">
        <v>3.2742</v>
      </c>
      <c r="CD69" s="8">
        <v>2.9756</v>
      </c>
      <c r="CE69" s="8">
        <v>2.7395999999999998</v>
      </c>
      <c r="CF69" s="8">
        <v>2.5280999999999998</v>
      </c>
      <c r="CG69" s="8">
        <v>2.3403</v>
      </c>
      <c r="CH69" s="8">
        <v>2.133</v>
      </c>
      <c r="CI69" s="8">
        <v>1.9133</v>
      </c>
      <c r="CJ69" s="8">
        <v>1.6646000000000001</v>
      </c>
      <c r="CK69" s="8" t="str">
        <f t="shared" si="30"/>
        <v>P</v>
      </c>
      <c r="CL69" s="8">
        <v>1.9E-2</v>
      </c>
      <c r="CM69" s="3">
        <v>6.0999999999999999E-2</v>
      </c>
      <c r="CN69" s="3">
        <v>0.122</v>
      </c>
      <c r="CO69" s="3">
        <v>0.191</v>
      </c>
      <c r="CP69" s="3">
        <v>0.26100000000000001</v>
      </c>
      <c r="CQ69" s="3">
        <v>0.32600000000000001</v>
      </c>
      <c r="CR69" s="3">
        <v>0.38400000000000001</v>
      </c>
      <c r="CS69" s="3">
        <v>0.437</v>
      </c>
      <c r="CT69" s="3">
        <v>0.48399999999999999</v>
      </c>
      <c r="CU69" s="3">
        <v>0.52600000000000002</v>
      </c>
      <c r="CV69" s="3">
        <v>0.56499999999999995</v>
      </c>
      <c r="CW69" s="3">
        <v>0.60199999999999998</v>
      </c>
    </row>
    <row r="70" spans="1:101" x14ac:dyDescent="0.2">
      <c r="A70" s="1">
        <v>69</v>
      </c>
      <c r="B70" s="1" t="s">
        <v>30</v>
      </c>
      <c r="C70" s="1">
        <v>3</v>
      </c>
      <c r="D70" s="1">
        <v>2</v>
      </c>
      <c r="E70" s="1">
        <v>6</v>
      </c>
      <c r="F70" s="1">
        <f t="shared" si="31"/>
        <v>11</v>
      </c>
      <c r="G70" s="1" t="str">
        <f t="shared" si="32"/>
        <v>6S2P2</v>
      </c>
      <c r="H70" s="1" t="str">
        <f t="shared" si="33"/>
        <v>5S2P3</v>
      </c>
      <c r="I70" s="1" t="str">
        <f t="shared" si="34"/>
        <v>4S2P4</v>
      </c>
      <c r="J70" s="1">
        <f t="shared" si="35"/>
        <v>6</v>
      </c>
      <c r="K70" s="1">
        <f t="shared" si="36"/>
        <v>5</v>
      </c>
      <c r="L70" s="1">
        <f t="shared" si="37"/>
        <v>4</v>
      </c>
      <c r="M70" s="1">
        <f t="shared" si="21"/>
        <v>82</v>
      </c>
      <c r="N70" s="1">
        <f t="shared" si="22"/>
        <v>51</v>
      </c>
      <c r="O70" s="1">
        <f t="shared" si="24"/>
        <v>34</v>
      </c>
      <c r="P70" s="1">
        <f t="shared" si="38"/>
        <v>180</v>
      </c>
      <c r="Q70" s="1">
        <f t="shared" si="39"/>
        <v>145</v>
      </c>
      <c r="R70" s="1">
        <f t="shared" si="25"/>
        <v>103</v>
      </c>
      <c r="S70" s="1">
        <f t="shared" si="40"/>
        <v>146</v>
      </c>
      <c r="T70" s="1">
        <f t="shared" si="41"/>
        <v>139</v>
      </c>
      <c r="U70" s="1">
        <f t="shared" si="42"/>
        <v>120</v>
      </c>
      <c r="V70" s="1">
        <f t="shared" si="43"/>
        <v>1.87</v>
      </c>
      <c r="W70" s="1">
        <f t="shared" si="44"/>
        <v>2.0499999999999998</v>
      </c>
      <c r="X70" s="1">
        <f t="shared" si="45"/>
        <v>2.5499999999999998</v>
      </c>
      <c r="Y70" s="8">
        <f t="shared" si="26"/>
        <v>2.2736363636363635</v>
      </c>
      <c r="Z70" s="8">
        <f t="shared" si="27"/>
        <v>0.30852354344442512</v>
      </c>
      <c r="AA70" s="1">
        <v>4.1719999999999997</v>
      </c>
      <c r="AB70" s="1">
        <v>60.308999999999997</v>
      </c>
      <c r="AC70" s="1">
        <v>121.71</v>
      </c>
      <c r="AD70" s="3">
        <v>3.0233033333333332</v>
      </c>
      <c r="AE70" s="3">
        <v>2.9106649999999998</v>
      </c>
      <c r="AF70" s="8">
        <v>1.5638166666666666</v>
      </c>
      <c r="AG70" s="8">
        <v>1.772265</v>
      </c>
      <c r="AH70" s="3">
        <f t="shared" si="28"/>
        <v>2.9669841666666663</v>
      </c>
      <c r="AI70" s="3">
        <f t="shared" si="29"/>
        <v>1.6680408333333334</v>
      </c>
      <c r="AJ70" s="8">
        <v>0.57809999999999995</v>
      </c>
      <c r="AK70" s="8">
        <v>0.7137</v>
      </c>
      <c r="AL70" s="8">
        <v>1.3160000000000001</v>
      </c>
      <c r="AM70" s="9">
        <v>51.07</v>
      </c>
      <c r="AN70" s="9">
        <v>0.14489858836727224</v>
      </c>
      <c r="AO70" s="9">
        <v>1.6145968736766523</v>
      </c>
      <c r="AP70" s="4">
        <v>1</v>
      </c>
      <c r="AQ70" s="1">
        <v>-7.8E-2</v>
      </c>
      <c r="AR70" s="1">
        <v>1</v>
      </c>
      <c r="AS70" s="1">
        <v>-0.13700000000000001</v>
      </c>
      <c r="AT70" s="1">
        <v>1</v>
      </c>
      <c r="AU70" s="1">
        <v>-0.29099999999999998</v>
      </c>
      <c r="AV70" s="1">
        <v>2</v>
      </c>
      <c r="AW70" s="1">
        <v>-0.45</v>
      </c>
      <c r="AX70" s="3">
        <v>3.0000000000000001E-3</v>
      </c>
      <c r="AY70" s="9">
        <v>0.12789866668618616</v>
      </c>
      <c r="AZ70" s="9">
        <v>1.2579628981449076</v>
      </c>
      <c r="BA70" s="4">
        <v>1</v>
      </c>
      <c r="BB70" s="1">
        <v>0.127</v>
      </c>
      <c r="BC70" s="2">
        <v>1</v>
      </c>
      <c r="BD70" s="1">
        <v>0.19800000000000001</v>
      </c>
      <c r="BE70" s="2">
        <v>1</v>
      </c>
      <c r="BF70" s="1">
        <v>0.377</v>
      </c>
      <c r="BG70" s="2">
        <v>3</v>
      </c>
      <c r="BH70" s="3">
        <v>0.61299999999999999</v>
      </c>
      <c r="BI70" s="3">
        <v>2.0999999999999999E-3</v>
      </c>
      <c r="BJ70" s="1">
        <v>12</v>
      </c>
      <c r="BK70" s="9">
        <v>2.2200000000000002</v>
      </c>
      <c r="BL70" s="9">
        <v>1.5</v>
      </c>
      <c r="BM70" s="9">
        <v>1.1299999999999999</v>
      </c>
      <c r="BN70" s="9">
        <v>0.91</v>
      </c>
      <c r="BO70" s="9">
        <v>0.76</v>
      </c>
      <c r="BP70" s="9">
        <v>0.65</v>
      </c>
      <c r="BQ70" s="9">
        <v>0.56999999999999995</v>
      </c>
      <c r="BR70" s="9">
        <v>0.51</v>
      </c>
      <c r="BS70" s="9">
        <v>0.46</v>
      </c>
      <c r="BT70" s="9">
        <v>0.42</v>
      </c>
      <c r="BU70" s="9">
        <v>0.38</v>
      </c>
      <c r="BV70" s="9">
        <v>0.35</v>
      </c>
      <c r="BW70" s="9">
        <v>0.47</v>
      </c>
      <c r="BX70" s="9">
        <v>0.3</v>
      </c>
      <c r="BY70" s="8">
        <v>5.7907999999999999</v>
      </c>
      <c r="BZ70" s="8">
        <v>5.6835000000000004</v>
      </c>
      <c r="CA70" s="8">
        <v>5.1058000000000003</v>
      </c>
      <c r="CB70" s="8">
        <v>3.1345999999999998</v>
      </c>
      <c r="CC70" s="8">
        <v>2.6272000000000002</v>
      </c>
      <c r="CD70" s="8">
        <v>2.4777999999999998</v>
      </c>
      <c r="CE70" s="8">
        <v>2.3889</v>
      </c>
      <c r="CF70" s="8">
        <v>2.2631000000000001</v>
      </c>
      <c r="CG70" s="8">
        <v>2.1701000000000001</v>
      </c>
      <c r="CH70" s="8">
        <v>2.0966999999999998</v>
      </c>
      <c r="CI70" s="8">
        <v>1.978</v>
      </c>
      <c r="CJ70" s="8">
        <v>1.8514999999999999</v>
      </c>
      <c r="CK70" s="8" t="str">
        <f t="shared" si="30"/>
        <v>P</v>
      </c>
      <c r="CL70" s="8">
        <v>2.3E-2</v>
      </c>
      <c r="CM70" s="3">
        <v>6.2E-2</v>
      </c>
      <c r="CN70" s="3">
        <v>0.112</v>
      </c>
      <c r="CO70" s="3">
        <v>0.17699999999999999</v>
      </c>
      <c r="CP70" s="3">
        <v>0.25700000000000001</v>
      </c>
      <c r="CQ70" s="3">
        <v>0.32900000000000001</v>
      </c>
      <c r="CR70" s="3">
        <v>0.39100000000000001</v>
      </c>
      <c r="CS70" s="3">
        <v>0.44400000000000001</v>
      </c>
      <c r="CT70" s="3">
        <v>0.48799999999999999</v>
      </c>
      <c r="CU70" s="3">
        <v>0.52400000000000002</v>
      </c>
      <c r="CV70" s="3">
        <v>0.55600000000000005</v>
      </c>
      <c r="CW70" s="3">
        <v>0.58599999999999997</v>
      </c>
    </row>
    <row r="71" spans="1:101" x14ac:dyDescent="0.2">
      <c r="A71" s="1">
        <v>70</v>
      </c>
      <c r="B71" s="1" t="s">
        <v>28</v>
      </c>
      <c r="C71" s="1">
        <v>3</v>
      </c>
      <c r="D71" s="1">
        <v>2</v>
      </c>
      <c r="E71" s="1">
        <v>6</v>
      </c>
      <c r="F71" s="1">
        <f t="shared" si="31"/>
        <v>11</v>
      </c>
      <c r="G71" s="1" t="str">
        <f t="shared" si="32"/>
        <v>6S2P2</v>
      </c>
      <c r="H71" s="1" t="str">
        <f t="shared" si="33"/>
        <v>5S2P3</v>
      </c>
      <c r="I71" s="1" t="str">
        <f t="shared" si="34"/>
        <v>5S2P4</v>
      </c>
      <c r="J71" s="1">
        <f t="shared" si="35"/>
        <v>6</v>
      </c>
      <c r="K71" s="1">
        <f t="shared" si="36"/>
        <v>5</v>
      </c>
      <c r="L71" s="1">
        <f t="shared" si="37"/>
        <v>5</v>
      </c>
      <c r="M71" s="1">
        <f t="shared" si="21"/>
        <v>82</v>
      </c>
      <c r="N71" s="1">
        <f t="shared" si="22"/>
        <v>51</v>
      </c>
      <c r="O71" s="1">
        <f t="shared" si="24"/>
        <v>52</v>
      </c>
      <c r="P71" s="1">
        <f t="shared" si="38"/>
        <v>180</v>
      </c>
      <c r="Q71" s="1">
        <f t="shared" si="39"/>
        <v>145</v>
      </c>
      <c r="R71" s="1">
        <f t="shared" si="25"/>
        <v>140</v>
      </c>
      <c r="S71" s="1">
        <f t="shared" si="40"/>
        <v>146</v>
      </c>
      <c r="T71" s="1">
        <f t="shared" si="41"/>
        <v>139</v>
      </c>
      <c r="U71" s="1">
        <f t="shared" si="42"/>
        <v>138</v>
      </c>
      <c r="V71" s="1">
        <f t="shared" si="43"/>
        <v>1.87</v>
      </c>
      <c r="W71" s="1">
        <f t="shared" si="44"/>
        <v>2.0499999999999998</v>
      </c>
      <c r="X71" s="1">
        <f t="shared" si="45"/>
        <v>2.12</v>
      </c>
      <c r="Y71" s="8">
        <f t="shared" si="26"/>
        <v>2.0390909090909091</v>
      </c>
      <c r="Z71" s="8">
        <f t="shared" si="27"/>
        <v>0.10672433014373105</v>
      </c>
      <c r="AA71" s="1">
        <v>4.391</v>
      </c>
      <c r="AB71" s="1">
        <v>64.53</v>
      </c>
      <c r="AC71" s="1">
        <v>148.25</v>
      </c>
      <c r="AD71" s="3">
        <v>3.1935733333333332</v>
      </c>
      <c r="AE71" s="3">
        <v>3.0886149999999999</v>
      </c>
      <c r="AF71" s="8">
        <v>1.5170833333333331</v>
      </c>
      <c r="AG71" s="8">
        <v>1.6436500000000001</v>
      </c>
      <c r="AH71" s="3">
        <f t="shared" si="28"/>
        <v>3.1410941666666665</v>
      </c>
      <c r="AI71" s="3">
        <f t="shared" si="29"/>
        <v>1.5803666666666665</v>
      </c>
      <c r="AJ71" s="8">
        <v>0.70169999999999999</v>
      </c>
      <c r="AK71" s="8">
        <v>0.72960000000000003</v>
      </c>
      <c r="AL71" s="8">
        <v>0.70320000000000005</v>
      </c>
      <c r="AM71" s="9">
        <v>39.78</v>
      </c>
      <c r="AN71" s="9">
        <v>0.20268485743322343</v>
      </c>
      <c r="AO71" s="9">
        <v>1.0255421864801291</v>
      </c>
      <c r="AP71" s="4">
        <v>1</v>
      </c>
      <c r="AQ71" s="1">
        <v>-3.4000000000000002E-2</v>
      </c>
      <c r="AR71" s="1">
        <v>0</v>
      </c>
      <c r="AS71" s="1">
        <v>-0.104</v>
      </c>
      <c r="AT71" s="1">
        <v>0</v>
      </c>
      <c r="AU71" s="1">
        <v>-0.23</v>
      </c>
      <c r="AV71" s="1">
        <v>1</v>
      </c>
      <c r="AW71" s="1">
        <v>-0.432</v>
      </c>
      <c r="AX71" s="3">
        <v>3.0000000000000001E-3</v>
      </c>
      <c r="AY71" s="9">
        <v>0.26689593057354888</v>
      </c>
      <c r="AZ71" s="9">
        <v>2.1721159292592356</v>
      </c>
      <c r="BA71" s="4">
        <v>1</v>
      </c>
      <c r="BB71" s="1">
        <v>0.39400000000000002</v>
      </c>
      <c r="BC71" s="2">
        <v>5</v>
      </c>
      <c r="BD71" s="1">
        <v>0.44</v>
      </c>
      <c r="BE71" s="2">
        <v>7</v>
      </c>
      <c r="BF71" s="1">
        <v>0.501</v>
      </c>
      <c r="BG71" s="2">
        <v>7</v>
      </c>
      <c r="BH71" s="3">
        <v>0.68799999999999994</v>
      </c>
      <c r="BI71" s="3">
        <v>2.5100000000000001E-2</v>
      </c>
      <c r="BJ71" s="1">
        <v>12</v>
      </c>
      <c r="BK71" s="9">
        <v>2.1800000000000002</v>
      </c>
      <c r="BL71" s="9">
        <v>1.47</v>
      </c>
      <c r="BM71" s="9">
        <v>1.1100000000000001</v>
      </c>
      <c r="BN71" s="9">
        <v>0.89</v>
      </c>
      <c r="BO71" s="9">
        <v>0.75</v>
      </c>
      <c r="BP71" s="9">
        <v>0.64</v>
      </c>
      <c r="BQ71" s="9">
        <v>0.56000000000000005</v>
      </c>
      <c r="BR71" s="9">
        <v>0.5</v>
      </c>
      <c r="BS71" s="9">
        <v>0.45</v>
      </c>
      <c r="BT71" s="9">
        <v>0.41</v>
      </c>
      <c r="BU71" s="9">
        <v>0.37</v>
      </c>
      <c r="BV71" s="9">
        <v>0.34</v>
      </c>
      <c r="BW71" s="9">
        <v>0.39</v>
      </c>
      <c r="BX71" s="9">
        <v>0.25</v>
      </c>
      <c r="BY71" s="8">
        <v>-1.1162000000000001</v>
      </c>
      <c r="BZ71" s="8">
        <v>-1.8694</v>
      </c>
      <c r="CA71" s="8">
        <v>-1.4684999999999999</v>
      </c>
      <c r="CB71" s="8">
        <v>-1.2996000000000001</v>
      </c>
      <c r="CC71" s="8">
        <v>-1.1675</v>
      </c>
      <c r="CD71" s="8">
        <v>-1.0274000000000001</v>
      </c>
      <c r="CE71" s="8">
        <v>-0.90069999999999995</v>
      </c>
      <c r="CF71" s="8">
        <v>-0.78769999999999996</v>
      </c>
      <c r="CG71" s="8">
        <v>-0.68789999999999996</v>
      </c>
      <c r="CH71" s="8">
        <v>-0.6069</v>
      </c>
      <c r="CI71" s="8">
        <v>-0.56200000000000006</v>
      </c>
      <c r="CJ71" s="8">
        <v>-0.54190000000000005</v>
      </c>
      <c r="CK71" s="8" t="str">
        <f t="shared" si="30"/>
        <v>N</v>
      </c>
      <c r="CL71" s="8">
        <v>1.2999999999999999E-2</v>
      </c>
      <c r="CM71" s="3">
        <v>4.8000000000000001E-2</v>
      </c>
      <c r="CN71" s="3">
        <v>0.114</v>
      </c>
      <c r="CO71" s="3">
        <v>0.2</v>
      </c>
      <c r="CP71" s="3">
        <v>0.29099999999999998</v>
      </c>
      <c r="CQ71" s="3">
        <v>0.38</v>
      </c>
      <c r="CR71" s="3">
        <v>0.45900000000000002</v>
      </c>
      <c r="CS71" s="3">
        <v>0.52700000000000002</v>
      </c>
      <c r="CT71" s="3">
        <v>0.58599999999999997</v>
      </c>
      <c r="CU71" s="3">
        <v>0.63600000000000001</v>
      </c>
      <c r="CV71" s="3">
        <v>0.67300000000000004</v>
      </c>
      <c r="CW71" s="3">
        <v>0.69899999999999995</v>
      </c>
    </row>
    <row r="72" spans="1:101" x14ac:dyDescent="0.2">
      <c r="BH72" s="3"/>
    </row>
    <row r="73" spans="1:101" x14ac:dyDescent="0.2">
      <c r="BH73" s="3"/>
    </row>
    <row r="74" spans="1:101" x14ac:dyDescent="0.2">
      <c r="BH74" s="3"/>
    </row>
    <row r="75" spans="1:101" x14ac:dyDescent="0.2">
      <c r="BH75" s="3"/>
    </row>
    <row r="76" spans="1:101" x14ac:dyDescent="0.2">
      <c r="BH76" s="3"/>
    </row>
    <row r="77" spans="1:101" x14ac:dyDescent="0.2">
      <c r="BH77" s="3"/>
    </row>
    <row r="78" spans="1:101" x14ac:dyDescent="0.2">
      <c r="BH78" s="3"/>
    </row>
    <row r="79" spans="1:101" x14ac:dyDescent="0.2">
      <c r="BH79" s="3"/>
    </row>
    <row r="80" spans="1:101" x14ac:dyDescent="0.2">
      <c r="BH80" s="3"/>
    </row>
    <row r="81" spans="55:60" x14ac:dyDescent="0.2">
      <c r="BH81" s="3"/>
    </row>
    <row r="87" spans="55:60" x14ac:dyDescent="0.2">
      <c r="BC87" s="5"/>
      <c r="BE87" s="5"/>
      <c r="BG87" s="5"/>
    </row>
    <row r="88" spans="55:60" x14ac:dyDescent="0.2">
      <c r="BC88" s="5"/>
      <c r="BE88" s="5"/>
      <c r="BG88" s="5"/>
    </row>
    <row r="89" spans="55:60" x14ac:dyDescent="0.2">
      <c r="BC89" s="5"/>
      <c r="BE89" s="5"/>
      <c r="BG89" s="5"/>
    </row>
    <row r="90" spans="55:60" x14ac:dyDescent="0.2">
      <c r="BC90" s="5"/>
      <c r="BE90" s="5"/>
      <c r="BG90" s="5"/>
    </row>
    <row r="91" spans="55:60" x14ac:dyDescent="0.2">
      <c r="BC91" s="5"/>
      <c r="BE91" s="5"/>
      <c r="BG91" s="5"/>
    </row>
    <row r="92" spans="55:60" x14ac:dyDescent="0.2">
      <c r="BC92" s="5"/>
      <c r="BE92" s="5"/>
      <c r="BG92" s="5"/>
    </row>
    <row r="93" spans="55:60" x14ac:dyDescent="0.2">
      <c r="BC93" s="5"/>
      <c r="BE93" s="5"/>
      <c r="BG93" s="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ICME--GY</dc:creator>
  <cp:lastModifiedBy>WGJ-ICME</cp:lastModifiedBy>
  <dcterms:created xsi:type="dcterms:W3CDTF">2020-12-03T04:03:24Z</dcterms:created>
  <dcterms:modified xsi:type="dcterms:W3CDTF">2020-12-07T08:17:43Z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f06aa57a-6485-41cd-9e7d-b492749cfaf7</vt:lpwstr>
  </property>
</Properties>
</file>