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e8\Desktop\Research Summer 2K18\Github Upload\Documentation\"/>
    </mc:Choice>
  </mc:AlternateContent>
  <bookViews>
    <workbookView xWindow="2800" yWindow="0" windowWidth="10400" windowHeight="76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6" i="1"/>
  <c r="F3" i="1"/>
  <c r="D3" i="1"/>
  <c r="E9" i="1"/>
  <c r="E10" i="1"/>
  <c r="E11" i="1"/>
  <c r="E12" i="1"/>
  <c r="E15" i="1"/>
  <c r="E16" i="1"/>
  <c r="E18" i="1"/>
  <c r="E21" i="1"/>
  <c r="E22" i="1"/>
  <c r="E23" i="1"/>
  <c r="E24" i="1"/>
  <c r="E25" i="1"/>
  <c r="E26" i="1"/>
  <c r="E27" i="1"/>
  <c r="E28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63" i="1"/>
  <c r="E64" i="1"/>
  <c r="E65" i="1"/>
  <c r="E14" i="1"/>
  <c r="E13" i="1"/>
  <c r="E68" i="1"/>
  <c r="E69" i="1"/>
  <c r="E19" i="1"/>
  <c r="E29" i="1"/>
  <c r="E30" i="1"/>
  <c r="E31" i="1"/>
  <c r="E53" i="1"/>
  <c r="E54" i="1"/>
  <c r="E55" i="1"/>
  <c r="E56" i="1"/>
  <c r="E57" i="1"/>
  <c r="E58" i="1"/>
  <c r="E59" i="1"/>
  <c r="F1" i="1"/>
  <c r="D1" i="1"/>
</calcChain>
</file>

<file path=xl/sharedStrings.xml><?xml version="1.0" encoding="utf-8"?>
<sst xmlns="http://schemas.openxmlformats.org/spreadsheetml/2006/main" count="167" uniqueCount="125">
  <si>
    <t>V2.5</t>
  </si>
  <si>
    <t>Description</t>
  </si>
  <si>
    <t>Qty / PMU</t>
  </si>
  <si>
    <t>$ / each</t>
  </si>
  <si>
    <t>Supplier</t>
  </si>
  <si>
    <t>Part Number</t>
  </si>
  <si>
    <t>National Instruments</t>
  </si>
  <si>
    <t>USB-6009 OEM</t>
  </si>
  <si>
    <t>Digi-Key</t>
  </si>
  <si>
    <t>9-pin D-Type socket</t>
  </si>
  <si>
    <t>AE10921-ND</t>
  </si>
  <si>
    <t>DIN Rail Bar (2m)</t>
  </si>
  <si>
    <t>277-7262-ND</t>
  </si>
  <si>
    <t>19M5064</t>
  </si>
  <si>
    <t>USB-6009 OEM IDC Socket (2x17)</t>
  </si>
  <si>
    <t>Front Panel IDC Plug (2x5)</t>
  </si>
  <si>
    <t>571-1658621-1</t>
  </si>
  <si>
    <t>1866-1323-ND</t>
  </si>
  <si>
    <t>Line Driver and Receiver</t>
  </si>
  <si>
    <t>296-6836-5-ND</t>
  </si>
  <si>
    <t>CDW</t>
  </si>
  <si>
    <t>GPS Receiver / Antenna (Garmin GPS18)</t>
  </si>
  <si>
    <t>https://www.cdw.com/product/Garmin-GPS-18x-OEM-PC-GPS-receiver-module/1522526?cm_cat=GoogleBase&amp;cm_ite=1522526&amp;cm_pla=NA-NA-GAR_PD&amp;cm_ven=acquirgy&amp;ef_id=V8MFMwAABPkWkV9o:20180522191244:s&amp;gclid=CjwKCAjw_47YBRBxEiwAYuKdw_7485mwi0LQPKxPU-GTyV2BGk-S1gQlL84wytsEa5LPRWJUHByGvBoCtoAQAvD_BwE&amp;s_kwcid=AL!4223!3!198553132047!!!g!94745531327!</t>
  </si>
  <si>
    <t xml:space="preserve"> </t>
  </si>
  <si>
    <t>Mouser</t>
  </si>
  <si>
    <t>12V DIN mounted PSU</t>
  </si>
  <si>
    <t>709-HDR60-12</t>
  </si>
  <si>
    <t>PIC18F2525-I/SP</t>
  </si>
  <si>
    <t>PIC Microprocessor 18F2525</t>
  </si>
  <si>
    <t>4 MHz Crystal</t>
  </si>
  <si>
    <t>FOXSLF/040</t>
  </si>
  <si>
    <t>100pF Capacitors</t>
  </si>
  <si>
    <t>VY2101K29Y5SS63V0</t>
  </si>
  <si>
    <t>Current Board IDC Socket (2x7)</t>
  </si>
  <si>
    <t>2-1761603-5</t>
  </si>
  <si>
    <t>5V Voltage Regulator (7805)</t>
  </si>
  <si>
    <t>L7805CP</t>
  </si>
  <si>
    <t>DC Bus Electrolytic Capacitors</t>
  </si>
  <si>
    <t>ECA-1HHG102</t>
  </si>
  <si>
    <t>Wedding Ring CTs</t>
  </si>
  <si>
    <t>CST-1010</t>
  </si>
  <si>
    <t>Front Panel IDC Plug Strain Relief</t>
  </si>
  <si>
    <t>499252-5</t>
  </si>
  <si>
    <t>Newark</t>
  </si>
  <si>
    <t>USB to Serial Adaptor</t>
  </si>
  <si>
    <t>94C1223</t>
  </si>
  <si>
    <t>28-pin IC Socket (Tube 14)</t>
  </si>
  <si>
    <t>04M0623</t>
  </si>
  <si>
    <t>8-pin IC Socket</t>
  </si>
  <si>
    <t>53K0893</t>
  </si>
  <si>
    <t>34 Way IDC Plug</t>
  </si>
  <si>
    <t>D89134-0131HK</t>
  </si>
  <si>
    <t>Front Panel IDC Socket (2x5)</t>
  </si>
  <si>
    <t>2510-6002UG</t>
  </si>
  <si>
    <t>100k Resistor</t>
  </si>
  <si>
    <t>5-pin PCB header</t>
  </si>
  <si>
    <t>5-way 0.1" screw terminal</t>
  </si>
  <si>
    <t>7-way 0.1" screw terminal</t>
  </si>
  <si>
    <t>CFR16J100K</t>
  </si>
  <si>
    <t>22-27-2051</t>
  </si>
  <si>
    <t>MPT 0,5/ 5-2,54</t>
  </si>
  <si>
    <t>MPT 0,5/ 7-2,54</t>
  </si>
  <si>
    <t>2-way 0.2" screw terminal</t>
  </si>
  <si>
    <t>6-way 0.2" Screw Terminal</t>
  </si>
  <si>
    <t>282836-6</t>
  </si>
  <si>
    <t>Voltage Board IDC Plug (2x7)</t>
  </si>
  <si>
    <t>Voltage Board IDC Plug Strain Relief (2x7)</t>
  </si>
  <si>
    <t>73K6216</t>
  </si>
  <si>
    <t>90F4185</t>
  </si>
  <si>
    <t xml:space="preserve"> 1658621-1</t>
  </si>
  <si>
    <t>LED - 5V Red (Power, Trip Occurred)</t>
  </si>
  <si>
    <t>LED - 5V Green (Power, GPS Lock, 1PPS, PLL)</t>
  </si>
  <si>
    <t>LED - 5V Amber (G59 Occurred)</t>
  </si>
  <si>
    <t>Reset Button</t>
  </si>
  <si>
    <t>L-53ID-5V</t>
  </si>
  <si>
    <t>L-53GD-5V</t>
  </si>
  <si>
    <t>SSL-LX3044YD-5V</t>
  </si>
  <si>
    <t>1203A2UL</t>
  </si>
  <si>
    <t>DIN Rail Terminal Post - Red (1x VT, 2x CT)</t>
  </si>
  <si>
    <t>DIN Rail Terminal Post - Yellow (1x VT, 2x CT)</t>
  </si>
  <si>
    <t>DIN Rail Terminal Post - Blue (1x VT, 2x CT, 1x PWR)</t>
  </si>
  <si>
    <t>DIN Rail Terminal Post - Black (1x VT, 2x CT)</t>
  </si>
  <si>
    <t>DIN Rail Terminal Post - Green (1x VT, 1xCT, 1x PWR)</t>
  </si>
  <si>
    <t>DIN Rail Terminal Post - End Section</t>
  </si>
  <si>
    <t>DIN Rail Terminal Post - White (4x GPS, 6xAUX)</t>
  </si>
  <si>
    <t>1SNK505062R0000</t>
  </si>
  <si>
    <t>1SNK506060R0000</t>
  </si>
  <si>
    <t>1SNK505020R0000</t>
  </si>
  <si>
    <t>1SNK505066R0000</t>
  </si>
  <si>
    <t>1SNK506061R0000</t>
  </si>
  <si>
    <t>1SNK505910R0000</t>
  </si>
  <si>
    <t>1SNK505065R0000</t>
  </si>
  <si>
    <t>OPTIONS</t>
  </si>
  <si>
    <t>LEM Hall Effect LV25</t>
  </si>
  <si>
    <t>Burden Resistors (47k)</t>
  </si>
  <si>
    <t>Measurement Resistors (240 Ohm)</t>
  </si>
  <si>
    <t>LV 25-P</t>
  </si>
  <si>
    <t>SQMR547KJ</t>
  </si>
  <si>
    <t>78K5033</t>
  </si>
  <si>
    <t>OR</t>
  </si>
  <si>
    <t>Isolation Transformers</t>
  </si>
  <si>
    <t>53X8379</t>
  </si>
  <si>
    <t>Total / Part</t>
  </si>
  <si>
    <t>Iso T Sum:</t>
  </si>
  <si>
    <t>LEM T Sum:</t>
  </si>
  <si>
    <t>Your Choice</t>
  </si>
  <si>
    <t>Motherboard V37 (Hall Effect)</t>
  </si>
  <si>
    <t>~70</t>
  </si>
  <si>
    <t>NA</t>
  </si>
  <si>
    <t>PICkit 3 Programmer</t>
  </si>
  <si>
    <t>PG164130-ND</t>
  </si>
  <si>
    <t xml:space="preserve">Iso T Sum: </t>
  </si>
  <si>
    <t xml:space="preserve">Number of PMUs you want to build/ order: </t>
  </si>
  <si>
    <t>Only PMU, no extra components and # to build:</t>
  </si>
  <si>
    <t>(+ / - )15 Volt DC-DC  Converter</t>
  </si>
  <si>
    <t>Motherboard V38 (Isolation Transformers)</t>
  </si>
  <si>
    <t>DIN Rail Terminal Post - Clamp</t>
  </si>
  <si>
    <t>69H8492</t>
  </si>
  <si>
    <t>USB A to USB B Cable</t>
  </si>
  <si>
    <t>AE10617-ND</t>
  </si>
  <si>
    <t>Ribbon Cable</t>
  </si>
  <si>
    <t>MC34M-1-ND</t>
  </si>
  <si>
    <t>PIC Programming Cable</t>
  </si>
  <si>
    <t>56AC5693</t>
  </si>
  <si>
    <t>Flux PMU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</si>
</sst>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16"/>
      <color indexed="1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900CC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rgb="FFC2CCCE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2" applyNumberFormat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44" fontId="12" fillId="0" borderId="0" applyFont="0" applyFill="0" applyBorder="0" applyAlignment="0" applyProtection="0"/>
    <xf numFmtId="0" fontId="13" fillId="5" borderId="4" applyNumberFormat="0" applyAlignment="0" applyProtection="0"/>
    <xf numFmtId="0" fontId="14" fillId="6" borderId="4" applyNumberFormat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5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1" applyFont="1" applyAlignment="1">
      <alignment horizontal="center"/>
    </xf>
    <xf numFmtId="0" fontId="4" fillId="2" borderId="0" xfId="2" applyFont="1" applyAlignment="1">
      <alignment horizontal="center"/>
    </xf>
    <xf numFmtId="0" fontId="4" fillId="2" borderId="0" xfId="2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6" fillId="0" borderId="0" xfId="4" applyAlignment="1">
      <alignment horizontal="center"/>
    </xf>
    <xf numFmtId="0" fontId="7" fillId="3" borderId="2" xfId="3" applyFont="1" applyAlignment="1">
      <alignment horizontal="center"/>
    </xf>
    <xf numFmtId="0" fontId="4" fillId="2" borderId="0" xfId="2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Fill="1" applyAlignment="1">
      <alignment horizontal="left"/>
    </xf>
    <xf numFmtId="0" fontId="4" fillId="2" borderId="0" xfId="2" applyAlignment="1">
      <alignment horizontal="center" vertical="center"/>
    </xf>
    <xf numFmtId="0" fontId="5" fillId="3" borderId="2" xfId="3" applyAlignment="1">
      <alignment horizontal="center" vertical="center"/>
    </xf>
    <xf numFmtId="44" fontId="0" fillId="0" borderId="0" xfId="6" applyFont="1" applyFill="1" applyAlignment="1">
      <alignment horizontal="center"/>
    </xf>
    <xf numFmtId="44" fontId="0" fillId="0" borderId="0" xfId="6" applyFont="1" applyAlignment="1">
      <alignment horizontal="center"/>
    </xf>
    <xf numFmtId="44" fontId="4" fillId="2" borderId="0" xfId="6" applyFont="1" applyFill="1" applyAlignment="1">
      <alignment horizontal="center"/>
    </xf>
    <xf numFmtId="44" fontId="2" fillId="0" borderId="0" xfId="6" applyFont="1" applyFill="1" applyAlignment="1">
      <alignment horizontal="center"/>
    </xf>
    <xf numFmtId="44" fontId="2" fillId="0" borderId="0" xfId="6" applyFont="1" applyFill="1" applyAlignment="1">
      <alignment horizontal="center" vertical="center"/>
    </xf>
    <xf numFmtId="44" fontId="4" fillId="2" borderId="0" xfId="6" applyFont="1" applyFill="1" applyAlignment="1">
      <alignment horizontal="center" vertical="center"/>
    </xf>
    <xf numFmtId="44" fontId="0" fillId="0" borderId="0" xfId="6" applyFont="1"/>
    <xf numFmtId="44" fontId="7" fillId="3" borderId="2" xfId="6" applyFont="1" applyFill="1" applyBorder="1" applyAlignment="1">
      <alignment horizontal="center"/>
    </xf>
    <xf numFmtId="44" fontId="5" fillId="3" borderId="2" xfId="6" applyFont="1" applyFill="1" applyBorder="1" applyAlignment="1">
      <alignment horizontal="center"/>
    </xf>
    <xf numFmtId="0" fontId="15" fillId="11" borderId="3" xfId="13" applyBorder="1" applyAlignment="1">
      <alignment horizontal="center"/>
    </xf>
    <xf numFmtId="44" fontId="15" fillId="11" borderId="0" xfId="13" applyNumberFormat="1" applyAlignment="1">
      <alignment horizontal="center"/>
    </xf>
    <xf numFmtId="0" fontId="13" fillId="5" borderId="4" xfId="7" applyAlignment="1">
      <alignment horizontal="center"/>
    </xf>
    <xf numFmtId="0" fontId="15" fillId="8" borderId="0" xfId="10" applyAlignment="1">
      <alignment horizontal="center"/>
    </xf>
    <xf numFmtId="44" fontId="15" fillId="8" borderId="0" xfId="1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44" fontId="4" fillId="2" borderId="0" xfId="2" applyNumberFormat="1" applyAlignment="1">
      <alignment horizontal="center"/>
    </xf>
    <xf numFmtId="0" fontId="14" fillId="6" borderId="4" xfId="8" applyAlignment="1">
      <alignment horizontal="center"/>
    </xf>
    <xf numFmtId="0" fontId="15" fillId="7" borderId="4" xfId="9" applyBorder="1" applyAlignment="1">
      <alignment horizontal="center"/>
    </xf>
    <xf numFmtId="0" fontId="16" fillId="13" borderId="0" xfId="0" applyFont="1" applyFill="1" applyAlignment="1">
      <alignment horizontal="center"/>
    </xf>
    <xf numFmtId="44" fontId="16" fillId="13" borderId="0" xfId="6" applyFont="1" applyFill="1" applyAlignment="1">
      <alignment horizontal="center" vertical="center"/>
    </xf>
    <xf numFmtId="44" fontId="16" fillId="13" borderId="0" xfId="6" applyFont="1" applyFill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2" fillId="14" borderId="3" xfId="15" applyBorder="1" applyAlignment="1">
      <alignment horizontal="center"/>
    </xf>
    <xf numFmtId="44" fontId="12" fillId="14" borderId="3" xfId="15" applyNumberFormat="1" applyBorder="1" applyAlignment="1">
      <alignment horizontal="center" vertical="center"/>
    </xf>
    <xf numFmtId="44" fontId="12" fillId="14" borderId="3" xfId="15" applyNumberFormat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4" borderId="0" xfId="5" applyAlignment="1">
      <alignment horizontal="center"/>
    </xf>
    <xf numFmtId="44" fontId="12" fillId="4" borderId="0" xfId="5" applyNumberFormat="1" applyAlignment="1">
      <alignment horizontal="center"/>
    </xf>
    <xf numFmtId="0" fontId="12" fillId="10" borderId="0" xfId="12" applyAlignment="1">
      <alignment horizontal="center"/>
    </xf>
    <xf numFmtId="44" fontId="12" fillId="10" borderId="0" xfId="12" applyNumberFormat="1" applyAlignment="1">
      <alignment horizontal="center"/>
    </xf>
    <xf numFmtId="0" fontId="12" fillId="12" borderId="0" xfId="14" applyAlignment="1">
      <alignment horizontal="center"/>
    </xf>
    <xf numFmtId="44" fontId="12" fillId="12" borderId="0" xfId="14" applyNumberFormat="1" applyAlignment="1">
      <alignment horizontal="center"/>
    </xf>
    <xf numFmtId="0" fontId="12" fillId="9" borderId="0" xfId="11" applyAlignment="1">
      <alignment horizontal="center"/>
    </xf>
    <xf numFmtId="44" fontId="12" fillId="9" borderId="0" xfId="11" applyNumberFormat="1" applyAlignment="1">
      <alignment horizontal="center"/>
    </xf>
  </cellXfs>
  <cellStyles count="16">
    <cellStyle name="20% - Accent5" xfId="11" builtinId="46"/>
    <cellStyle name="20% - Accent6" xfId="14" builtinId="50"/>
    <cellStyle name="40% - Accent2" xfId="15" builtinId="35"/>
    <cellStyle name="40% - Accent5" xfId="12" builtinId="47"/>
    <cellStyle name="40% - Accent6" xfId="5" builtinId="51"/>
    <cellStyle name="60% - Accent2" xfId="9" builtinId="36"/>
    <cellStyle name="Accent5" xfId="10" builtinId="45"/>
    <cellStyle name="Accent6" xfId="13" builtinId="49"/>
    <cellStyle name="Calculation" xfId="8" builtinId="22"/>
    <cellStyle name="Check Cell" xfId="3" builtinId="23"/>
    <cellStyle name="Currency" xfId="6" builtinId="4"/>
    <cellStyle name="Hyperlink" xfId="1" builtinId="8"/>
    <cellStyle name="Input" xfId="7" builtinId="20"/>
    <cellStyle name="Neutral" xfId="2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9900CC"/>
      <color rgb="FF9933FF"/>
      <color rgb="FFCC99FF"/>
      <color rgb="FF99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texas-instruments/SN75155P/296-6836-5-ND/370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zoomScale="70" zoomScaleNormal="70" workbookViewId="0">
      <selection activeCell="H8" sqref="H8"/>
    </sheetView>
  </sheetViews>
  <sheetFormatPr defaultRowHeight="14.5" x14ac:dyDescent="0.35"/>
  <cols>
    <col min="1" max="1" width="19.7265625" customWidth="1"/>
    <col min="2" max="2" width="47.1796875" customWidth="1"/>
    <col min="3" max="3" width="11.7265625" customWidth="1"/>
    <col min="4" max="4" width="12" customWidth="1"/>
    <col min="5" max="5" width="12.7265625" customWidth="1"/>
    <col min="6" max="6" width="21.81640625" customWidth="1"/>
    <col min="7" max="7" width="18.1796875" customWidth="1"/>
    <col min="8" max="8" width="12.81640625" customWidth="1"/>
  </cols>
  <sheetData>
    <row r="1" spans="1:8" ht="20" x14ac:dyDescent="0.4">
      <c r="A1" s="1" t="s">
        <v>124</v>
      </c>
      <c r="B1" s="1" t="s">
        <v>0</v>
      </c>
      <c r="C1" s="34" t="s">
        <v>104</v>
      </c>
      <c r="D1" s="35">
        <f>SUM(E9:E65)</f>
        <v>937.01400000000001</v>
      </c>
      <c r="E1" s="37" t="s">
        <v>103</v>
      </c>
      <c r="F1" s="38">
        <f>SUM(E9:E59) + SUM(E67:E69)</f>
        <v>765.78</v>
      </c>
      <c r="G1" s="2"/>
      <c r="H1" s="2"/>
    </row>
    <row r="2" spans="1:8" x14ac:dyDescent="0.35">
      <c r="B2" s="36" t="s">
        <v>112</v>
      </c>
      <c r="C2" s="21"/>
      <c r="D2" s="21"/>
      <c r="E2" s="21"/>
      <c r="F2" s="21"/>
      <c r="G2" s="3"/>
      <c r="H2" s="3"/>
    </row>
    <row r="3" spans="1:8" x14ac:dyDescent="0.35">
      <c r="B3" s="42">
        <v>1</v>
      </c>
      <c r="C3" s="52" t="s">
        <v>104</v>
      </c>
      <c r="D3" s="53">
        <f>B3*(SUM(E9:E12)+SUM(E15:E19)+SUM(E21:E42)+SUM(E44:E65))+E14+E13 +E43</f>
        <v>937.01400000000001</v>
      </c>
      <c r="E3" s="54" t="s">
        <v>111</v>
      </c>
      <c r="F3" s="55">
        <f>B3*(SUM(E9:E12)+SUM(E15:E19)+SUM(E21:E42)+SUM(E44:E59)+SUM(E67:E69)) +E13+E14+E43</f>
        <v>765.78</v>
      </c>
      <c r="G3" s="3"/>
      <c r="H3" s="3"/>
    </row>
    <row r="4" spans="1:8" x14ac:dyDescent="0.35">
      <c r="C4" s="21"/>
      <c r="D4" s="21"/>
      <c r="E4" s="21"/>
      <c r="F4" s="21"/>
      <c r="G4" s="3"/>
      <c r="H4" s="3"/>
    </row>
    <row r="5" spans="1:8" x14ac:dyDescent="0.35">
      <c r="B5" s="43" t="s">
        <v>113</v>
      </c>
      <c r="C5" s="21"/>
      <c r="D5" s="21"/>
      <c r="E5" s="21"/>
      <c r="F5" s="21"/>
      <c r="H5" s="3"/>
    </row>
    <row r="6" spans="1:8" x14ac:dyDescent="0.35">
      <c r="B6" s="42">
        <v>1</v>
      </c>
      <c r="C6" s="56" t="s">
        <v>104</v>
      </c>
      <c r="D6" s="57">
        <f>B6*(SUM(E9:E12)+SUM(E15:E18)+SUM(E21:E28)+SUM(E33:E42)+SUM(E44:E52)+SUM(E62:E65))+E14+E13+E43</f>
        <v>897.524</v>
      </c>
      <c r="E6" s="58" t="s">
        <v>111</v>
      </c>
      <c r="F6" s="59">
        <f>B6*(SUM(E9:E12)+SUM(E15:E18)+SUM(E21:E28)+SUM(E33:E42)+SUM(E44:E52)+SUM(E67:E69))+E14+E13 +E43</f>
        <v>726.29</v>
      </c>
      <c r="H6" s="3"/>
    </row>
    <row r="7" spans="1:8" x14ac:dyDescent="0.35">
      <c r="H7" s="3"/>
    </row>
    <row r="8" spans="1:8" x14ac:dyDescent="0.35">
      <c r="A8" s="39" t="s">
        <v>4</v>
      </c>
      <c r="B8" s="40" t="s">
        <v>1</v>
      </c>
      <c r="C8" s="11" t="s">
        <v>2</v>
      </c>
      <c r="D8" s="40" t="s">
        <v>3</v>
      </c>
      <c r="E8" s="40" t="s">
        <v>102</v>
      </c>
      <c r="F8" s="40" t="s">
        <v>5</v>
      </c>
    </row>
    <row r="9" spans="1:8" x14ac:dyDescent="0.35">
      <c r="A9" s="12" t="s">
        <v>6</v>
      </c>
      <c r="B9" s="10" t="s">
        <v>7</v>
      </c>
      <c r="C9" s="21">
        <v>1</v>
      </c>
      <c r="D9" s="25">
        <v>398</v>
      </c>
      <c r="E9" s="25">
        <f>C9*D9</f>
        <v>398</v>
      </c>
      <c r="F9" s="10" t="s">
        <v>7</v>
      </c>
    </row>
    <row r="10" spans="1:8" x14ac:dyDescent="0.35">
      <c r="A10" s="16"/>
      <c r="B10" s="4"/>
      <c r="C10" s="21"/>
      <c r="D10" s="25"/>
      <c r="E10" s="25">
        <f t="shared" ref="E10:E18" si="0">C10*D10</f>
        <v>0</v>
      </c>
      <c r="F10" s="5"/>
    </row>
    <row r="11" spans="1:8" x14ac:dyDescent="0.35">
      <c r="A11" s="12" t="s">
        <v>8</v>
      </c>
      <c r="B11" s="4" t="s">
        <v>9</v>
      </c>
      <c r="C11" s="21">
        <v>1</v>
      </c>
      <c r="D11" s="26">
        <v>0.77</v>
      </c>
      <c r="E11" s="25">
        <f t="shared" si="0"/>
        <v>0.77</v>
      </c>
      <c r="F11" s="4" t="s">
        <v>10</v>
      </c>
    </row>
    <row r="12" spans="1:8" x14ac:dyDescent="0.35">
      <c r="A12" s="4"/>
      <c r="B12" s="5" t="s">
        <v>14</v>
      </c>
      <c r="C12" s="21">
        <v>1</v>
      </c>
      <c r="D12" s="26">
        <v>2.52</v>
      </c>
      <c r="E12" s="25">
        <f>C12*D12</f>
        <v>2.52</v>
      </c>
      <c r="F12" s="5" t="s">
        <v>13</v>
      </c>
      <c r="G12" t="s">
        <v>23</v>
      </c>
    </row>
    <row r="13" spans="1:8" x14ac:dyDescent="0.35">
      <c r="A13" s="4"/>
      <c r="B13" s="44" t="s">
        <v>11</v>
      </c>
      <c r="C13" s="44">
        <v>1</v>
      </c>
      <c r="D13" s="45">
        <v>7.14</v>
      </c>
      <c r="E13" s="46">
        <f>D13</f>
        <v>7.14</v>
      </c>
      <c r="F13" s="44" t="s">
        <v>12</v>
      </c>
      <c r="G13" t="s">
        <v>23</v>
      </c>
    </row>
    <row r="14" spans="1:8" x14ac:dyDescent="0.35">
      <c r="A14" s="4"/>
      <c r="B14" s="44" t="s">
        <v>109</v>
      </c>
      <c r="C14" s="44">
        <v>1</v>
      </c>
      <c r="D14" s="46">
        <v>47.95</v>
      </c>
      <c r="E14" s="46">
        <f>C14*D14</f>
        <v>47.95</v>
      </c>
      <c r="F14" s="44" t="s">
        <v>110</v>
      </c>
    </row>
    <row r="15" spans="1:8" x14ac:dyDescent="0.35">
      <c r="A15" s="4"/>
      <c r="B15" s="5" t="s">
        <v>114</v>
      </c>
      <c r="C15" s="21">
        <v>1</v>
      </c>
      <c r="D15" s="26">
        <v>19.75</v>
      </c>
      <c r="E15" s="25">
        <f t="shared" si="0"/>
        <v>19.75</v>
      </c>
      <c r="F15" s="4" t="s">
        <v>17</v>
      </c>
    </row>
    <row r="16" spans="1:8" x14ac:dyDescent="0.35">
      <c r="A16" s="4"/>
      <c r="B16" s="4" t="s">
        <v>18</v>
      </c>
      <c r="C16" s="21">
        <v>1</v>
      </c>
      <c r="D16" s="26">
        <v>1.95</v>
      </c>
      <c r="E16" s="25">
        <f t="shared" si="0"/>
        <v>1.95</v>
      </c>
      <c r="F16" s="6" t="s">
        <v>19</v>
      </c>
      <c r="G16" t="s">
        <v>23</v>
      </c>
    </row>
    <row r="17" spans="1:7" x14ac:dyDescent="0.35">
      <c r="A17" s="4"/>
      <c r="B17" s="4" t="s">
        <v>120</v>
      </c>
      <c r="C17" s="21">
        <v>1</v>
      </c>
      <c r="D17" s="26">
        <v>3.3</v>
      </c>
      <c r="E17" s="25">
        <v>3.3</v>
      </c>
      <c r="F17" s="51" t="s">
        <v>121</v>
      </c>
    </row>
    <row r="18" spans="1:7" ht="16" customHeight="1" x14ac:dyDescent="0.35">
      <c r="B18" s="21" t="s">
        <v>118</v>
      </c>
      <c r="C18" s="21">
        <v>1</v>
      </c>
      <c r="D18" s="26">
        <v>2.0499999999999998</v>
      </c>
      <c r="E18" s="25">
        <f t="shared" si="0"/>
        <v>2.0499999999999998</v>
      </c>
      <c r="F18" s="47" t="s">
        <v>119</v>
      </c>
    </row>
    <row r="19" spans="1:7" x14ac:dyDescent="0.35">
      <c r="A19" s="4"/>
      <c r="B19" s="20" t="s">
        <v>15</v>
      </c>
      <c r="C19" s="20">
        <v>1</v>
      </c>
      <c r="D19" s="41">
        <v>0.94</v>
      </c>
      <c r="E19" s="41">
        <f>C19*D19</f>
        <v>0.94</v>
      </c>
      <c r="F19" s="20" t="s">
        <v>16</v>
      </c>
      <c r="G19" t="s">
        <v>23</v>
      </c>
    </row>
    <row r="20" spans="1:7" x14ac:dyDescent="0.35">
      <c r="G20" t="s">
        <v>23</v>
      </c>
    </row>
    <row r="21" spans="1:7" x14ac:dyDescent="0.35">
      <c r="A21" s="12" t="s">
        <v>20</v>
      </c>
      <c r="B21" s="10" t="s">
        <v>21</v>
      </c>
      <c r="C21" s="21">
        <v>1</v>
      </c>
      <c r="D21" s="25">
        <v>84.99</v>
      </c>
      <c r="E21" s="25">
        <f t="shared" ref="E21:E31" si="1">C21*D21</f>
        <v>84.99</v>
      </c>
      <c r="F21" s="22" t="s">
        <v>22</v>
      </c>
      <c r="G21" t="s">
        <v>23</v>
      </c>
    </row>
    <row r="22" spans="1:7" x14ac:dyDescent="0.35">
      <c r="A22" s="4"/>
      <c r="B22" s="4"/>
      <c r="C22" s="21"/>
      <c r="D22" s="26"/>
      <c r="E22" s="25">
        <f t="shared" si="1"/>
        <v>0</v>
      </c>
      <c r="F22" s="4"/>
      <c r="G22" t="s">
        <v>23</v>
      </c>
    </row>
    <row r="23" spans="1:7" x14ac:dyDescent="0.35">
      <c r="A23" s="12" t="s">
        <v>24</v>
      </c>
      <c r="B23" s="4" t="s">
        <v>25</v>
      </c>
      <c r="C23" s="21">
        <v>1</v>
      </c>
      <c r="D23" s="25">
        <v>19.97</v>
      </c>
      <c r="E23" s="25">
        <f t="shared" si="1"/>
        <v>19.97</v>
      </c>
      <c r="F23" s="17" t="s">
        <v>26</v>
      </c>
      <c r="G23" t="s">
        <v>23</v>
      </c>
    </row>
    <row r="24" spans="1:7" x14ac:dyDescent="0.35">
      <c r="A24" s="4"/>
      <c r="B24" s="4" t="s">
        <v>28</v>
      </c>
      <c r="C24" s="21">
        <v>1</v>
      </c>
      <c r="D24" s="26">
        <v>5.4</v>
      </c>
      <c r="E24" s="25">
        <f t="shared" si="1"/>
        <v>5.4</v>
      </c>
      <c r="F24" s="13" t="s">
        <v>27</v>
      </c>
      <c r="G24" t="s">
        <v>23</v>
      </c>
    </row>
    <row r="25" spans="1:7" x14ac:dyDescent="0.35">
      <c r="A25" s="4"/>
      <c r="B25" s="4" t="s">
        <v>29</v>
      </c>
      <c r="C25" s="21">
        <v>1</v>
      </c>
      <c r="D25" s="25">
        <v>0.33</v>
      </c>
      <c r="E25" s="25">
        <f t="shared" si="1"/>
        <v>0.33</v>
      </c>
      <c r="F25" s="14" t="s">
        <v>30</v>
      </c>
      <c r="G25" t="s">
        <v>23</v>
      </c>
    </row>
    <row r="26" spans="1:7" x14ac:dyDescent="0.35">
      <c r="A26" s="4"/>
      <c r="B26" s="4" t="s">
        <v>31</v>
      </c>
      <c r="C26" s="21">
        <v>2</v>
      </c>
      <c r="D26" s="26">
        <v>0.19</v>
      </c>
      <c r="E26" s="25">
        <f t="shared" si="1"/>
        <v>0.38</v>
      </c>
      <c r="F26" s="15" t="s">
        <v>32</v>
      </c>
      <c r="G26" t="s">
        <v>23</v>
      </c>
    </row>
    <row r="27" spans="1:7" x14ac:dyDescent="0.35">
      <c r="A27" s="4"/>
      <c r="B27" s="4" t="s">
        <v>35</v>
      </c>
      <c r="C27" s="21">
        <v>1</v>
      </c>
      <c r="D27" s="25">
        <v>0.91</v>
      </c>
      <c r="E27" s="25">
        <f t="shared" si="1"/>
        <v>0.91</v>
      </c>
      <c r="F27" s="15" t="s">
        <v>36</v>
      </c>
      <c r="G27" t="s">
        <v>23</v>
      </c>
    </row>
    <row r="28" spans="1:7" x14ac:dyDescent="0.35">
      <c r="A28" s="4"/>
      <c r="B28" s="4" t="s">
        <v>37</v>
      </c>
      <c r="C28" s="21">
        <v>3</v>
      </c>
      <c r="D28" s="25">
        <v>1.04</v>
      </c>
      <c r="E28" s="25">
        <f t="shared" si="1"/>
        <v>3.12</v>
      </c>
      <c r="F28" s="15" t="s">
        <v>38</v>
      </c>
      <c r="G28" t="s">
        <v>23</v>
      </c>
    </row>
    <row r="29" spans="1:7" x14ac:dyDescent="0.35">
      <c r="A29" s="4"/>
      <c r="B29" s="20" t="s">
        <v>33</v>
      </c>
      <c r="C29" s="20">
        <v>2</v>
      </c>
      <c r="D29" s="41">
        <v>2.4700000000000002</v>
      </c>
      <c r="E29" s="41">
        <f t="shared" si="1"/>
        <v>4.9400000000000004</v>
      </c>
      <c r="F29" s="23" t="s">
        <v>34</v>
      </c>
      <c r="G29" t="s">
        <v>23</v>
      </c>
    </row>
    <row r="30" spans="1:7" x14ac:dyDescent="0.35">
      <c r="A30" s="4"/>
      <c r="B30" s="7" t="s">
        <v>39</v>
      </c>
      <c r="C30" s="20">
        <v>3</v>
      </c>
      <c r="D30" s="27">
        <v>6.39</v>
      </c>
      <c r="E30" s="27">
        <f t="shared" si="1"/>
        <v>19.169999999999998</v>
      </c>
      <c r="F30" s="8" t="s">
        <v>40</v>
      </c>
      <c r="G30" t="s">
        <v>23</v>
      </c>
    </row>
    <row r="31" spans="1:7" x14ac:dyDescent="0.35">
      <c r="A31" s="4"/>
      <c r="B31" s="7" t="s">
        <v>41</v>
      </c>
      <c r="C31" s="20">
        <v>1</v>
      </c>
      <c r="D31" s="27">
        <v>0.26</v>
      </c>
      <c r="E31" s="27">
        <f t="shared" si="1"/>
        <v>0.26</v>
      </c>
      <c r="F31" s="8" t="s">
        <v>42</v>
      </c>
      <c r="G31" t="s">
        <v>23</v>
      </c>
    </row>
    <row r="32" spans="1:7" x14ac:dyDescent="0.35">
      <c r="A32" s="4"/>
      <c r="G32" t="s">
        <v>23</v>
      </c>
    </row>
    <row r="33" spans="1:7" x14ac:dyDescent="0.35">
      <c r="A33" s="12" t="s">
        <v>43</v>
      </c>
      <c r="B33" s="4" t="s">
        <v>44</v>
      </c>
      <c r="C33" s="21">
        <v>1</v>
      </c>
      <c r="D33" s="25">
        <v>15.48</v>
      </c>
      <c r="E33" s="25">
        <f t="shared" ref="E33:E52" si="2">C33*D33</f>
        <v>15.48</v>
      </c>
      <c r="F33" s="4" t="s">
        <v>45</v>
      </c>
      <c r="G33" t="s">
        <v>23</v>
      </c>
    </row>
    <row r="34" spans="1:7" x14ac:dyDescent="0.35">
      <c r="A34" s="4"/>
      <c r="B34" s="4" t="s">
        <v>46</v>
      </c>
      <c r="C34" s="21">
        <v>1</v>
      </c>
      <c r="D34" s="25">
        <v>1.68</v>
      </c>
      <c r="E34" s="25">
        <f t="shared" si="2"/>
        <v>1.68</v>
      </c>
      <c r="F34" s="4" t="s">
        <v>47</v>
      </c>
      <c r="G34" t="s">
        <v>23</v>
      </c>
    </row>
    <row r="35" spans="1:7" x14ac:dyDescent="0.35">
      <c r="A35" s="4"/>
      <c r="B35" s="10" t="s">
        <v>48</v>
      </c>
      <c r="C35" s="21">
        <v>1</v>
      </c>
      <c r="D35" s="25">
        <v>0.18</v>
      </c>
      <c r="E35" s="25">
        <f t="shared" si="2"/>
        <v>0.18</v>
      </c>
      <c r="F35" s="9" t="s">
        <v>49</v>
      </c>
      <c r="G35" t="s">
        <v>23</v>
      </c>
    </row>
    <row r="36" spans="1:7" x14ac:dyDescent="0.35">
      <c r="A36" s="4"/>
      <c r="B36" s="10" t="s">
        <v>50</v>
      </c>
      <c r="C36" s="21">
        <v>2</v>
      </c>
      <c r="D36" s="25">
        <v>1.1499999999999999</v>
      </c>
      <c r="E36" s="25">
        <f t="shared" si="2"/>
        <v>2.2999999999999998</v>
      </c>
      <c r="F36" s="9" t="s">
        <v>51</v>
      </c>
      <c r="G36" t="s">
        <v>23</v>
      </c>
    </row>
    <row r="37" spans="1:7" x14ac:dyDescent="0.35">
      <c r="A37" s="4"/>
      <c r="B37" s="10" t="s">
        <v>54</v>
      </c>
      <c r="C37" s="21">
        <v>1</v>
      </c>
      <c r="D37" s="28">
        <v>8.4000000000000005E-2</v>
      </c>
      <c r="E37" s="25">
        <f t="shared" si="2"/>
        <v>8.4000000000000005E-2</v>
      </c>
      <c r="F37" s="10" t="s">
        <v>58</v>
      </c>
      <c r="G37" t="s">
        <v>23</v>
      </c>
    </row>
    <row r="38" spans="1:7" x14ac:dyDescent="0.35">
      <c r="A38" s="4"/>
      <c r="B38" s="21" t="s">
        <v>55</v>
      </c>
      <c r="C38" s="21">
        <v>1</v>
      </c>
      <c r="D38" s="26">
        <v>0.35599999999999998</v>
      </c>
      <c r="E38" s="25">
        <f t="shared" si="2"/>
        <v>0.35599999999999998</v>
      </c>
      <c r="F38" s="4" t="s">
        <v>59</v>
      </c>
      <c r="G38" t="s">
        <v>23</v>
      </c>
    </row>
    <row r="39" spans="1:7" x14ac:dyDescent="0.35">
      <c r="A39" s="4"/>
      <c r="B39" s="10" t="s">
        <v>56</v>
      </c>
      <c r="C39" s="21">
        <v>2</v>
      </c>
      <c r="D39" s="28">
        <v>2.1</v>
      </c>
      <c r="E39" s="25">
        <f t="shared" si="2"/>
        <v>4.2</v>
      </c>
      <c r="F39" s="10" t="s">
        <v>60</v>
      </c>
      <c r="G39" t="s">
        <v>23</v>
      </c>
    </row>
    <row r="40" spans="1:7" x14ac:dyDescent="0.35">
      <c r="A40" s="4"/>
      <c r="B40" s="10" t="s">
        <v>57</v>
      </c>
      <c r="C40" s="21">
        <v>1</v>
      </c>
      <c r="D40" s="28">
        <v>2.7</v>
      </c>
      <c r="E40" s="25">
        <f t="shared" si="2"/>
        <v>2.7</v>
      </c>
      <c r="F40" s="10" t="s">
        <v>61</v>
      </c>
      <c r="G40" t="s">
        <v>23</v>
      </c>
    </row>
    <row r="41" spans="1:7" x14ac:dyDescent="0.35">
      <c r="A41" s="4"/>
      <c r="B41" s="10" t="s">
        <v>62</v>
      </c>
      <c r="C41" s="21">
        <v>1</v>
      </c>
      <c r="D41" s="28">
        <v>1.1200000000000001</v>
      </c>
      <c r="E41" s="25">
        <f t="shared" si="2"/>
        <v>1.1200000000000001</v>
      </c>
      <c r="F41" s="10">
        <v>1715721</v>
      </c>
      <c r="G41" t="s">
        <v>23</v>
      </c>
    </row>
    <row r="42" spans="1:7" x14ac:dyDescent="0.35">
      <c r="A42" s="4"/>
      <c r="B42" s="10" t="s">
        <v>63</v>
      </c>
      <c r="C42" s="21">
        <v>1</v>
      </c>
      <c r="D42" s="28">
        <v>2.67</v>
      </c>
      <c r="E42" s="25">
        <f t="shared" si="2"/>
        <v>2.67</v>
      </c>
      <c r="F42" s="10" t="s">
        <v>64</v>
      </c>
      <c r="G42" t="s">
        <v>23</v>
      </c>
    </row>
    <row r="43" spans="1:7" x14ac:dyDescent="0.35">
      <c r="A43" s="4"/>
      <c r="B43" s="44" t="s">
        <v>122</v>
      </c>
      <c r="C43" s="44">
        <v>1</v>
      </c>
      <c r="D43" s="45">
        <v>3</v>
      </c>
      <c r="E43" s="46">
        <v>3</v>
      </c>
      <c r="F43" s="44" t="s">
        <v>123</v>
      </c>
    </row>
    <row r="44" spans="1:7" x14ac:dyDescent="0.35">
      <c r="A44" s="4"/>
      <c r="B44" s="10" t="s">
        <v>70</v>
      </c>
      <c r="C44" s="21">
        <v>2</v>
      </c>
      <c r="D44" s="29">
        <v>0.41</v>
      </c>
      <c r="E44" s="25">
        <f t="shared" si="2"/>
        <v>0.82</v>
      </c>
      <c r="F44" s="10" t="s">
        <v>74</v>
      </c>
      <c r="G44" t="s">
        <v>23</v>
      </c>
    </row>
    <row r="45" spans="1:7" x14ac:dyDescent="0.35">
      <c r="A45" s="4"/>
      <c r="B45" s="48" t="s">
        <v>78</v>
      </c>
      <c r="C45" s="48">
        <v>1</v>
      </c>
      <c r="D45" s="49">
        <v>0.67500000000000004</v>
      </c>
      <c r="E45" s="50">
        <f t="shared" si="2"/>
        <v>0.67500000000000004</v>
      </c>
      <c r="F45" s="48" t="s">
        <v>85</v>
      </c>
      <c r="G45" t="s">
        <v>23</v>
      </c>
    </row>
    <row r="46" spans="1:7" x14ac:dyDescent="0.35">
      <c r="A46" s="4"/>
      <c r="B46" s="48" t="s">
        <v>79</v>
      </c>
      <c r="C46" s="48">
        <v>1</v>
      </c>
      <c r="D46" s="49">
        <v>0.71</v>
      </c>
      <c r="E46" s="50">
        <f t="shared" si="2"/>
        <v>0.71</v>
      </c>
      <c r="F46" s="48" t="s">
        <v>86</v>
      </c>
      <c r="G46" t="s">
        <v>23</v>
      </c>
    </row>
    <row r="47" spans="1:7" x14ac:dyDescent="0.35">
      <c r="A47" s="4"/>
      <c r="B47" s="48" t="s">
        <v>80</v>
      </c>
      <c r="C47" s="48">
        <v>2</v>
      </c>
      <c r="D47" s="49">
        <v>0.67500000000000004</v>
      </c>
      <c r="E47" s="50">
        <f t="shared" si="2"/>
        <v>1.35</v>
      </c>
      <c r="F47" s="48" t="s">
        <v>87</v>
      </c>
      <c r="G47" t="s">
        <v>23</v>
      </c>
    </row>
    <row r="48" spans="1:7" x14ac:dyDescent="0.35">
      <c r="A48" s="4"/>
      <c r="B48" s="48" t="s">
        <v>81</v>
      </c>
      <c r="C48" s="48">
        <v>1</v>
      </c>
      <c r="D48" s="49">
        <v>0.60599999999999998</v>
      </c>
      <c r="E48" s="50">
        <f t="shared" si="2"/>
        <v>0.60599999999999998</v>
      </c>
      <c r="F48" s="48" t="s">
        <v>88</v>
      </c>
    </row>
    <row r="49" spans="1:6" x14ac:dyDescent="0.35">
      <c r="A49" s="4"/>
      <c r="B49" s="48" t="s">
        <v>82</v>
      </c>
      <c r="C49" s="48">
        <v>2</v>
      </c>
      <c r="D49" s="49">
        <v>0.71</v>
      </c>
      <c r="E49" s="50">
        <f t="shared" si="2"/>
        <v>1.42</v>
      </c>
      <c r="F49" s="48" t="s">
        <v>89</v>
      </c>
    </row>
    <row r="50" spans="1:6" x14ac:dyDescent="0.35">
      <c r="A50" s="4"/>
      <c r="B50" s="48" t="s">
        <v>83</v>
      </c>
      <c r="C50" s="48">
        <v>1</v>
      </c>
      <c r="D50" s="49">
        <v>0.24299999999999999</v>
      </c>
      <c r="E50" s="50">
        <f t="shared" si="2"/>
        <v>0.24299999999999999</v>
      </c>
      <c r="F50" s="48" t="s">
        <v>90</v>
      </c>
    </row>
    <row r="51" spans="1:6" x14ac:dyDescent="0.35">
      <c r="A51" s="4"/>
      <c r="B51" s="48" t="s">
        <v>84</v>
      </c>
      <c r="C51" s="48">
        <v>1</v>
      </c>
      <c r="D51" s="49">
        <v>0.67600000000000005</v>
      </c>
      <c r="E51" s="50">
        <f t="shared" si="2"/>
        <v>0.67600000000000005</v>
      </c>
      <c r="F51" s="48" t="s">
        <v>91</v>
      </c>
    </row>
    <row r="52" spans="1:6" x14ac:dyDescent="0.35">
      <c r="B52" s="48" t="s">
        <v>116</v>
      </c>
      <c r="C52" s="48">
        <v>3</v>
      </c>
      <c r="D52" s="49">
        <v>0.56999999999999995</v>
      </c>
      <c r="E52" s="50">
        <f t="shared" si="2"/>
        <v>1.71</v>
      </c>
      <c r="F52" s="48" t="s">
        <v>117</v>
      </c>
    </row>
    <row r="53" spans="1:6" x14ac:dyDescent="0.35">
      <c r="A53" s="4"/>
      <c r="B53" s="20" t="s">
        <v>52</v>
      </c>
      <c r="C53" s="20">
        <v>1</v>
      </c>
      <c r="D53" s="41">
        <v>1.87</v>
      </c>
      <c r="E53" s="41">
        <f t="shared" ref="E53:E59" si="3">C53*D53</f>
        <v>1.87</v>
      </c>
      <c r="F53" s="20" t="s">
        <v>53</v>
      </c>
    </row>
    <row r="54" spans="1:6" x14ac:dyDescent="0.35">
      <c r="A54" s="4"/>
      <c r="B54" s="7" t="s">
        <v>65</v>
      </c>
      <c r="C54" s="20">
        <v>2</v>
      </c>
      <c r="D54" s="27">
        <v>1.04</v>
      </c>
      <c r="E54" s="27">
        <f t="shared" si="3"/>
        <v>2.08</v>
      </c>
      <c r="F54" s="7" t="s">
        <v>67</v>
      </c>
    </row>
    <row r="55" spans="1:6" x14ac:dyDescent="0.35">
      <c r="A55" s="4"/>
      <c r="B55" s="7" t="s">
        <v>66</v>
      </c>
      <c r="C55" s="20">
        <v>2</v>
      </c>
      <c r="D55" s="27">
        <v>0.3</v>
      </c>
      <c r="E55" s="27">
        <f t="shared" si="3"/>
        <v>0.6</v>
      </c>
      <c r="F55" s="7" t="s">
        <v>68</v>
      </c>
    </row>
    <row r="56" spans="1:6" x14ac:dyDescent="0.35">
      <c r="A56" s="4"/>
      <c r="B56" s="7" t="s">
        <v>15</v>
      </c>
      <c r="C56" s="20">
        <v>1</v>
      </c>
      <c r="D56" s="27">
        <v>0.72</v>
      </c>
      <c r="E56" s="27">
        <f t="shared" si="3"/>
        <v>0.72</v>
      </c>
      <c r="F56" s="7" t="s">
        <v>69</v>
      </c>
    </row>
    <row r="57" spans="1:6" x14ac:dyDescent="0.35">
      <c r="A57" s="4"/>
      <c r="B57" s="7" t="s">
        <v>71</v>
      </c>
      <c r="C57" s="20">
        <v>4</v>
      </c>
      <c r="D57" s="30">
        <v>0.41</v>
      </c>
      <c r="E57" s="27">
        <f t="shared" si="3"/>
        <v>1.64</v>
      </c>
      <c r="F57" s="7" t="s">
        <v>75</v>
      </c>
    </row>
    <row r="58" spans="1:6" x14ac:dyDescent="0.35">
      <c r="A58" s="4"/>
      <c r="B58" s="7" t="s">
        <v>72</v>
      </c>
      <c r="C58" s="20">
        <v>1</v>
      </c>
      <c r="D58" s="30">
        <v>0.6</v>
      </c>
      <c r="E58" s="27">
        <f t="shared" si="3"/>
        <v>0.6</v>
      </c>
      <c r="F58" s="7" t="s">
        <v>76</v>
      </c>
    </row>
    <row r="59" spans="1:6" x14ac:dyDescent="0.35">
      <c r="A59" s="4"/>
      <c r="B59" s="7" t="s">
        <v>73</v>
      </c>
      <c r="C59" s="20">
        <v>1</v>
      </c>
      <c r="D59" s="30">
        <v>6.67</v>
      </c>
      <c r="E59" s="27">
        <f t="shared" si="3"/>
        <v>6.67</v>
      </c>
      <c r="F59" s="7" t="s">
        <v>77</v>
      </c>
    </row>
    <row r="60" spans="1:6" x14ac:dyDescent="0.35">
      <c r="C60" s="31"/>
      <c r="D60" s="31"/>
      <c r="E60" s="31"/>
    </row>
    <row r="61" spans="1:6" x14ac:dyDescent="0.35">
      <c r="A61" s="18" t="s">
        <v>92</v>
      </c>
      <c r="C61" s="31"/>
      <c r="D61" s="31"/>
      <c r="E61" s="25"/>
    </row>
    <row r="62" spans="1:6" x14ac:dyDescent="0.35">
      <c r="A62" s="12" t="s">
        <v>105</v>
      </c>
      <c r="B62" s="21" t="s">
        <v>106</v>
      </c>
      <c r="C62" s="21">
        <v>1</v>
      </c>
      <c r="D62" s="26" t="s">
        <v>107</v>
      </c>
      <c r="E62" s="31">
        <v>70</v>
      </c>
      <c r="F62" s="21" t="s">
        <v>108</v>
      </c>
    </row>
    <row r="63" spans="1:6" x14ac:dyDescent="0.35">
      <c r="A63" s="12" t="s">
        <v>43</v>
      </c>
      <c r="B63" s="21" t="s">
        <v>93</v>
      </c>
      <c r="C63" s="21">
        <v>3</v>
      </c>
      <c r="D63" s="31">
        <v>61.85</v>
      </c>
      <c r="E63" s="31">
        <f>C63*D63</f>
        <v>185.55</v>
      </c>
      <c r="F63" s="21" t="s">
        <v>96</v>
      </c>
    </row>
    <row r="64" spans="1:6" x14ac:dyDescent="0.35">
      <c r="B64" s="21" t="s">
        <v>94</v>
      </c>
      <c r="C64" s="21">
        <v>3</v>
      </c>
      <c r="D64" s="31">
        <v>0.16800000000000001</v>
      </c>
      <c r="E64" s="31">
        <f>C64*D64</f>
        <v>0.504</v>
      </c>
      <c r="F64" s="21" t="s">
        <v>97</v>
      </c>
    </row>
    <row r="65" spans="1:6" ht="15" thickBot="1" x14ac:dyDescent="0.4">
      <c r="B65" s="21" t="s">
        <v>95</v>
      </c>
      <c r="C65" s="21">
        <v>3</v>
      </c>
      <c r="D65" s="31">
        <v>0.32</v>
      </c>
      <c r="E65" s="31">
        <f>C65*D65</f>
        <v>0.96</v>
      </c>
      <c r="F65" s="21" t="s">
        <v>98</v>
      </c>
    </row>
    <row r="66" spans="1:6" ht="15.5" thickTop="1" thickBot="1" x14ac:dyDescent="0.4">
      <c r="B66" s="19" t="s">
        <v>99</v>
      </c>
      <c r="C66" s="24"/>
      <c r="D66" s="32"/>
      <c r="E66" s="33"/>
      <c r="F66" s="19"/>
    </row>
    <row r="67" spans="1:6" ht="15" thickTop="1" x14ac:dyDescent="0.35">
      <c r="A67" s="12" t="s">
        <v>105</v>
      </c>
      <c r="B67" s="21" t="s">
        <v>115</v>
      </c>
      <c r="C67" s="21">
        <v>1</v>
      </c>
      <c r="D67" s="26" t="s">
        <v>107</v>
      </c>
      <c r="E67" s="31">
        <v>70</v>
      </c>
      <c r="F67" s="21" t="s">
        <v>108</v>
      </c>
    </row>
    <row r="68" spans="1:6" x14ac:dyDescent="0.35">
      <c r="A68" s="12" t="s">
        <v>43</v>
      </c>
      <c r="B68" s="21" t="s">
        <v>100</v>
      </c>
      <c r="C68" s="21">
        <v>3</v>
      </c>
      <c r="D68" s="31">
        <v>4.62</v>
      </c>
      <c r="E68" s="31">
        <f>C68*D68</f>
        <v>13.86</v>
      </c>
      <c r="F68" s="21" t="s">
        <v>101</v>
      </c>
    </row>
    <row r="69" spans="1:6" x14ac:dyDescent="0.35">
      <c r="B69" s="21" t="s">
        <v>95</v>
      </c>
      <c r="C69" s="21">
        <v>6</v>
      </c>
      <c r="D69" s="31">
        <v>0.32</v>
      </c>
      <c r="E69" s="31">
        <f>C69*D69</f>
        <v>1.92</v>
      </c>
      <c r="F69" s="21" t="s">
        <v>98</v>
      </c>
    </row>
  </sheetData>
  <hyperlinks>
    <hyperlink ref="F16" r:id="rId1" display="https://www.digikey.com/product-detail/en/texas-instruments/SN75155P/296-6836-5-ND/370207"/>
    <hyperlink ref="F21" display="https://www.cdw.com/product/Garmin-GPS-18x-OEM-PC-GPS-receiver-module/1522526?cm_cat=GoogleBase&amp;cm_ite=1522526&amp;cm_pla=NA-NA-GAR_PD&amp;cm_ven=acquirgy&amp;ef_id=V8MFMwAABPkWkV9o:20180522191244:s&amp;gclid=CjwKCAjw_47YBRBxEiwAYuKdw_7485mwi0LQPKxPU-GTyV2BGk-S1gQlL84wy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Emmett Williamson</cp:lastModifiedBy>
  <dcterms:created xsi:type="dcterms:W3CDTF">2018-07-18T20:05:43Z</dcterms:created>
  <dcterms:modified xsi:type="dcterms:W3CDTF">2020-09-30T01:25:10Z</dcterms:modified>
</cp:coreProperties>
</file>