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AMASA\data\"/>
    </mc:Choice>
  </mc:AlternateContent>
  <xr:revisionPtr revIDLastSave="0" documentId="10_ncr:100000_{80F2A1AF-11F4-40FF-9468-D344169F110D}" xr6:coauthVersionLast="31" xr6:coauthVersionMax="31" xr10:uidLastSave="{00000000-0000-0000-0000-000000000000}"/>
  <bookViews>
    <workbookView xWindow="480" yWindow="30" windowWidth="18195" windowHeight="7875" firstSheet="1" activeTab="5" xr2:uid="{00000000-000D-0000-FFFF-FFFF00000000}"/>
  </bookViews>
  <sheets>
    <sheet name="costs_local_currency" sheetId="1" r:id="rId1"/>
    <sheet name="costs_USD" sheetId="6" r:id="rId2"/>
    <sheet name="labour_day" sheetId="2" r:id="rId3"/>
    <sheet name="labour_day8h" sheetId="4" r:id="rId4"/>
    <sheet name="Linking cost variables TAMASA" sheetId="7" r:id="rId5"/>
    <sheet name="linking labour variables TAMASA" sheetId="8" r:id="rId6"/>
  </sheets>
  <calcPr calcId="179017"/>
</workbook>
</file>

<file path=xl/calcChain.xml><?xml version="1.0" encoding="utf-8"?>
<calcChain xmlns="http://schemas.openxmlformats.org/spreadsheetml/2006/main">
  <c r="C8" i="6" l="1"/>
  <c r="D8" i="6"/>
  <c r="E8" i="6"/>
  <c r="J8" i="6"/>
  <c r="K8" i="6"/>
  <c r="M8" i="6"/>
  <c r="S8" i="6"/>
  <c r="T8" i="6"/>
  <c r="U8" i="6"/>
  <c r="V8" i="6"/>
  <c r="W8" i="6"/>
  <c r="C4" i="6"/>
  <c r="D4" i="6"/>
  <c r="E4" i="6"/>
  <c r="F4" i="6"/>
  <c r="G4" i="6"/>
  <c r="H4" i="6"/>
  <c r="I4" i="6"/>
  <c r="J4" i="6"/>
  <c r="K4" i="6"/>
  <c r="M4" i="6"/>
  <c r="N4" i="6"/>
  <c r="O4" i="6"/>
  <c r="P4" i="6"/>
  <c r="Q4" i="6"/>
  <c r="R4" i="6"/>
  <c r="S4" i="6"/>
  <c r="T4" i="6"/>
  <c r="U4" i="6" s="1"/>
  <c r="W4" i="6"/>
  <c r="X4" i="6"/>
  <c r="U4" i="1"/>
  <c r="V4" i="6" s="1"/>
  <c r="L4" i="1"/>
  <c r="L4" i="6" s="1"/>
  <c r="M4" i="1"/>
  <c r="M8" i="1"/>
  <c r="L8" i="1"/>
  <c r="L8" i="6" s="1"/>
  <c r="O14" i="2"/>
  <c r="O14" i="4" s="1"/>
  <c r="O15" i="2"/>
  <c r="O15" i="4" s="1"/>
  <c r="O13" i="2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E18" i="4"/>
  <c r="E17" i="4"/>
  <c r="O3" i="2"/>
  <c r="O3" i="4" s="1"/>
  <c r="O4" i="2"/>
  <c r="O5" i="2"/>
  <c r="O6" i="2"/>
  <c r="O7" i="2"/>
  <c r="O7" i="4" s="1"/>
  <c r="O8" i="2"/>
  <c r="O8" i="4" s="1"/>
  <c r="O9" i="2"/>
  <c r="O9" i="4" s="1"/>
  <c r="O10" i="2"/>
  <c r="O10" i="4" s="1"/>
  <c r="O11" i="2"/>
  <c r="O12" i="2"/>
  <c r="O16" i="2"/>
  <c r="O16" i="4" s="1"/>
  <c r="O17" i="2"/>
  <c r="O17" i="4" s="1"/>
  <c r="O18" i="2"/>
  <c r="O18" i="4" s="1"/>
  <c r="O2" i="2"/>
  <c r="O2" i="4" s="1"/>
  <c r="E2" i="4"/>
  <c r="F2" i="4"/>
  <c r="G2" i="4"/>
  <c r="H2" i="4"/>
  <c r="I2" i="4"/>
  <c r="J2" i="4"/>
  <c r="K2" i="4"/>
  <c r="L2" i="4"/>
  <c r="M2" i="4"/>
  <c r="N2" i="4"/>
  <c r="E3" i="4"/>
  <c r="F3" i="4"/>
  <c r="G3" i="4"/>
  <c r="H3" i="4"/>
  <c r="I3" i="4"/>
  <c r="J3" i="4"/>
  <c r="K3" i="4"/>
  <c r="L3" i="4"/>
  <c r="M3" i="4"/>
  <c r="N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E8" i="4"/>
  <c r="F8" i="4"/>
  <c r="G8" i="4"/>
  <c r="H8" i="4"/>
  <c r="I8" i="4"/>
  <c r="J8" i="4"/>
  <c r="K8" i="4"/>
  <c r="L8" i="4"/>
  <c r="M8" i="4"/>
  <c r="N8" i="4"/>
  <c r="E9" i="4"/>
  <c r="F9" i="4"/>
  <c r="G9" i="4"/>
  <c r="H9" i="4"/>
  <c r="I9" i="4"/>
  <c r="J9" i="4"/>
  <c r="K9" i="4"/>
  <c r="L9" i="4"/>
  <c r="M9" i="4"/>
  <c r="N9" i="4"/>
  <c r="E10" i="4"/>
  <c r="F10" i="4"/>
  <c r="G10" i="4"/>
  <c r="H10" i="4"/>
  <c r="I10" i="4"/>
  <c r="J10" i="4"/>
  <c r="K10" i="4"/>
  <c r="L10" i="4"/>
  <c r="M10" i="4"/>
  <c r="N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6" i="4"/>
  <c r="F16" i="4"/>
  <c r="G16" i="4"/>
  <c r="H16" i="4"/>
  <c r="K16" i="4"/>
  <c r="L16" i="4"/>
  <c r="M16" i="4"/>
  <c r="N16" i="4"/>
  <c r="F17" i="4"/>
  <c r="G17" i="4"/>
  <c r="H17" i="4"/>
  <c r="I17" i="4"/>
  <c r="J17" i="4"/>
  <c r="K17" i="4"/>
  <c r="L17" i="4"/>
  <c r="M17" i="4"/>
  <c r="N17" i="4"/>
  <c r="F18" i="4"/>
  <c r="G18" i="4"/>
  <c r="H18" i="4"/>
  <c r="K18" i="4"/>
  <c r="L18" i="4"/>
  <c r="M18" i="4"/>
  <c r="N18" i="4"/>
  <c r="D3" i="4"/>
  <c r="D4" i="4"/>
  <c r="D5" i="4"/>
  <c r="D6" i="4"/>
  <c r="D7" i="4"/>
  <c r="D8" i="4"/>
  <c r="D9" i="4"/>
  <c r="D10" i="4"/>
  <c r="D11" i="4"/>
  <c r="D12" i="4"/>
  <c r="D16" i="4"/>
  <c r="D17" i="4"/>
  <c r="D18" i="4"/>
  <c r="D2" i="4"/>
  <c r="S6" i="6" l="1"/>
  <c r="S7" i="6"/>
  <c r="V2" i="6" l="1"/>
  <c r="C3" i="6"/>
  <c r="C2" i="6"/>
  <c r="V5" i="6"/>
  <c r="V3" i="6"/>
  <c r="R20" i="1"/>
  <c r="T2" i="6" l="1"/>
  <c r="U2" i="6" s="1"/>
  <c r="D2" i="6" l="1"/>
  <c r="E2" i="6"/>
  <c r="F2" i="6"/>
  <c r="G2" i="6"/>
  <c r="H2" i="6"/>
  <c r="I2" i="6"/>
  <c r="J2" i="6"/>
  <c r="K2" i="6"/>
  <c r="N2" i="6"/>
  <c r="O2" i="6"/>
  <c r="P2" i="6"/>
  <c r="Q2" i="6"/>
  <c r="R2" i="6"/>
  <c r="S2" i="6"/>
  <c r="W2" i="6"/>
  <c r="X2" i="6"/>
  <c r="D3" i="6"/>
  <c r="E3" i="6"/>
  <c r="F3" i="6"/>
  <c r="G3" i="6"/>
  <c r="H3" i="6"/>
  <c r="I3" i="6"/>
  <c r="J3" i="6"/>
  <c r="K3" i="6"/>
  <c r="N3" i="6"/>
  <c r="O3" i="6"/>
  <c r="P3" i="6"/>
  <c r="Q3" i="6"/>
  <c r="R3" i="6"/>
  <c r="S3" i="6"/>
  <c r="T3" i="6"/>
  <c r="U3" i="6" s="1"/>
  <c r="Q12" i="6" s="1"/>
  <c r="W3" i="6"/>
  <c r="X3" i="6"/>
  <c r="D5" i="6"/>
  <c r="E5" i="6"/>
  <c r="I5" i="6"/>
  <c r="K5" i="6"/>
  <c r="S5" i="6"/>
  <c r="T5" i="6"/>
  <c r="U5" i="6" s="1"/>
  <c r="W5" i="6"/>
  <c r="D6" i="6"/>
  <c r="E6" i="6"/>
  <c r="J6" i="6"/>
  <c r="K6" i="6"/>
  <c r="T6" i="6"/>
  <c r="U6" i="6" s="1"/>
  <c r="V6" i="6"/>
  <c r="W6" i="6"/>
  <c r="D7" i="6"/>
  <c r="E7" i="6"/>
  <c r="J7" i="6"/>
  <c r="K7" i="6"/>
  <c r="T7" i="6"/>
  <c r="U7" i="6" s="1"/>
  <c r="V7" i="6"/>
  <c r="W7" i="6"/>
  <c r="C7" i="6"/>
  <c r="C6" i="6"/>
  <c r="C5" i="6"/>
  <c r="T15" i="1"/>
  <c r="T14" i="1"/>
  <c r="L3" i="1" l="1"/>
  <c r="L3" i="6" s="1"/>
  <c r="L5" i="1"/>
  <c r="L6" i="1"/>
  <c r="L6" i="6" s="1"/>
  <c r="L7" i="1"/>
  <c r="L7" i="6" s="1"/>
  <c r="L2" i="1"/>
  <c r="L2" i="6" s="1"/>
  <c r="M3" i="1"/>
  <c r="M3" i="6" s="1"/>
  <c r="M5" i="1"/>
  <c r="M5" i="6" s="1"/>
  <c r="M6" i="1"/>
  <c r="M6" i="6" s="1"/>
  <c r="M7" i="1"/>
  <c r="M7" i="6" s="1"/>
  <c r="M2" i="1"/>
  <c r="M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  <comment ref="A2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Voor Tanzania kosten zijn in Tanzanian shilling</t>
        </r>
      </text>
    </comment>
    <comment ref="A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is in birr</t>
        </r>
      </text>
    </comment>
    <comment ref="A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in kenyan shilling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M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  <comment ref="A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Voor Tanzania kosten zijn in Tanzanian shilling</t>
        </r>
      </text>
    </comment>
    <comment ref="A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is in birr</t>
        </r>
      </text>
    </comment>
    <comment ref="A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price in kenyan shilling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appravensbergen</author>
  </authors>
  <commentList>
    <comment ref="A8" authorId="0" shapeId="0" xr:uid="{4F867558-60A5-428D-B069-8595F6B854D9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Rachier 2005, Maingi 2001, CAN 27 % N</t>
        </r>
      </text>
    </comment>
    <comment ref="A9" authorId="0" shapeId="0" xr:uid="{1C63870C-32A7-4779-AF3E-C70A3A35CD15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Tamado 2007, Alemayehu, 2017 18%N, 20%P
Rusinamhodzi 2017, 18%N, 46%P2O5
</t>
        </r>
      </text>
    </comment>
    <comment ref="A11" authorId="0" shapeId="0" xr:uid="{A50D7E1E-FA8E-48A3-82D8-D21E94533D72}">
      <text>
        <r>
          <rPr>
            <b/>
            <sz val="9"/>
            <color indexed="81"/>
            <rFont val="Tahoma"/>
            <charset val="1"/>
          </rPr>
          <t>appravensbergen:</t>
        </r>
        <r>
          <rPr>
            <sz val="9"/>
            <color indexed="81"/>
            <rFont val="Tahoma"/>
            <charset val="1"/>
          </rPr>
          <t xml:space="preserve">
also adds 0.90 kg of N
 </t>
        </r>
      </text>
    </comment>
  </commentList>
</comments>
</file>

<file path=xl/sharedStrings.xml><?xml version="1.0" encoding="utf-8"?>
<sst xmlns="http://schemas.openxmlformats.org/spreadsheetml/2006/main" count="327" uniqueCount="95">
  <si>
    <t>Country</t>
  </si>
  <si>
    <t>access</t>
  </si>
  <si>
    <t>Tanzania</t>
  </si>
  <si>
    <t>poor</t>
  </si>
  <si>
    <t>good</t>
  </si>
  <si>
    <t>local maize seeds_kg</t>
  </si>
  <si>
    <t>hybrid maize seeds_kg</t>
  </si>
  <si>
    <t>local common bean seeds_kg</t>
  </si>
  <si>
    <t>improved common bean seeds_kg</t>
  </si>
  <si>
    <t>local pigeon pea seeds_kg</t>
  </si>
  <si>
    <t>improved pigeon pea seeds_kg</t>
  </si>
  <si>
    <t>urea_kg</t>
  </si>
  <si>
    <t>CAN_kg</t>
  </si>
  <si>
    <t>DAP_kg</t>
  </si>
  <si>
    <t>NPK_kg</t>
  </si>
  <si>
    <t>TSP_kg</t>
  </si>
  <si>
    <t>muriate potash_kg</t>
  </si>
  <si>
    <t>insecticide_L</t>
  </si>
  <si>
    <t>fungicide_L</t>
  </si>
  <si>
    <t>herbicide_L</t>
  </si>
  <si>
    <t>labour_day</t>
  </si>
  <si>
    <t>common bean_kg</t>
  </si>
  <si>
    <t>pigeon pea</t>
  </si>
  <si>
    <t>maize_kg</t>
  </si>
  <si>
    <t>Ethiopia</t>
  </si>
  <si>
    <t>Kenya</t>
  </si>
  <si>
    <t>requirements</t>
  </si>
  <si>
    <t>minimum</t>
  </si>
  <si>
    <t>maximum</t>
  </si>
  <si>
    <t>cultivation system</t>
  </si>
  <si>
    <t>maize monocrop</t>
  </si>
  <si>
    <t>pigeon pea monocrop</t>
  </si>
  <si>
    <t>land preperation_ha_d</t>
  </si>
  <si>
    <t>sowing_ha_d</t>
  </si>
  <si>
    <t>fertilizer application_ha_d</t>
  </si>
  <si>
    <t>herbicide application_ha_d</t>
  </si>
  <si>
    <t>weeding_ha_d</t>
  </si>
  <si>
    <t>harvesting_ha_d</t>
  </si>
  <si>
    <t>treshing maize_t_d</t>
  </si>
  <si>
    <t>intercrop_PP</t>
  </si>
  <si>
    <t>intercrop_CB</t>
  </si>
  <si>
    <t>treshing_ha_d</t>
  </si>
  <si>
    <t>P_kg</t>
  </si>
  <si>
    <t>N_kg</t>
  </si>
  <si>
    <t>Rusinamhodzi 2017</t>
  </si>
  <si>
    <t>10 kg pigeonpea seed /ha</t>
  </si>
  <si>
    <t>25 kg maize seed /ha</t>
  </si>
  <si>
    <t>P of Rusinamhodzi should be adapted to 20 kg P</t>
  </si>
  <si>
    <t>44444 plants /ha</t>
  </si>
  <si>
    <t>33333 plants/ha</t>
  </si>
  <si>
    <t>common bean monocrop</t>
  </si>
  <si>
    <t>total labour_h</t>
  </si>
  <si>
    <t>total labour_day</t>
  </si>
  <si>
    <t>number of seeds per kg</t>
  </si>
  <si>
    <t>Maingi</t>
  </si>
  <si>
    <t>1 kg of seeds is equal to 2400 seeds of common bean</t>
  </si>
  <si>
    <t>maize</t>
  </si>
  <si>
    <t>Rusinamhodzi en de Groote</t>
  </si>
  <si>
    <t>source</t>
  </si>
  <si>
    <t>information</t>
  </si>
  <si>
    <t>country</t>
  </si>
  <si>
    <t>exhangerate</t>
  </si>
  <si>
    <t>labour_day_8h</t>
  </si>
  <si>
    <t>pigeon pea_kg</t>
  </si>
  <si>
    <t>average</t>
  </si>
  <si>
    <t>common bean</t>
  </si>
  <si>
    <t>harvesting maize_t_d</t>
  </si>
  <si>
    <t>number of seeds per ha for Tanzania</t>
  </si>
  <si>
    <t>number of seeds per ha for Kenya</t>
  </si>
  <si>
    <t>40-50</t>
  </si>
  <si>
    <t>20-25</t>
  </si>
  <si>
    <t>common bean intercrop</t>
  </si>
  <si>
    <t>source is rusinamhodzi</t>
  </si>
  <si>
    <t>source is field manager of experiment of Samuel</t>
  </si>
  <si>
    <t>treshing is 5 mandays (=8h) per ton</t>
  </si>
  <si>
    <t>harvesting maize and common bean is roughly  5 mandays per hectare</t>
  </si>
  <si>
    <t xml:space="preserve"> </t>
  </si>
  <si>
    <t>treshing legume_t_d</t>
  </si>
  <si>
    <t>harvesting legume_t_d</t>
  </si>
  <si>
    <t xml:space="preserve">Paul variable </t>
  </si>
  <si>
    <t>TAMASA variables</t>
  </si>
  <si>
    <t>Pauls variables</t>
  </si>
  <si>
    <t>fp</t>
  </si>
  <si>
    <t>NA</t>
  </si>
  <si>
    <t>cmty</t>
  </si>
  <si>
    <t>?</t>
  </si>
  <si>
    <t>hh</t>
  </si>
  <si>
    <t>Status</t>
  </si>
  <si>
    <t>ok</t>
  </si>
  <si>
    <t>no data</t>
  </si>
  <si>
    <t>Solution</t>
  </si>
  <si>
    <t>Using Paul's</t>
  </si>
  <si>
    <t>prob interpretation survey</t>
  </si>
  <si>
    <t>not in survey</t>
  </si>
  <si>
    <t>can be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</si>
</sst>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1">
    <xf numFmtId="0" fontId="0" fillId="0" borderId="0"/>
    <xf numFmtId="0" fontId="4" fillId="0" borderId="0"/>
    <xf numFmtId="0" fontId="5" fillId="0" borderId="0" applyNumberFormat="0" applyFill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1" fillId="0" borderId="0"/>
    <xf numFmtId="0" fontId="6" fillId="0" borderId="0" applyNumberFormat="0" applyFill="0" applyBorder="0" applyProtection="0">
      <alignment vertical="top" wrapText="1"/>
    </xf>
    <xf numFmtId="0" fontId="7" fillId="2" borderId="1" applyNumberFormat="0" applyAlignment="0" applyProtection="0"/>
    <xf numFmtId="0" fontId="8" fillId="3" borderId="2" applyNumberFormat="0" applyAlignment="0" applyProtection="0"/>
    <xf numFmtId="0" fontId="9" fillId="3" borderId="1" applyNumberFormat="0" applyAlignment="0" applyProtection="0"/>
  </cellStyleXfs>
  <cellXfs count="37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textRotation="45"/>
    </xf>
    <xf numFmtId="0" fontId="7" fillId="2" borderId="1" xfId="8"/>
    <xf numFmtId="0" fontId="8" fillId="3" borderId="2" xfId="9"/>
    <xf numFmtId="1" fontId="7" fillId="2" borderId="1" xfId="8" applyNumberFormat="1"/>
    <xf numFmtId="0" fontId="7" fillId="2" borderId="3" xfId="8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3" borderId="10" xfId="9" applyBorder="1"/>
    <xf numFmtId="0" fontId="7" fillId="2" borderId="11" xfId="8" applyBorder="1"/>
    <xf numFmtId="0" fontId="8" fillId="3" borderId="12" xfId="9" applyBorder="1"/>
    <xf numFmtId="0" fontId="7" fillId="2" borderId="13" xfId="8" applyBorder="1"/>
    <xf numFmtId="0" fontId="8" fillId="3" borderId="14" xfId="9" applyBorder="1"/>
    <xf numFmtId="0" fontId="7" fillId="2" borderId="15" xfId="8" applyBorder="1"/>
    <xf numFmtId="0" fontId="8" fillId="3" borderId="16" xfId="9" applyBorder="1"/>
    <xf numFmtId="1" fontId="7" fillId="2" borderId="17" xfId="8" applyNumberFormat="1" applyBorder="1"/>
    <xf numFmtId="0" fontId="8" fillId="3" borderId="18" xfId="9" applyBorder="1"/>
    <xf numFmtId="1" fontId="7" fillId="2" borderId="19" xfId="8" applyNumberFormat="1" applyBorder="1"/>
    <xf numFmtId="0" fontId="8" fillId="3" borderId="20" xfId="9" applyBorder="1"/>
    <xf numFmtId="2" fontId="7" fillId="2" borderId="1" xfId="8" applyNumberFormat="1"/>
    <xf numFmtId="0" fontId="7" fillId="2" borderId="0" xfId="8" applyBorder="1"/>
    <xf numFmtId="0" fontId="7" fillId="2" borderId="21" xfId="8" applyBorder="1"/>
    <xf numFmtId="1" fontId="7" fillId="2" borderId="0" xfId="8" applyNumberFormat="1" applyBorder="1"/>
    <xf numFmtId="1" fontId="7" fillId="2" borderId="22" xfId="8" applyNumberFormat="1" applyBorder="1"/>
    <xf numFmtId="0" fontId="7" fillId="2" borderId="23" xfId="8" applyBorder="1"/>
    <xf numFmtId="0" fontId="8" fillId="3" borderId="24" xfId="9" applyBorder="1"/>
    <xf numFmtId="2" fontId="0" fillId="0" borderId="0" xfId="0" applyNumberFormat="1"/>
    <xf numFmtId="164" fontId="0" fillId="0" borderId="0" xfId="0" applyNumberFormat="1"/>
    <xf numFmtId="0" fontId="9" fillId="3" borderId="1" xfId="10" applyAlignment="1">
      <alignment textRotation="45"/>
    </xf>
    <xf numFmtId="0" fontId="0" fillId="0" borderId="0" xfId="0" applyAlignment="1"/>
  </cellXfs>
  <cellStyles count="11">
    <cellStyle name="Calculation" xfId="10" builtinId="22"/>
    <cellStyle name="Input" xfId="8" builtinId="20"/>
    <cellStyle name="Module title" xfId="2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Output" xfId="9" builtinId="21"/>
    <cellStyle name="Questions &amp; instructions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D37" sqref="D37"/>
    </sheetView>
  </sheetViews>
  <sheetFormatPr defaultRowHeight="15" x14ac:dyDescent="0.25"/>
  <cols>
    <col min="3" max="3" width="21.42578125" style="5" customWidth="1"/>
    <col min="4" max="8" width="9.140625" style="5"/>
    <col min="12" max="13" width="9.140625" style="5"/>
    <col min="20" max="20" width="9.140625" style="5"/>
    <col min="21" max="21" width="9.140625" style="6"/>
    <col min="22" max="22" width="16.28515625" style="6" bestFit="1" customWidth="1"/>
    <col min="23" max="23" width="10.42578125" style="6" bestFit="1" customWidth="1"/>
  </cols>
  <sheetData>
    <row r="1" spans="1:23" x14ac:dyDescent="0.25">
      <c r="A1" t="s">
        <v>0</v>
      </c>
      <c r="B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t="s">
        <v>11</v>
      </c>
      <c r="J1" t="s">
        <v>12</v>
      </c>
      <c r="K1" t="s">
        <v>13</v>
      </c>
      <c r="L1" s="5" t="s">
        <v>43</v>
      </c>
      <c r="M1" s="5" t="s">
        <v>42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5" t="s">
        <v>20</v>
      </c>
      <c r="U1" s="6" t="s">
        <v>23</v>
      </c>
      <c r="V1" s="6" t="s">
        <v>21</v>
      </c>
      <c r="W1" s="6" t="s">
        <v>22</v>
      </c>
    </row>
    <row r="2" spans="1:23" x14ac:dyDescent="0.25">
      <c r="A2" t="s">
        <v>2</v>
      </c>
      <c r="B2" t="s">
        <v>3</v>
      </c>
      <c r="C2" s="5">
        <v>900</v>
      </c>
      <c r="D2" s="5">
        <v>7000</v>
      </c>
      <c r="E2" s="5">
        <v>1250</v>
      </c>
      <c r="F2" s="5">
        <v>3000</v>
      </c>
      <c r="G2" s="5">
        <v>1500</v>
      </c>
      <c r="H2" s="5">
        <v>5000</v>
      </c>
      <c r="I2">
        <v>1160</v>
      </c>
      <c r="J2">
        <v>1100</v>
      </c>
      <c r="K2">
        <v>1200</v>
      </c>
      <c r="L2" s="5">
        <f>J2/0.47</f>
        <v>2340.4255319148938</v>
      </c>
      <c r="M2" s="5">
        <f>K2/0.2</f>
        <v>6000</v>
      </c>
      <c r="N2">
        <v>1300</v>
      </c>
      <c r="O2">
        <v>1380</v>
      </c>
      <c r="P2">
        <v>1500</v>
      </c>
      <c r="Q2">
        <v>105000</v>
      </c>
      <c r="R2">
        <v>65000</v>
      </c>
      <c r="S2">
        <v>18000</v>
      </c>
      <c r="T2" s="5">
        <v>6000</v>
      </c>
      <c r="U2" s="6">
        <v>278</v>
      </c>
      <c r="V2" s="6">
        <v>1700</v>
      </c>
      <c r="W2" s="6">
        <v>300</v>
      </c>
    </row>
    <row r="3" spans="1:23" x14ac:dyDescent="0.25">
      <c r="A3" t="s">
        <v>2</v>
      </c>
      <c r="B3" t="s">
        <v>4</v>
      </c>
      <c r="C3" s="5">
        <v>1000</v>
      </c>
      <c r="D3" s="5">
        <v>7000</v>
      </c>
      <c r="E3" s="5">
        <v>1750</v>
      </c>
      <c r="F3" s="5">
        <v>3000</v>
      </c>
      <c r="G3" s="5">
        <v>2000</v>
      </c>
      <c r="H3" s="5">
        <v>5000</v>
      </c>
      <c r="I3">
        <v>900</v>
      </c>
      <c r="J3">
        <v>920</v>
      </c>
      <c r="K3">
        <v>1100</v>
      </c>
      <c r="L3" s="5">
        <f t="shared" ref="L3:L8" si="0">J3/0.47</f>
        <v>1957.4468085106384</v>
      </c>
      <c r="M3" s="5">
        <f t="shared" ref="M3:M8" si="1">K3/0.2</f>
        <v>5500</v>
      </c>
      <c r="N3">
        <v>1160</v>
      </c>
      <c r="O3">
        <v>1200</v>
      </c>
      <c r="P3">
        <v>1400</v>
      </c>
      <c r="Q3">
        <v>100000</v>
      </c>
      <c r="R3">
        <v>70000</v>
      </c>
      <c r="S3">
        <v>15000</v>
      </c>
      <c r="T3" s="5">
        <v>10000</v>
      </c>
      <c r="U3" s="6">
        <v>556</v>
      </c>
      <c r="V3" s="6">
        <v>1900</v>
      </c>
      <c r="W3" s="6">
        <v>500</v>
      </c>
    </row>
    <row r="4" spans="1:23" s="3" customFormat="1" x14ac:dyDescent="0.25">
      <c r="A4" s="3" t="s">
        <v>2</v>
      </c>
      <c r="B4" s="3" t="s">
        <v>64</v>
      </c>
      <c r="C4" s="5">
        <v>950</v>
      </c>
      <c r="D4" s="5">
        <v>7000</v>
      </c>
      <c r="E4" s="5">
        <v>1500</v>
      </c>
      <c r="F4" s="5">
        <v>3000</v>
      </c>
      <c r="G4" s="5">
        <v>1750</v>
      </c>
      <c r="H4" s="5">
        <v>5000</v>
      </c>
      <c r="I4" s="31">
        <v>1030</v>
      </c>
      <c r="J4" s="31">
        <v>1010</v>
      </c>
      <c r="K4" s="31">
        <v>1150</v>
      </c>
      <c r="L4" s="5">
        <f t="shared" ref="L4" si="2">J4/0.47</f>
        <v>2148.9361702127662</v>
      </c>
      <c r="M4" s="5">
        <f t="shared" ref="M4" si="3">K4/0.2</f>
        <v>5750</v>
      </c>
      <c r="N4" s="31">
        <v>1240</v>
      </c>
      <c r="O4" s="31">
        <v>1290</v>
      </c>
      <c r="P4" s="31">
        <v>1450</v>
      </c>
      <c r="Q4" s="31">
        <v>125000</v>
      </c>
      <c r="R4" s="31">
        <v>67500</v>
      </c>
      <c r="S4" s="31">
        <v>17500</v>
      </c>
      <c r="T4" s="5">
        <v>8000</v>
      </c>
      <c r="U4" s="6">
        <f>AVERAGE(U2:U3)</f>
        <v>417</v>
      </c>
      <c r="V4" s="6">
        <v>1800</v>
      </c>
      <c r="W4" s="6">
        <v>400</v>
      </c>
    </row>
    <row r="5" spans="1:23" x14ac:dyDescent="0.25">
      <c r="A5" t="s">
        <v>24</v>
      </c>
      <c r="C5" s="5">
        <v>4</v>
      </c>
      <c r="D5" s="5">
        <v>18.8</v>
      </c>
      <c r="E5" s="5">
        <v>16</v>
      </c>
      <c r="I5">
        <v>11.5</v>
      </c>
      <c r="K5">
        <v>14</v>
      </c>
      <c r="L5" s="5">
        <f t="shared" si="0"/>
        <v>0</v>
      </c>
      <c r="M5" s="5">
        <f t="shared" si="1"/>
        <v>70</v>
      </c>
      <c r="S5">
        <v>180</v>
      </c>
      <c r="T5" s="5">
        <v>35</v>
      </c>
      <c r="U5" s="6">
        <v>6</v>
      </c>
      <c r="V5" s="6">
        <v>8</v>
      </c>
    </row>
    <row r="6" spans="1:23" x14ac:dyDescent="0.25">
      <c r="A6" t="s">
        <v>25</v>
      </c>
      <c r="B6" t="s">
        <v>3</v>
      </c>
      <c r="C6" s="5">
        <v>100</v>
      </c>
      <c r="D6" s="5">
        <v>225</v>
      </c>
      <c r="E6" s="5">
        <v>225</v>
      </c>
      <c r="J6">
        <v>69</v>
      </c>
      <c r="K6">
        <v>50</v>
      </c>
      <c r="L6" s="5">
        <f t="shared" si="0"/>
        <v>146.80851063829789</v>
      </c>
      <c r="M6" s="5">
        <f t="shared" si="1"/>
        <v>250</v>
      </c>
      <c r="S6">
        <v>750</v>
      </c>
      <c r="T6" s="5">
        <v>300</v>
      </c>
      <c r="U6" s="6">
        <v>35</v>
      </c>
      <c r="V6" s="6">
        <v>100</v>
      </c>
    </row>
    <row r="7" spans="1:23" x14ac:dyDescent="0.25">
      <c r="A7" t="s">
        <v>25</v>
      </c>
      <c r="B7" t="s">
        <v>4</v>
      </c>
      <c r="C7" s="5">
        <v>100</v>
      </c>
      <c r="D7" s="5">
        <v>225</v>
      </c>
      <c r="E7" s="5">
        <v>225</v>
      </c>
      <c r="J7">
        <v>62</v>
      </c>
      <c r="K7">
        <v>44</v>
      </c>
      <c r="L7" s="5">
        <f t="shared" si="0"/>
        <v>131.91489361702128</v>
      </c>
      <c r="M7" s="5">
        <f t="shared" si="1"/>
        <v>220</v>
      </c>
      <c r="S7">
        <v>750</v>
      </c>
      <c r="T7" s="5">
        <v>300</v>
      </c>
      <c r="U7" s="6">
        <v>35</v>
      </c>
      <c r="V7" s="6">
        <v>100</v>
      </c>
    </row>
    <row r="8" spans="1:23" s="3" customFormat="1" x14ac:dyDescent="0.25">
      <c r="A8" s="3" t="s">
        <v>25</v>
      </c>
      <c r="B8" s="3" t="s">
        <v>64</v>
      </c>
      <c r="C8" s="5">
        <v>100</v>
      </c>
      <c r="D8" s="5">
        <v>225</v>
      </c>
      <c r="E8" s="5">
        <v>225</v>
      </c>
      <c r="F8" s="5"/>
      <c r="G8" s="5"/>
      <c r="H8" s="5"/>
      <c r="J8" s="3">
        <v>65.5</v>
      </c>
      <c r="K8" s="3">
        <v>47</v>
      </c>
      <c r="L8" s="5">
        <f t="shared" si="0"/>
        <v>139.36170212765958</v>
      </c>
      <c r="M8" s="5">
        <f t="shared" si="1"/>
        <v>235</v>
      </c>
      <c r="S8" s="3">
        <v>750</v>
      </c>
      <c r="T8" s="5">
        <v>300</v>
      </c>
      <c r="U8" s="6">
        <v>35</v>
      </c>
      <c r="V8" s="6">
        <v>100</v>
      </c>
      <c r="W8" s="6"/>
    </row>
    <row r="13" spans="1:23" x14ac:dyDescent="0.25">
      <c r="K13" t="s">
        <v>58</v>
      </c>
      <c r="L13" s="5" t="s">
        <v>59</v>
      </c>
      <c r="T13" s="5" t="s">
        <v>53</v>
      </c>
    </row>
    <row r="14" spans="1:23" x14ac:dyDescent="0.25">
      <c r="K14" t="s">
        <v>44</v>
      </c>
      <c r="L14" s="5" t="s">
        <v>45</v>
      </c>
      <c r="N14" t="s">
        <v>49</v>
      </c>
      <c r="O14" t="s">
        <v>47</v>
      </c>
      <c r="T14" s="7">
        <f>33333/10</f>
        <v>3333.3</v>
      </c>
      <c r="U14" s="6" t="s">
        <v>22</v>
      </c>
    </row>
    <row r="15" spans="1:23" x14ac:dyDescent="0.25">
      <c r="K15" t="s">
        <v>57</v>
      </c>
      <c r="L15" s="5" t="s">
        <v>46</v>
      </c>
      <c r="N15" t="s">
        <v>48</v>
      </c>
      <c r="T15" s="7">
        <f>444444/25</f>
        <v>17777.759999999998</v>
      </c>
      <c r="U15" s="6" t="s">
        <v>56</v>
      </c>
    </row>
    <row r="16" spans="1:23" x14ac:dyDescent="0.25">
      <c r="K16" t="s">
        <v>54</v>
      </c>
      <c r="L16" s="5" t="s">
        <v>55</v>
      </c>
      <c r="T16" s="7">
        <v>2400</v>
      </c>
      <c r="U16" s="6" t="s">
        <v>22</v>
      </c>
    </row>
    <row r="20" spans="18:18" x14ac:dyDescent="0.25">
      <c r="R20">
        <f>50000/90</f>
        <v>555.55555555555554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C1" sqref="C1"/>
    </sheetView>
  </sheetViews>
  <sheetFormatPr defaultColWidth="9.140625" defaultRowHeight="15" x14ac:dyDescent="0.25"/>
  <cols>
    <col min="1" max="1" width="8.140625" style="3" bestFit="1" customWidth="1"/>
    <col min="2" max="2" width="11" style="3" bestFit="1" customWidth="1"/>
    <col min="3" max="3" width="18.42578125" style="5" bestFit="1" customWidth="1"/>
    <col min="4" max="4" width="19.42578125" style="5" bestFit="1" customWidth="1"/>
    <col min="5" max="5" width="25.140625" style="5" bestFit="1" customWidth="1"/>
    <col min="6" max="6" width="28.85546875" style="5" bestFit="1" customWidth="1"/>
    <col min="7" max="7" width="22.7109375" style="5" bestFit="1" customWidth="1"/>
    <col min="8" max="8" width="26.42578125" style="5" bestFit="1" customWidth="1"/>
    <col min="9" max="9" width="7.42578125" style="3" bestFit="1" customWidth="1"/>
    <col min="10" max="10" width="7.28515625" style="3" bestFit="1" customWidth="1"/>
    <col min="11" max="11" width="7.140625" style="3" bestFit="1" customWidth="1"/>
    <col min="12" max="12" width="5" style="5" bestFit="1" customWidth="1"/>
    <col min="13" max="13" width="4.7109375" style="5" bestFit="1" customWidth="1"/>
    <col min="14" max="14" width="7" style="3" bestFit="1" customWidth="1"/>
    <col min="15" max="15" width="6.5703125" style="3" bestFit="1" customWidth="1"/>
    <col min="16" max="16" width="16.140625" style="3" bestFit="1" customWidth="1"/>
    <col min="17" max="17" width="11.42578125" style="3" bestFit="1" customWidth="1"/>
    <col min="18" max="19" width="10.28515625" style="3" bestFit="1" customWidth="1"/>
    <col min="20" max="20" width="31.140625" style="5" bestFit="1" customWidth="1"/>
    <col min="21" max="21" width="13" style="5" bestFit="1" customWidth="1"/>
    <col min="22" max="22" width="22.85546875" style="6" bestFit="1" customWidth="1"/>
    <col min="23" max="23" width="43" style="6" bestFit="1" customWidth="1"/>
    <col min="24" max="24" width="13.42578125" style="6" bestFit="1" customWidth="1"/>
    <col min="25" max="16384" width="9.140625" style="3"/>
  </cols>
  <sheetData>
    <row r="1" spans="1:24" x14ac:dyDescent="0.25">
      <c r="A1" s="3" t="s">
        <v>0</v>
      </c>
      <c r="B1" s="3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3" t="s">
        <v>11</v>
      </c>
      <c r="J1" s="3" t="s">
        <v>12</v>
      </c>
      <c r="K1" s="3" t="s">
        <v>13</v>
      </c>
      <c r="L1" s="5" t="s">
        <v>43</v>
      </c>
      <c r="M1" s="5" t="s">
        <v>42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5" t="s">
        <v>20</v>
      </c>
      <c r="U1" s="5" t="s">
        <v>62</v>
      </c>
      <c r="V1" s="6" t="s">
        <v>23</v>
      </c>
      <c r="W1" s="6" t="s">
        <v>21</v>
      </c>
      <c r="X1" s="6" t="s">
        <v>63</v>
      </c>
    </row>
    <row r="2" spans="1:24" x14ac:dyDescent="0.25">
      <c r="A2" s="3" t="s">
        <v>2</v>
      </c>
      <c r="B2" s="3" t="s">
        <v>3</v>
      </c>
      <c r="C2" s="26">
        <f>IF($A$2="Tanzania",costs_local_currency!C2/costs_USD!$B$17,IF(costs_USD!$A$2="Ethiopia",costs_local_currency!C2/costs_USD!$B$15,costs_local_currency!C2/costs_USD!$B$16))</f>
        <v>0.4133939644481191</v>
      </c>
      <c r="D2" s="26">
        <f>IF($A$2="Tanzania",costs_local_currency!D2/costs_USD!$B$17,IF(costs_USD!$A$2="Ethiopia",costs_local_currency!D2/costs_USD!$B$15,costs_local_currency!D2/costs_USD!$B$16))</f>
        <v>3.2152863901520372</v>
      </c>
      <c r="E2" s="26">
        <f>IF($A$2="Tanzania",costs_local_currency!E2/costs_USD!$B$17,IF(costs_USD!$A$2="Ethiopia",costs_local_currency!E2/costs_USD!$B$15,costs_local_currency!E2/costs_USD!$B$16))</f>
        <v>0.57415828395572088</v>
      </c>
      <c r="F2" s="26">
        <f>IF($A$2="Tanzania",costs_local_currency!F2/costs_USD!$B$17,IF(costs_USD!$A$2="Ethiopia",costs_local_currency!F2/costs_USD!$B$15,costs_local_currency!F2/costs_USD!$B$16))</f>
        <v>1.3779798814937303</v>
      </c>
      <c r="G2" s="26">
        <f>IF($A$2="Tanzania",costs_local_currency!G2/costs_USD!$B$17,IF(costs_USD!$A$2="Ethiopia",costs_local_currency!G2/costs_USD!$B$15,costs_local_currency!G2/costs_USD!$B$16))</f>
        <v>0.68898994074686515</v>
      </c>
      <c r="H2" s="26">
        <f>IF($A$2="Tanzania",costs_local_currency!H2/costs_USD!$B$17,IF(costs_USD!$A$2="Ethiopia",costs_local_currency!H2/costs_USD!$B$15,costs_local_currency!H2/costs_USD!$B$16))</f>
        <v>2.2966331358228835</v>
      </c>
      <c r="I2" s="26">
        <f>IF($A$2="Tanzania",costs_local_currency!I2/costs_USD!$B$17,IF(costs_USD!$A$2="Ethiopia",costs_local_currency!I2/costs_USD!$B$15,costs_local_currency!I2/costs_USD!$B$16))</f>
        <v>0.532818887510909</v>
      </c>
      <c r="J2" s="26">
        <f>IF($A$2="Tanzania",costs_local_currency!J2/costs_USD!$B$17,IF(costs_USD!$A$2="Ethiopia",costs_local_currency!J2/costs_USD!$B$15,costs_local_currency!J2/costs_USD!$B$16))</f>
        <v>0.50525928988103441</v>
      </c>
      <c r="K2" s="26">
        <f>IF($A$2="Tanzania",costs_local_currency!K2/costs_USD!$B$17,IF(costs_USD!$A$2="Ethiopia",costs_local_currency!K2/costs_USD!$B$15,costs_local_currency!K2/costs_USD!$B$16))</f>
        <v>0.5511919525974921</v>
      </c>
      <c r="L2" s="26">
        <f>IF($A$2="Tanzania",costs_local_currency!L2/costs_USD!$B$17,IF(costs_USD!$A$2="Ethiopia",costs_local_currency!L2/costs_USD!$B$15,costs_local_currency!L2/costs_USD!$B$16))</f>
        <v>1.0750197657043286</v>
      </c>
      <c r="M2" s="26">
        <f>IF($A$2="Tanzania",costs_local_currency!M2/costs_USD!$B$17,IF(costs_USD!$A$2="Ethiopia",costs_local_currency!M2/costs_USD!$B$15,costs_local_currency!M2/costs_USD!$B$16))</f>
        <v>2.7559597629874606</v>
      </c>
      <c r="N2" s="26">
        <f>IF($A$2="Tanzania",costs_local_currency!N2/costs_USD!$B$17,IF(costs_USD!$A$2="Ethiopia",costs_local_currency!N2/costs_USD!$B$15,costs_local_currency!N2/costs_USD!$B$16))</f>
        <v>0.59712461531394978</v>
      </c>
      <c r="O2" s="26">
        <f>IF($A$2="Tanzania",costs_local_currency!O2/costs_USD!$B$17,IF(costs_USD!$A$2="Ethiopia",costs_local_currency!O2/costs_USD!$B$15,costs_local_currency!O2/costs_USD!$B$16))</f>
        <v>0.63387074548711586</v>
      </c>
      <c r="P2" s="26">
        <f>IF($A$2="Tanzania",costs_local_currency!P2/costs_USD!$B$17,IF(costs_USD!$A$2="Ethiopia",costs_local_currency!P2/costs_USD!$B$15,costs_local_currency!P2/costs_USD!$B$16))</f>
        <v>0.68898994074686515</v>
      </c>
      <c r="Q2" s="26">
        <f>IF($A$2="Tanzania",costs_local_currency!Q2/costs_USD!$B$17,IF(costs_USD!$A$2="Ethiopia",costs_local_currency!Q2/costs_USD!$B$15,costs_local_currency!Q2/costs_USD!$B$16))</f>
        <v>48.229295852280558</v>
      </c>
      <c r="R2" s="26">
        <f>IF($A$2="Tanzania",costs_local_currency!R2/costs_USD!$B$17,IF(costs_USD!$A$2="Ethiopia",costs_local_currency!R2/costs_USD!$B$15,costs_local_currency!R2/costs_USD!$B$16))</f>
        <v>29.856230765697489</v>
      </c>
      <c r="S2" s="26">
        <f>IF($A$2="Tanzania",costs_local_currency!S2/costs_USD!$B$17,IF(costs_USD!$A$2="Ethiopia",costs_local_currency!S2/costs_USD!$B$15,costs_local_currency!S2/costs_USD!$B$16))</f>
        <v>8.2678792889623818</v>
      </c>
      <c r="T2" s="26">
        <f>IF($A$2="Tanzania",costs_local_currency!T2/costs_USD!$B$17,IF(costs_USD!$A$2="Ethiopia",costs_local_currency!T2/costs_USD!$B$15,costs_local_currency!T2/costs_USD!$B$16))</f>
        <v>2.7559597629874606</v>
      </c>
      <c r="U2" s="26">
        <f>IF($A$2="Tanzania",(T2/6)*8,IF($A$2="Ethiopia",(T2/7.5)*8,(T2/7)*8))</f>
        <v>3.6746130173166143</v>
      </c>
      <c r="V2" s="26">
        <f>IF($A$2="Tanzania",costs_local_currency!U2/costs_USD!$B$17,IF(costs_USD!$A$2="Ethiopia",costs_local_currency!U2/costs_USD!$B$15,costs_local_currency!U2/costs_USD!$B$16))</f>
        <v>0.12769280235175234</v>
      </c>
      <c r="W2" s="26">
        <f>IF($A$2="Tanzania",costs_local_currency!V2/costs_USD!$B$17,IF(costs_USD!$A$2="Ethiopia",costs_local_currency!V2/costs_USD!$B$15,costs_local_currency!V2/costs_USD!$B$16))</f>
        <v>0.78085526617978052</v>
      </c>
      <c r="X2" s="26">
        <f>IF($A$2="Tanzania",costs_local_currency!W2/costs_USD!$B$17,IF(costs_USD!$A$2="Ethiopia",costs_local_currency!W2/costs_USD!$B$15,costs_local_currency!W2/costs_USD!$B$16))</f>
        <v>0.13779798814937302</v>
      </c>
    </row>
    <row r="3" spans="1:24" x14ac:dyDescent="0.25">
      <c r="A3" s="3" t="s">
        <v>2</v>
      </c>
      <c r="B3" s="3" t="s">
        <v>4</v>
      </c>
      <c r="C3" s="26">
        <f>IF($A$3="Tanzania",costs_local_currency!C3/costs_USD!$B$17,IF(costs_USD!$A$3="Ethiopia",costs_local_currency!C3/costs_USD!$B$15,costs_local_currency!C3/costs_USD!$B$16))</f>
        <v>0.45932662716457673</v>
      </c>
      <c r="D3" s="26">
        <f>IF($A$3="Tanzania",costs_local_currency!D3/costs_USD!$B$17,IF(costs_USD!$A$3="Ethiopia",costs_local_currency!D3/costs_USD!$B$15,costs_local_currency!D3/costs_USD!$B$16))</f>
        <v>3.2152863901520372</v>
      </c>
      <c r="E3" s="26">
        <f>IF($A$3="Tanzania",costs_local_currency!E3/costs_USD!$B$17,IF(costs_USD!$A$3="Ethiopia",costs_local_currency!E3/costs_USD!$B$15,costs_local_currency!E3/costs_USD!$B$16))</f>
        <v>0.8038215975380093</v>
      </c>
      <c r="F3" s="26">
        <f>IF($A$3="Tanzania",costs_local_currency!F3/costs_USD!$B$17,IF(costs_USD!$A$3="Ethiopia",costs_local_currency!F3/costs_USD!$B$15,costs_local_currency!F3/costs_USD!$B$16))</f>
        <v>1.3779798814937303</v>
      </c>
      <c r="G3" s="26">
        <f>IF($A$3="Tanzania",costs_local_currency!G3/costs_USD!$B$17,IF(costs_USD!$A$3="Ethiopia",costs_local_currency!G3/costs_USD!$B$15,costs_local_currency!G3/costs_USD!$B$16))</f>
        <v>0.91865325432915346</v>
      </c>
      <c r="H3" s="26">
        <f>IF($A$3="Tanzania",costs_local_currency!H3/costs_USD!$B$17,IF(costs_USD!$A$3="Ethiopia",costs_local_currency!H3/costs_USD!$B$15,costs_local_currency!H3/costs_USD!$B$16))</f>
        <v>2.2966331358228835</v>
      </c>
      <c r="I3" s="26">
        <f>IF($A$3="Tanzania",costs_local_currency!I3/costs_USD!$B$17,IF(costs_USD!$A$3="Ethiopia",costs_local_currency!I3/costs_USD!$B$15,costs_local_currency!I3/costs_USD!$B$16))</f>
        <v>0.4133939644481191</v>
      </c>
      <c r="J3" s="26">
        <f>IF($A$3="Tanzania",costs_local_currency!J3/costs_USD!$B$17,IF(costs_USD!$A$3="Ethiopia",costs_local_currency!J3/costs_USD!$B$15,costs_local_currency!J3/costs_USD!$B$16))</f>
        <v>0.42258049699141059</v>
      </c>
      <c r="K3" s="26">
        <f>IF($A$3="Tanzania",costs_local_currency!K3/costs_USD!$B$17,IF(costs_USD!$A$3="Ethiopia",costs_local_currency!K3/costs_USD!$B$15,costs_local_currency!K3/costs_USD!$B$16))</f>
        <v>0.50525928988103441</v>
      </c>
      <c r="L3" s="26">
        <f>IF($A$3="Tanzania",costs_local_currency!L3/costs_USD!$B$17,IF(costs_USD!$A$3="Ethiopia",costs_local_currency!L3/costs_USD!$B$15,costs_local_currency!L3/costs_USD!$B$16))</f>
        <v>0.89910744040725665</v>
      </c>
      <c r="M3" s="26">
        <f>IF($A$3="Tanzania",costs_local_currency!M3/costs_USD!$B$17,IF(costs_USD!$A$3="Ethiopia",costs_local_currency!M3/costs_USD!$B$15,costs_local_currency!M3/costs_USD!$B$16))</f>
        <v>2.5262964494051721</v>
      </c>
      <c r="N3" s="26">
        <f>IF($A$3="Tanzania",costs_local_currency!N3/costs_USD!$B$17,IF(costs_USD!$A$3="Ethiopia",costs_local_currency!N3/costs_USD!$B$15,costs_local_currency!N3/costs_USD!$B$16))</f>
        <v>0.532818887510909</v>
      </c>
      <c r="O3" s="26">
        <f>IF($A$3="Tanzania",costs_local_currency!O3/costs_USD!$B$17,IF(costs_USD!$A$3="Ethiopia",costs_local_currency!O3/costs_USD!$B$15,costs_local_currency!O3/costs_USD!$B$16))</f>
        <v>0.5511919525974921</v>
      </c>
      <c r="P3" s="26">
        <f>IF($A$3="Tanzania",costs_local_currency!P3/costs_USD!$B$17,IF(costs_USD!$A$3="Ethiopia",costs_local_currency!P3/costs_USD!$B$15,costs_local_currency!P3/costs_USD!$B$16))</f>
        <v>0.64305727803040746</v>
      </c>
      <c r="Q3" s="26">
        <f>IF($A$3="Tanzania",costs_local_currency!Q3/costs_USD!$B$17,IF(costs_USD!$A$3="Ethiopia",costs_local_currency!Q3/costs_USD!$B$15,costs_local_currency!Q3/costs_USD!$B$16))</f>
        <v>45.932662716457678</v>
      </c>
      <c r="R3" s="26">
        <f>IF($A$3="Tanzania",costs_local_currency!R3/costs_USD!$B$17,IF(costs_USD!$A$3="Ethiopia",costs_local_currency!R3/costs_USD!$B$15,costs_local_currency!R3/costs_USD!$B$16))</f>
        <v>32.152863901520369</v>
      </c>
      <c r="S3" s="26">
        <f>IF($A$3="Tanzania",costs_local_currency!S3/costs_USD!$B$17,IF(costs_USD!$A$3="Ethiopia",costs_local_currency!S3/costs_USD!$B$15,costs_local_currency!S3/costs_USD!$B$16))</f>
        <v>6.8898994074686515</v>
      </c>
      <c r="T3" s="26">
        <f>IF($A$3="Tanzania",costs_local_currency!T3/costs_USD!$B$17,IF(costs_USD!$A$3="Ethiopia",costs_local_currency!T3/costs_USD!$B$15,costs_local_currency!T3/costs_USD!$B$16))</f>
        <v>4.5932662716457671</v>
      </c>
      <c r="U3" s="26">
        <f t="shared" ref="U3:U7" si="0">IF($A$2="Tanzania",(T3/6)*8,IF($A$2="Ethiopia",(T3/7.5)*8,(T3/7)*8))</f>
        <v>6.1243550288610225</v>
      </c>
      <c r="V3" s="26">
        <f>IF($A$2="Tanzania",costs_local_currency!U3/costs_USD!$B$17,IF(costs_USD!$A$5="Ethiopia",costs_local_currency!U3/costs_USD!$B$15,costs_local_currency!U3/costs_USD!$B$16))</f>
        <v>0.25538560470350469</v>
      </c>
      <c r="W3" s="26">
        <f>IF($A$3="Tanzania",costs_local_currency!V3/costs_USD!$B$17,IF(costs_USD!$A$3="Ethiopia",costs_local_currency!V3/costs_USD!$B$15,costs_local_currency!V3/costs_USD!$B$16))</f>
        <v>0.87272059161269577</v>
      </c>
      <c r="X3" s="26">
        <f>IF($A$3="Tanzania",costs_local_currency!W3/costs_USD!$B$17,IF(costs_USD!$A$3="Ethiopia",costs_local_currency!W3/costs_USD!$B$15,costs_local_currency!W3/costs_USD!$B$16))</f>
        <v>0.22966331358228836</v>
      </c>
    </row>
    <row r="4" spans="1:24" x14ac:dyDescent="0.25">
      <c r="A4" s="3" t="s">
        <v>2</v>
      </c>
      <c r="B4" s="3" t="s">
        <v>64</v>
      </c>
      <c r="C4" s="26">
        <f>IF($A$3="Tanzania",costs_local_currency!C4/costs_USD!$B$17,IF(costs_USD!$A$3="Ethiopia",costs_local_currency!C4/costs_USD!$B$15,costs_local_currency!C4/costs_USD!$B$16))</f>
        <v>0.43636029580634789</v>
      </c>
      <c r="D4" s="26">
        <f>IF($A$3="Tanzania",costs_local_currency!D4/costs_USD!$B$17,IF(costs_USD!$A$3="Ethiopia",costs_local_currency!D4/costs_USD!$B$15,costs_local_currency!D4/costs_USD!$B$16))</f>
        <v>3.2152863901520372</v>
      </c>
      <c r="E4" s="26">
        <f>IF($A$3="Tanzania",costs_local_currency!E4/costs_USD!$B$17,IF(costs_USD!$A$3="Ethiopia",costs_local_currency!E4/costs_USD!$B$15,costs_local_currency!E4/costs_USD!$B$16))</f>
        <v>0.68898994074686515</v>
      </c>
      <c r="F4" s="26">
        <f>IF($A$3="Tanzania",costs_local_currency!F4/costs_USD!$B$17,IF(costs_USD!$A$3="Ethiopia",costs_local_currency!F4/costs_USD!$B$15,costs_local_currency!F4/costs_USD!$B$16))</f>
        <v>1.3779798814937303</v>
      </c>
      <c r="G4" s="26">
        <f>IF($A$3="Tanzania",costs_local_currency!G4/costs_USD!$B$17,IF(costs_USD!$A$3="Ethiopia",costs_local_currency!G4/costs_USD!$B$15,costs_local_currency!G4/costs_USD!$B$16))</f>
        <v>0.8038215975380093</v>
      </c>
      <c r="H4" s="26">
        <f>IF($A$3="Tanzania",costs_local_currency!H4/costs_USD!$B$17,IF(costs_USD!$A$3="Ethiopia",costs_local_currency!H4/costs_USD!$B$15,costs_local_currency!H4/costs_USD!$B$16))</f>
        <v>2.2966331358228835</v>
      </c>
      <c r="I4" s="26">
        <f>IF($A$3="Tanzania",costs_local_currency!I4/costs_USD!$B$17,IF(costs_USD!$A$3="Ethiopia",costs_local_currency!I4/costs_USD!$B$15,costs_local_currency!I4/costs_USD!$B$16))</f>
        <v>0.47310642597951408</v>
      </c>
      <c r="J4" s="26">
        <f>IF($A$3="Tanzania",costs_local_currency!J4/costs_USD!$B$17,IF(costs_USD!$A$3="Ethiopia",costs_local_currency!J4/costs_USD!$B$15,costs_local_currency!J4/costs_USD!$B$16))</f>
        <v>0.46391989343622253</v>
      </c>
      <c r="K4" s="26">
        <f>IF($A$3="Tanzania",costs_local_currency!K4/costs_USD!$B$17,IF(costs_USD!$A$3="Ethiopia",costs_local_currency!K4/costs_USD!$B$15,costs_local_currency!K4/costs_USD!$B$16))</f>
        <v>0.52822562123926331</v>
      </c>
      <c r="L4" s="26">
        <f>IF($A$3="Tanzania",costs_local_currency!L4/costs_USD!$B$17,IF(costs_USD!$A$3="Ethiopia",costs_local_currency!L4/costs_USD!$B$15,costs_local_currency!L4/costs_USD!$B$16))</f>
        <v>0.98706360305579266</v>
      </c>
      <c r="M4" s="26">
        <f>IF($A$3="Tanzania",costs_local_currency!M4/costs_USD!$B$17,IF(costs_USD!$A$3="Ethiopia",costs_local_currency!M4/costs_USD!$B$15,costs_local_currency!M4/costs_USD!$B$16))</f>
        <v>2.6411281061963163</v>
      </c>
      <c r="N4" s="26">
        <f>IF($A$3="Tanzania",costs_local_currency!N4/costs_USD!$B$17,IF(costs_USD!$A$3="Ethiopia",costs_local_currency!N4/costs_USD!$B$15,costs_local_currency!N4/costs_USD!$B$16))</f>
        <v>0.56956501768407519</v>
      </c>
      <c r="O4" s="26">
        <f>IF($A$3="Tanzania",costs_local_currency!O4/costs_USD!$B$17,IF(costs_USD!$A$3="Ethiopia",costs_local_currency!O4/costs_USD!$B$15,costs_local_currency!O4/costs_USD!$B$16))</f>
        <v>0.59253134904230398</v>
      </c>
      <c r="P4" s="26">
        <f>IF($A$3="Tanzania",costs_local_currency!P4/costs_USD!$B$17,IF(costs_USD!$A$3="Ethiopia",costs_local_currency!P4/costs_USD!$B$15,costs_local_currency!P4/costs_USD!$B$16))</f>
        <v>0.66602360938863625</v>
      </c>
      <c r="Q4" s="26">
        <f>IF($A$3="Tanzania",costs_local_currency!Q4/costs_USD!$B$17,IF(costs_USD!$A$3="Ethiopia",costs_local_currency!Q4/costs_USD!$B$15,costs_local_currency!Q4/costs_USD!$B$16))</f>
        <v>57.415828395572092</v>
      </c>
      <c r="R4" s="26">
        <f>IF($A$3="Tanzania",costs_local_currency!R4/costs_USD!$B$17,IF(costs_USD!$A$3="Ethiopia",costs_local_currency!R4/costs_USD!$B$15,costs_local_currency!R4/costs_USD!$B$16))</f>
        <v>31.004547333608929</v>
      </c>
      <c r="S4" s="26">
        <f>IF($A$3="Tanzania",costs_local_currency!S4/costs_USD!$B$17,IF(costs_USD!$A$3="Ethiopia",costs_local_currency!S4/costs_USD!$B$15,costs_local_currency!S4/costs_USD!$B$16))</f>
        <v>8.0382159753800924</v>
      </c>
      <c r="T4" s="26">
        <f>IF($A$3="Tanzania",costs_local_currency!T4/costs_USD!$B$17,IF(costs_USD!$A$3="Ethiopia",costs_local_currency!T4/costs_USD!$B$15,costs_local_currency!T4/costs_USD!$B$16))</f>
        <v>3.6746130173166138</v>
      </c>
      <c r="U4" s="26">
        <f t="shared" ref="U4" si="1">IF($A$2="Tanzania",(T4/6)*8,IF($A$2="Ethiopia",(T4/7.5)*8,(T4/7)*8))</f>
        <v>4.8994840230888181</v>
      </c>
      <c r="V4" s="26">
        <f>IF($A$2="Tanzania",costs_local_currency!U4/costs_USD!$B$17,IF(costs_USD!$A$5="Ethiopia",costs_local_currency!U4/costs_USD!$B$15,costs_local_currency!U4/costs_USD!$B$16))</f>
        <v>0.19153920352762852</v>
      </c>
      <c r="W4" s="26">
        <f>IF($A$3="Tanzania",costs_local_currency!V4/costs_USD!$B$17,IF(costs_USD!$A$3="Ethiopia",costs_local_currency!V4/costs_USD!$B$15,costs_local_currency!V4/costs_USD!$B$16))</f>
        <v>0.8267879288962382</v>
      </c>
      <c r="X4" s="26">
        <f>IF($A$3="Tanzania",costs_local_currency!W4/costs_USD!$B$17,IF(costs_USD!$A$3="Ethiopia",costs_local_currency!W4/costs_USD!$B$15,costs_local_currency!W4/costs_USD!$B$16))</f>
        <v>0.18373065086583071</v>
      </c>
    </row>
    <row r="5" spans="1:24" x14ac:dyDescent="0.25">
      <c r="A5" s="3" t="s">
        <v>24</v>
      </c>
      <c r="C5" s="26">
        <f>IF($A$5="Tanzania",costs_local_currency!C5/costs_USD!$B$17,IF(costs_USD!$A$5="Ethiopia",costs_local_currency!C5/costs_USD!$B$15,costs_local_currency!C5/costs_USD!$B$16))</f>
        <v>0.18433179723502305</v>
      </c>
      <c r="D5" s="26">
        <f>IF($A$5="Tanzania",costs_local_currency!D5/costs_USD!$B$17,IF(costs_USD!$A$5="Ethiopia",costs_local_currency!D5/costs_USD!$B$15,costs_local_currency!D5/costs_USD!$B$16))</f>
        <v>0.86635944700460832</v>
      </c>
      <c r="E5" s="26">
        <f>IF($A$5="Tanzania",costs_local_currency!E5/costs_USD!$B$17,IF(costs_USD!$A$5="Ethiopia",costs_local_currency!E5/costs_USD!$B$15,costs_local_currency!E5/costs_USD!$B$16))</f>
        <v>0.73732718894009219</v>
      </c>
      <c r="F5" s="26"/>
      <c r="G5" s="26"/>
      <c r="H5" s="26"/>
      <c r="I5" s="26">
        <f>IF($A$5="Tanzania",costs_local_currency!I5/costs_USD!$B$17,IF(costs_USD!$A$5="Ethiopia",costs_local_currency!I5/costs_USD!$B$15,costs_local_currency!I5/costs_USD!$B$16))</f>
        <v>0.52995391705069128</v>
      </c>
      <c r="J5" s="26"/>
      <c r="K5" s="26">
        <f>IF($A$5="Tanzania",costs_local_currency!K5/costs_USD!$B$17,IF(costs_USD!$A$5="Ethiopia",costs_local_currency!K5/costs_USD!$B$15,costs_local_currency!K5/costs_USD!$B$16))</f>
        <v>0.64516129032258063</v>
      </c>
      <c r="L5" s="26"/>
      <c r="M5" s="26">
        <f>IF($A$5="Tanzania",costs_local_currency!M5/costs_USD!$B$17,IF(costs_USD!$A$5="Ethiopia",costs_local_currency!M5/costs_USD!$B$15,costs_local_currency!M5/costs_USD!$B$16))</f>
        <v>3.2258064516129035</v>
      </c>
      <c r="N5" s="26"/>
      <c r="O5" s="26"/>
      <c r="P5" s="26"/>
      <c r="Q5" s="26"/>
      <c r="R5" s="26"/>
      <c r="S5" s="26">
        <f>IF($A$5="Tanzania",costs_local_currency!S5/costs_USD!$B$17,IF(costs_USD!$A$5="Ethiopia",costs_local_currency!S5/costs_USD!$B$15,costs_local_currency!S5/costs_USD!$B$16))</f>
        <v>8.2949308755760374</v>
      </c>
      <c r="T5" s="26">
        <f>IF($A$5="Tanzania",costs_local_currency!T5/costs_USD!$B$17,IF(costs_USD!$A$5="Ethiopia",costs_local_currency!T5/costs_USD!$B$15,costs_local_currency!T5/costs_USD!$B$16))</f>
        <v>1.6129032258064517</v>
      </c>
      <c r="U5" s="26">
        <f t="shared" si="0"/>
        <v>2.1505376344086025</v>
      </c>
      <c r="V5" s="26">
        <f>IF($A$5="Tanzania",costs_local_currency!U5/costs_USD!$B$17,IF(costs_USD!$A$2="Ethiopia",costs_local_currency!U5/costs_USD!$B$15,costs_local_currency!U5/costs_USD!$B$16))</f>
        <v>5.9405940594059403E-2</v>
      </c>
      <c r="W5" s="26">
        <f>IF($A$5="Tanzania",costs_local_currency!V5/costs_USD!$B$17,IF(costs_USD!$A$5="Ethiopia",costs_local_currency!V5/costs_USD!$B$15,costs_local_currency!V5/costs_USD!$B$16))</f>
        <v>0.3686635944700461</v>
      </c>
      <c r="X5" s="26"/>
    </row>
    <row r="6" spans="1:24" x14ac:dyDescent="0.25">
      <c r="A6" s="3" t="s">
        <v>25</v>
      </c>
      <c r="B6" s="3" t="s">
        <v>3</v>
      </c>
      <c r="C6" s="26">
        <f>IF($A$6="Tanzania",costs_local_currency!C6/costs_USD!$B$17,IF(costs_USD!$A$6="Ethiopia",costs_local_currency!C6/costs_USD!$B$15,costs_local_currency!C6/costs_USD!$B$16))</f>
        <v>0.99009900990099009</v>
      </c>
      <c r="D6" s="26">
        <f>IF($A$6="Tanzania",costs_local_currency!D6/costs_USD!$B$17,IF(costs_USD!$A$6="Ethiopia",costs_local_currency!D6/costs_USD!$B$15,costs_local_currency!D6/costs_USD!$B$16))</f>
        <v>2.2277227722772279</v>
      </c>
      <c r="E6" s="26">
        <f>IF($A$6="Tanzania",costs_local_currency!E6/costs_USD!$B$17,IF(costs_USD!$A$6="Ethiopia",costs_local_currency!E6/costs_USD!$B$15,costs_local_currency!E6/costs_USD!$B$16))</f>
        <v>2.2277227722772279</v>
      </c>
      <c r="F6" s="26"/>
      <c r="G6" s="26"/>
      <c r="H6" s="26"/>
      <c r="I6" s="26"/>
      <c r="J6" s="26">
        <f>IF($A$6="Tanzania",costs_local_currency!J6/costs_USD!$B$17,IF(costs_USD!$A$6="Ethiopia",costs_local_currency!J6/costs_USD!$B$15,costs_local_currency!J6/costs_USD!$B$16))</f>
        <v>0.68316831683168322</v>
      </c>
      <c r="K6" s="26">
        <f>IF($A$6="Tanzania",costs_local_currency!K6/costs_USD!$B$17,IF(costs_USD!$A$6="Ethiopia",costs_local_currency!K6/costs_USD!$B$15,costs_local_currency!K6/costs_USD!$B$16))</f>
        <v>0.49504950495049505</v>
      </c>
      <c r="L6" s="26">
        <f>IF($A$6="Tanzania",costs_local_currency!L6/costs_USD!$B$17,IF(costs_USD!$A$6="Ethiopia",costs_local_currency!L6/costs_USD!$B$15,costs_local_currency!L6/costs_USD!$B$16))</f>
        <v>1.453549610280177</v>
      </c>
      <c r="M6" s="26">
        <f>IF($A$6="Tanzania",costs_local_currency!M6/costs_USD!$B$17,IF(costs_USD!$A$6="Ethiopia",costs_local_currency!M6/costs_USD!$B$15,costs_local_currency!M6/costs_USD!$B$16))</f>
        <v>2.4752475247524752</v>
      </c>
      <c r="N6" s="26"/>
      <c r="O6" s="26"/>
      <c r="P6" s="26"/>
      <c r="Q6" s="26"/>
      <c r="R6" s="26"/>
      <c r="S6" s="26">
        <f>IF($A$6="Tanzania",costs_local_currency!S6/costs_USD!$B$17,IF(costs_USD!$A$6="Ethiopia",costs_local_currency!S6/costs_USD!$B$15,costs_local_currency!S6/costs_USD!$B$16))</f>
        <v>7.4257425742574261</v>
      </c>
      <c r="T6" s="26">
        <f>IF($A$6="Tanzania",costs_local_currency!T6/costs_USD!$B$17,IF(costs_USD!$A$6="Ethiopia",costs_local_currency!T6/costs_USD!$B$15,costs_local_currency!T6/costs_USD!$B$16))</f>
        <v>2.9702970297029703</v>
      </c>
      <c r="U6" s="26">
        <f t="shared" si="0"/>
        <v>3.9603960396039604</v>
      </c>
      <c r="V6" s="26">
        <f>IF($A$6="Tanzania",costs_local_currency!U6/costs_USD!$B$17,IF(costs_USD!$A$6="Ethiopia",costs_local_currency!U6/costs_USD!$B$15,costs_local_currency!U6/costs_USD!$B$16))</f>
        <v>0.34653465346534651</v>
      </c>
      <c r="W6" s="26">
        <f>IF($A$6="Tanzania",costs_local_currency!V6/costs_USD!$B$17,IF(costs_USD!$A$6="Ethiopia",costs_local_currency!V6/costs_USD!$B$15,costs_local_currency!V6/costs_USD!$B$16))</f>
        <v>0.99009900990099009</v>
      </c>
      <c r="X6" s="26"/>
    </row>
    <row r="7" spans="1:24" x14ac:dyDescent="0.25">
      <c r="A7" s="3" t="s">
        <v>25</v>
      </c>
      <c r="B7" s="3" t="s">
        <v>4</v>
      </c>
      <c r="C7" s="26">
        <f>IF($A$7="Tanzania",costs_local_currency!C7/costs_USD!$B$17,IF(costs_USD!$A$7="Ethiopia",costs_local_currency!C7/costs_USD!$B$15,costs_local_currency!C7/costs_USD!$B$16))</f>
        <v>0.99009900990099009</v>
      </c>
      <c r="D7" s="26">
        <f>IF($A$7="Tanzania",costs_local_currency!D7/costs_USD!$B$17,IF(costs_USD!$A$7="Ethiopia",costs_local_currency!D7/costs_USD!$B$15,costs_local_currency!D7/costs_USD!$B$16))</f>
        <v>2.2277227722772279</v>
      </c>
      <c r="E7" s="26">
        <f>IF($A$7="Tanzania",costs_local_currency!E7/costs_USD!$B$17,IF(costs_USD!$A$7="Ethiopia",costs_local_currency!E7/costs_USD!$B$15,costs_local_currency!E7/costs_USD!$B$16))</f>
        <v>2.2277227722772279</v>
      </c>
      <c r="F7" s="26"/>
      <c r="G7" s="26"/>
      <c r="H7" s="26"/>
      <c r="I7" s="26"/>
      <c r="J7" s="26">
        <f>IF($A$7="Tanzania",costs_local_currency!J7/costs_USD!$B$17,IF(costs_USD!$A$7="Ethiopia",costs_local_currency!J7/costs_USD!$B$15,costs_local_currency!J7/costs_USD!$B$16))</f>
        <v>0.61386138613861385</v>
      </c>
      <c r="K7" s="26">
        <f>IF($A$7="Tanzania",costs_local_currency!K7/costs_USD!$B$17,IF(costs_USD!$A$7="Ethiopia",costs_local_currency!K7/costs_USD!$B$15,costs_local_currency!K7/costs_USD!$B$16))</f>
        <v>0.43564356435643564</v>
      </c>
      <c r="L7" s="26">
        <f>IF($A$7="Tanzania",costs_local_currency!L7/costs_USD!$B$17,IF(costs_USD!$A$7="Ethiopia",costs_local_currency!L7/costs_USD!$B$15,costs_local_currency!L7/costs_USD!$B$16))</f>
        <v>1.3060880556140722</v>
      </c>
      <c r="M7" s="26">
        <f>IF($A$7="Tanzania",costs_local_currency!M7/costs_USD!$B$17,IF(costs_USD!$A$7="Ethiopia",costs_local_currency!M7/costs_USD!$B$15,costs_local_currency!M7/costs_USD!$B$16))</f>
        <v>2.1782178217821784</v>
      </c>
      <c r="N7" s="26"/>
      <c r="O7" s="26"/>
      <c r="P7" s="26"/>
      <c r="Q7" s="26"/>
      <c r="R7" s="26"/>
      <c r="S7" s="26">
        <f>IF($A$7="Tanzania",costs_local_currency!S7/costs_USD!$B$17,IF(costs_USD!$A$7="Ethiopia",costs_local_currency!S7/costs_USD!$B$15,costs_local_currency!S7/costs_USD!$B$16))</f>
        <v>7.4257425742574261</v>
      </c>
      <c r="T7" s="26">
        <f>IF($A$7="Tanzania",costs_local_currency!T7/costs_USD!$B$17,IF(costs_USD!$A$7="Ethiopia",costs_local_currency!T7/costs_USD!$B$15,costs_local_currency!T7/costs_USD!$B$16))</f>
        <v>2.9702970297029703</v>
      </c>
      <c r="U7" s="26">
        <f t="shared" si="0"/>
        <v>3.9603960396039604</v>
      </c>
      <c r="V7" s="26">
        <f>IF($A$7="Tanzania",costs_local_currency!U7/costs_USD!$B$17,IF(costs_USD!$A$7="Ethiopia",costs_local_currency!U7/costs_USD!$B$15,costs_local_currency!U7/costs_USD!$B$16))</f>
        <v>0.34653465346534651</v>
      </c>
      <c r="W7" s="26">
        <f>IF($A$7="Tanzania",costs_local_currency!V7/costs_USD!$B$17,IF(costs_USD!$A$7="Ethiopia",costs_local_currency!V7/costs_USD!$B$15,costs_local_currency!V7/costs_USD!$B$16))</f>
        <v>0.99009900990099009</v>
      </c>
      <c r="X7" s="26"/>
    </row>
    <row r="8" spans="1:24" x14ac:dyDescent="0.25">
      <c r="A8" s="3" t="s">
        <v>25</v>
      </c>
      <c r="B8" s="3" t="s">
        <v>64</v>
      </c>
      <c r="C8" s="26">
        <f>IF($A$7="Tanzania",costs_local_currency!C8/costs_USD!$B$17,IF(costs_USD!$A$7="Ethiopia",costs_local_currency!C8/costs_USD!$B$15,costs_local_currency!C8/costs_USD!$B$16))</f>
        <v>0.99009900990099009</v>
      </c>
      <c r="D8" s="26">
        <f>IF($A$7="Tanzania",costs_local_currency!D8/costs_USD!$B$17,IF(costs_USD!$A$7="Ethiopia",costs_local_currency!D8/costs_USD!$B$15,costs_local_currency!D8/costs_USD!$B$16))</f>
        <v>2.2277227722772279</v>
      </c>
      <c r="E8" s="26">
        <f>IF($A$7="Tanzania",costs_local_currency!E8/costs_USD!$B$17,IF(costs_USD!$A$7="Ethiopia",costs_local_currency!E8/costs_USD!$B$15,costs_local_currency!E8/costs_USD!$B$16))</f>
        <v>2.2277227722772279</v>
      </c>
      <c r="F8" s="26"/>
      <c r="G8" s="26"/>
      <c r="H8" s="26"/>
      <c r="I8" s="26"/>
      <c r="J8" s="26">
        <f>IF($A$7="Tanzania",costs_local_currency!J8/costs_USD!$B$17,IF(costs_USD!$A$7="Ethiopia",costs_local_currency!J8/costs_USD!$B$15,costs_local_currency!J8/costs_USD!$B$16))</f>
        <v>0.64851485148514854</v>
      </c>
      <c r="K8" s="26">
        <f>IF($A$7="Tanzania",costs_local_currency!K8/costs_USD!$B$17,IF(costs_USD!$A$7="Ethiopia",costs_local_currency!K8/costs_USD!$B$15,costs_local_currency!K8/costs_USD!$B$16))</f>
        <v>0.46534653465346537</v>
      </c>
      <c r="L8" s="26">
        <f>IF($A$7="Tanzania",costs_local_currency!L8/costs_USD!$B$17,IF(costs_USD!$A$7="Ethiopia",costs_local_currency!L8/costs_USD!$B$15,costs_local_currency!L8/costs_USD!$B$16))</f>
        <v>1.3798188329471246</v>
      </c>
      <c r="M8" s="26">
        <f>IF($A$7="Tanzania",costs_local_currency!M8/costs_USD!$B$17,IF(costs_USD!$A$7="Ethiopia",costs_local_currency!M8/costs_USD!$B$15,costs_local_currency!M8/costs_USD!$B$16))</f>
        <v>2.3267326732673266</v>
      </c>
      <c r="N8" s="26"/>
      <c r="O8" s="26"/>
      <c r="P8" s="26"/>
      <c r="Q8" s="26"/>
      <c r="R8" s="26"/>
      <c r="S8" s="26">
        <f>IF($A$7="Tanzania",costs_local_currency!S8/costs_USD!$B$17,IF(costs_USD!$A$7="Ethiopia",costs_local_currency!S8/costs_USD!$B$15,costs_local_currency!S8/costs_USD!$B$16))</f>
        <v>7.4257425742574261</v>
      </c>
      <c r="T8" s="26">
        <f>IF($A$7="Tanzania",costs_local_currency!T8/costs_USD!$B$17,IF(costs_USD!$A$7="Ethiopia",costs_local_currency!T8/costs_USD!$B$15,costs_local_currency!T8/costs_USD!$B$16))</f>
        <v>2.9702970297029703</v>
      </c>
      <c r="U8" s="26">
        <f t="shared" ref="U8" si="2">IF($A$2="Tanzania",(T8/6)*8,IF($A$2="Ethiopia",(T8/7.5)*8,(T8/7)*8))</f>
        <v>3.9603960396039604</v>
      </c>
      <c r="V8" s="26">
        <f>IF($A$7="Tanzania",costs_local_currency!U8/costs_USD!$B$17,IF(costs_USD!$A$7="Ethiopia",costs_local_currency!U8/costs_USD!$B$15,costs_local_currency!U8/costs_USD!$B$16))</f>
        <v>0.34653465346534651</v>
      </c>
      <c r="W8" s="26">
        <f>IF($A$7="Tanzania",costs_local_currency!V8/costs_USD!$B$17,IF(costs_USD!$A$7="Ethiopia",costs_local_currency!V8/costs_USD!$B$15,costs_local_currency!V8/costs_USD!$B$16))</f>
        <v>0.99009900990099009</v>
      </c>
      <c r="X8" s="26"/>
    </row>
    <row r="11" spans="1:24" ht="15.75" thickBot="1" x14ac:dyDescent="0.3">
      <c r="T11" s="16"/>
      <c r="U11" s="27"/>
      <c r="V11" s="17"/>
    </row>
    <row r="12" spans="1:24" x14ac:dyDescent="0.25">
      <c r="Q12" s="33">
        <f>AVERAGE(U2:U3)</f>
        <v>4.8994840230888181</v>
      </c>
      <c r="T12" s="20" t="s">
        <v>67</v>
      </c>
      <c r="U12" s="28"/>
      <c r="V12" s="21"/>
      <c r="W12" s="15" t="s">
        <v>72</v>
      </c>
    </row>
    <row r="13" spans="1:24" ht="15.75" thickBot="1" x14ac:dyDescent="0.3">
      <c r="T13" s="22">
        <v>42705</v>
      </c>
      <c r="U13" s="29"/>
      <c r="V13" s="23" t="s">
        <v>22</v>
      </c>
      <c r="W13" s="15"/>
    </row>
    <row r="14" spans="1:24" x14ac:dyDescent="0.25">
      <c r="A14" s="9" t="s">
        <v>60</v>
      </c>
      <c r="B14" s="10" t="s">
        <v>61</v>
      </c>
      <c r="C14" s="8"/>
      <c r="T14" s="22">
        <v>16</v>
      </c>
      <c r="U14" s="29"/>
      <c r="V14" s="23" t="s">
        <v>56</v>
      </c>
      <c r="W14" s="15"/>
    </row>
    <row r="15" spans="1:24" ht="15.75" thickBot="1" x14ac:dyDescent="0.3">
      <c r="A15" s="11" t="s">
        <v>24</v>
      </c>
      <c r="B15" s="12">
        <v>21.7</v>
      </c>
      <c r="C15" s="8"/>
      <c r="T15" s="24"/>
      <c r="U15" s="30"/>
      <c r="V15" s="25" t="s">
        <v>65</v>
      </c>
      <c r="W15" s="15"/>
    </row>
    <row r="16" spans="1:24" ht="15.75" thickBot="1" x14ac:dyDescent="0.3">
      <c r="A16" s="11" t="s">
        <v>25</v>
      </c>
      <c r="B16" s="12">
        <v>101</v>
      </c>
      <c r="C16" s="8"/>
      <c r="T16" s="31"/>
      <c r="U16" s="27"/>
      <c r="V16" s="32"/>
    </row>
    <row r="17" spans="1:23" ht="15.75" thickBot="1" x14ac:dyDescent="0.3">
      <c r="A17" s="13" t="s">
        <v>2</v>
      </c>
      <c r="B17" s="14">
        <v>2177.1</v>
      </c>
      <c r="C17" s="8"/>
      <c r="T17" s="20" t="s">
        <v>68</v>
      </c>
      <c r="U17" s="28"/>
      <c r="V17" s="21"/>
      <c r="W17" s="15" t="s">
        <v>73</v>
      </c>
    </row>
    <row r="18" spans="1:23" x14ac:dyDescent="0.25">
      <c r="T18" s="22">
        <v>25</v>
      </c>
      <c r="U18" s="29"/>
      <c r="V18" s="23" t="s">
        <v>56</v>
      </c>
      <c r="W18" s="15"/>
    </row>
    <row r="19" spans="1:23" x14ac:dyDescent="0.25">
      <c r="T19" s="22" t="s">
        <v>69</v>
      </c>
      <c r="U19" s="29"/>
      <c r="V19" s="23" t="s">
        <v>50</v>
      </c>
      <c r="W19" s="15"/>
    </row>
    <row r="20" spans="1:23" ht="15.75" thickBot="1" x14ac:dyDescent="0.3">
      <c r="T20" s="24" t="s">
        <v>70</v>
      </c>
      <c r="U20" s="30"/>
      <c r="V20" s="25" t="s">
        <v>71</v>
      </c>
      <c r="W20" s="15"/>
    </row>
    <row r="21" spans="1:23" x14ac:dyDescent="0.25">
      <c r="T21" s="18"/>
      <c r="U21" s="18"/>
      <c r="V21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workbookViewId="0">
      <selection activeCell="I8" sqref="I8"/>
    </sheetView>
  </sheetViews>
  <sheetFormatPr defaultRowHeight="15" x14ac:dyDescent="0.25"/>
  <cols>
    <col min="1" max="1" width="10.140625" customWidth="1"/>
    <col min="2" max="2" width="19.28515625" customWidth="1"/>
    <col min="3" max="3" width="15.28515625" customWidth="1"/>
    <col min="4" max="4" width="8.5703125" customWidth="1"/>
    <col min="5" max="5" width="10.140625" customWidth="1"/>
    <col min="6" max="6" width="8" customWidth="1"/>
    <col min="7" max="7" width="8.85546875" customWidth="1"/>
    <col min="8" max="8" width="9.7109375" customWidth="1"/>
    <col min="9" max="10" width="9.7109375" style="3" customWidth="1"/>
    <col min="11" max="11" width="8.85546875" customWidth="1"/>
    <col min="12" max="12" width="10.7109375" customWidth="1"/>
    <col min="13" max="13" width="12.5703125" customWidth="1"/>
    <col min="14" max="14" width="11.7109375" customWidth="1"/>
    <col min="15" max="15" width="13.42578125" customWidth="1"/>
  </cols>
  <sheetData>
    <row r="1" spans="1:17" s="4" customFormat="1" ht="102" x14ac:dyDescent="0.25">
      <c r="A1" s="35" t="s">
        <v>0</v>
      </c>
      <c r="B1" s="35" t="s">
        <v>29</v>
      </c>
      <c r="C1" s="35" t="s">
        <v>26</v>
      </c>
      <c r="D1" s="35" t="s">
        <v>32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66</v>
      </c>
      <c r="J1" s="35" t="s">
        <v>78</v>
      </c>
      <c r="K1" s="35" t="s">
        <v>37</v>
      </c>
      <c r="L1" s="35" t="s">
        <v>38</v>
      </c>
      <c r="M1" s="35" t="s">
        <v>77</v>
      </c>
      <c r="N1" s="35" t="s">
        <v>41</v>
      </c>
      <c r="O1" s="35" t="s">
        <v>52</v>
      </c>
    </row>
    <row r="2" spans="1:17" x14ac:dyDescent="0.25">
      <c r="A2" s="3" t="s">
        <v>24</v>
      </c>
      <c r="B2" s="3" t="s">
        <v>50</v>
      </c>
      <c r="C2" s="3"/>
      <c r="D2" s="1">
        <v>3</v>
      </c>
      <c r="E2" s="1">
        <v>4</v>
      </c>
      <c r="F2" s="1">
        <v>1</v>
      </c>
      <c r="G2" s="1">
        <v>0</v>
      </c>
      <c r="H2" s="1">
        <v>10</v>
      </c>
      <c r="I2" s="1"/>
      <c r="J2" s="1"/>
      <c r="K2" s="1">
        <v>12</v>
      </c>
      <c r="L2" s="1"/>
      <c r="M2" s="1"/>
      <c r="N2" s="1">
        <v>4</v>
      </c>
      <c r="O2" s="1">
        <f>SUM(D2:N2)</f>
        <v>34</v>
      </c>
    </row>
    <row r="3" spans="1:17" x14ac:dyDescent="0.25">
      <c r="A3" s="3" t="s">
        <v>24</v>
      </c>
      <c r="B3" s="3" t="s">
        <v>40</v>
      </c>
      <c r="C3" s="3"/>
      <c r="D3" s="1">
        <v>12</v>
      </c>
      <c r="E3" s="1">
        <v>6</v>
      </c>
      <c r="F3" s="1">
        <v>15</v>
      </c>
      <c r="G3" s="1">
        <v>1</v>
      </c>
      <c r="H3" s="1">
        <v>10</v>
      </c>
      <c r="I3" s="1"/>
      <c r="J3" s="1"/>
      <c r="K3" s="1">
        <v>25</v>
      </c>
      <c r="L3" s="1"/>
      <c r="M3" s="1"/>
      <c r="N3" s="1">
        <v>15</v>
      </c>
      <c r="O3" s="1">
        <f t="shared" ref="O3:O18" si="0">SUM(D3:N3)</f>
        <v>84</v>
      </c>
    </row>
    <row r="4" spans="1:17" x14ac:dyDescent="0.25">
      <c r="A4" s="3" t="s">
        <v>24</v>
      </c>
      <c r="B4" s="3" t="s">
        <v>30</v>
      </c>
      <c r="C4" s="3"/>
      <c r="D4" s="1">
        <v>12</v>
      </c>
      <c r="E4" s="1">
        <v>4</v>
      </c>
      <c r="F4" s="1">
        <v>6</v>
      </c>
      <c r="G4" s="1">
        <v>1</v>
      </c>
      <c r="H4" s="1">
        <v>12</v>
      </c>
      <c r="I4" s="1"/>
      <c r="J4" s="1"/>
      <c r="K4" s="1">
        <v>20</v>
      </c>
      <c r="L4" s="1"/>
      <c r="M4" s="1"/>
      <c r="N4" s="1">
        <v>15</v>
      </c>
      <c r="O4" s="1">
        <f t="shared" si="0"/>
        <v>70</v>
      </c>
    </row>
    <row r="5" spans="1:17" x14ac:dyDescent="0.25">
      <c r="A5" s="3" t="s">
        <v>2</v>
      </c>
      <c r="B5" s="3" t="s">
        <v>50</v>
      </c>
      <c r="C5" s="3" t="s">
        <v>27</v>
      </c>
      <c r="D5" s="1">
        <v>24.7105</v>
      </c>
      <c r="E5" s="1">
        <v>9.8841999999999999</v>
      </c>
      <c r="F5" s="1">
        <v>4.9420999999999999</v>
      </c>
      <c r="G5" s="1">
        <v>0.30888125</v>
      </c>
      <c r="H5" s="1">
        <v>14.8263</v>
      </c>
      <c r="I5" s="1"/>
      <c r="J5" s="1"/>
      <c r="K5" s="1">
        <v>9.8841999999999999</v>
      </c>
      <c r="L5" s="1"/>
      <c r="M5" s="1">
        <v>6</v>
      </c>
      <c r="N5" s="1"/>
      <c r="O5" s="1">
        <f t="shared" si="0"/>
        <v>70.556181250000009</v>
      </c>
    </row>
    <row r="6" spans="1:17" x14ac:dyDescent="0.25">
      <c r="A6" s="3" t="s">
        <v>2</v>
      </c>
      <c r="B6" s="3" t="s">
        <v>50</v>
      </c>
      <c r="C6" s="3" t="s">
        <v>28</v>
      </c>
      <c r="D6" s="1">
        <v>37.065750000000001</v>
      </c>
      <c r="E6" s="1">
        <v>14.8263</v>
      </c>
      <c r="F6" s="1">
        <v>4.9420999999999999</v>
      </c>
      <c r="G6" s="1">
        <v>0.30888125</v>
      </c>
      <c r="H6" s="1">
        <v>19.7684</v>
      </c>
      <c r="I6" s="1"/>
      <c r="J6" s="1"/>
      <c r="K6" s="1">
        <v>12.35525</v>
      </c>
      <c r="L6" s="1"/>
      <c r="M6" s="1">
        <v>6</v>
      </c>
      <c r="N6" s="1"/>
      <c r="O6" s="1">
        <f t="shared" si="0"/>
        <v>95.266681249999991</v>
      </c>
    </row>
    <row r="7" spans="1:17" x14ac:dyDescent="0.25">
      <c r="A7" s="3" t="s">
        <v>2</v>
      </c>
      <c r="B7" s="3" t="s">
        <v>39</v>
      </c>
      <c r="C7" s="3" t="s">
        <v>27</v>
      </c>
      <c r="D7" s="1">
        <v>24.7105</v>
      </c>
      <c r="E7" s="1">
        <v>14.8263</v>
      </c>
      <c r="F7" s="1">
        <v>4.9420999999999999</v>
      </c>
      <c r="G7" s="1">
        <v>0.30888125</v>
      </c>
      <c r="H7" s="1">
        <v>9.8841999999999999</v>
      </c>
      <c r="I7" s="1">
        <v>3</v>
      </c>
      <c r="J7" s="1">
        <v>6</v>
      </c>
      <c r="K7" s="1">
        <v>14.8263</v>
      </c>
      <c r="L7" s="1">
        <v>4</v>
      </c>
      <c r="M7" s="1">
        <v>6</v>
      </c>
      <c r="N7" s="1"/>
      <c r="O7" s="1">
        <f t="shared" si="0"/>
        <v>88.498281249999991</v>
      </c>
      <c r="Q7" s="3"/>
    </row>
    <row r="8" spans="1:17" x14ac:dyDescent="0.25">
      <c r="A8" s="3" t="s">
        <v>2</v>
      </c>
      <c r="B8" s="3" t="s">
        <v>39</v>
      </c>
      <c r="C8" s="3" t="s">
        <v>28</v>
      </c>
      <c r="D8" s="1">
        <v>37.065750000000001</v>
      </c>
      <c r="E8" s="1">
        <v>22.239449999999998</v>
      </c>
      <c r="F8" s="1">
        <v>4.9420999999999999</v>
      </c>
      <c r="G8" s="1">
        <v>0.30888125</v>
      </c>
      <c r="H8" s="1">
        <v>14.8263</v>
      </c>
      <c r="I8" s="1">
        <v>3</v>
      </c>
      <c r="J8" s="1">
        <v>6</v>
      </c>
      <c r="K8" s="1">
        <v>19.7684</v>
      </c>
      <c r="L8" s="1">
        <v>4</v>
      </c>
      <c r="M8" s="1">
        <v>6</v>
      </c>
      <c r="N8" s="1"/>
      <c r="O8" s="1">
        <f t="shared" si="0"/>
        <v>118.15088125</v>
      </c>
    </row>
    <row r="9" spans="1:17" x14ac:dyDescent="0.25">
      <c r="A9" s="3" t="s">
        <v>2</v>
      </c>
      <c r="B9" s="3" t="s">
        <v>30</v>
      </c>
      <c r="C9" s="3" t="s">
        <v>27</v>
      </c>
      <c r="D9" s="1">
        <v>24.7105</v>
      </c>
      <c r="E9" s="1">
        <v>4.9420999999999999</v>
      </c>
      <c r="F9" s="1">
        <v>4.9420999999999999</v>
      </c>
      <c r="G9" s="1">
        <v>0.30888125</v>
      </c>
      <c r="H9" s="1">
        <v>7.4131499999999999</v>
      </c>
      <c r="I9" s="1">
        <v>3</v>
      </c>
      <c r="J9" s="1"/>
      <c r="K9" s="1">
        <v>4.9420999999999999</v>
      </c>
      <c r="L9" s="1">
        <v>4</v>
      </c>
      <c r="M9" s="1"/>
      <c r="N9" s="1"/>
      <c r="O9" s="1">
        <f t="shared" si="0"/>
        <v>54.25883125</v>
      </c>
    </row>
    <row r="10" spans="1:17" x14ac:dyDescent="0.25">
      <c r="A10" s="3" t="s">
        <v>2</v>
      </c>
      <c r="B10" s="3" t="s">
        <v>30</v>
      </c>
      <c r="C10" s="3" t="s">
        <v>28</v>
      </c>
      <c r="D10" s="1">
        <v>37.065750000000001</v>
      </c>
      <c r="E10" s="1">
        <v>7.4131499999999999</v>
      </c>
      <c r="F10" s="1">
        <v>4.9420999999999999</v>
      </c>
      <c r="G10" s="1">
        <v>0.30888125</v>
      </c>
      <c r="H10" s="1">
        <v>9.8841999999999999</v>
      </c>
      <c r="I10" s="1">
        <v>3</v>
      </c>
      <c r="J10" s="1"/>
      <c r="K10" s="1">
        <v>7.4131499999999999</v>
      </c>
      <c r="L10" s="1">
        <v>4</v>
      </c>
      <c r="M10" s="1"/>
      <c r="N10" s="1"/>
      <c r="O10" s="1">
        <f t="shared" si="0"/>
        <v>74.02723125</v>
      </c>
    </row>
    <row r="11" spans="1:17" x14ac:dyDescent="0.25">
      <c r="A11" s="3" t="s">
        <v>2</v>
      </c>
      <c r="B11" s="3" t="s">
        <v>31</v>
      </c>
      <c r="C11" s="3" t="s">
        <v>27</v>
      </c>
      <c r="D11" s="1">
        <v>24.7105</v>
      </c>
      <c r="E11" s="1">
        <v>4.9420999999999999</v>
      </c>
      <c r="F11" s="1">
        <v>0</v>
      </c>
      <c r="G11" s="1">
        <v>0.30888125</v>
      </c>
      <c r="H11" s="1">
        <v>7.4131499999999999</v>
      </c>
      <c r="I11" s="1"/>
      <c r="J11" s="1">
        <v>6</v>
      </c>
      <c r="K11" s="1">
        <v>14.8263</v>
      </c>
      <c r="L11" s="1"/>
      <c r="M11" s="1">
        <v>6</v>
      </c>
      <c r="N11" s="1"/>
      <c r="O11" s="1">
        <f t="shared" si="0"/>
        <v>64.200931249999996</v>
      </c>
    </row>
    <row r="12" spans="1:17" x14ac:dyDescent="0.25">
      <c r="A12" s="3" t="s">
        <v>2</v>
      </c>
      <c r="B12" s="3" t="s">
        <v>31</v>
      </c>
      <c r="C12" s="3" t="s">
        <v>28</v>
      </c>
      <c r="D12" s="1">
        <v>37.065750000000001</v>
      </c>
      <c r="E12" s="1">
        <v>7.4131499999999999</v>
      </c>
      <c r="F12" s="1">
        <v>0</v>
      </c>
      <c r="G12" s="1">
        <v>0.30888125</v>
      </c>
      <c r="H12" s="1">
        <v>9.8841999999999999</v>
      </c>
      <c r="I12" s="1"/>
      <c r="J12" s="1">
        <v>6</v>
      </c>
      <c r="K12" s="1">
        <v>19.7684</v>
      </c>
      <c r="L12" s="1"/>
      <c r="M12" s="1">
        <v>6</v>
      </c>
      <c r="N12" s="1"/>
      <c r="O12" s="1">
        <f t="shared" si="0"/>
        <v>86.440381250000002</v>
      </c>
    </row>
    <row r="13" spans="1:17" s="3" customFormat="1" x14ac:dyDescent="0.25">
      <c r="A13" s="3" t="s">
        <v>2</v>
      </c>
      <c r="B13" s="3" t="s">
        <v>31</v>
      </c>
      <c r="C13" s="3" t="s">
        <v>64</v>
      </c>
      <c r="D13" s="1">
        <v>31</v>
      </c>
      <c r="E13" s="1">
        <v>6</v>
      </c>
      <c r="F13" s="1">
        <v>0</v>
      </c>
      <c r="G13" s="1">
        <v>0</v>
      </c>
      <c r="H13" s="1">
        <v>8.5</v>
      </c>
      <c r="I13" s="1"/>
      <c r="J13" s="1">
        <v>6</v>
      </c>
      <c r="K13" s="1">
        <v>17.5</v>
      </c>
      <c r="L13" s="1"/>
      <c r="M13" s="1">
        <v>6</v>
      </c>
      <c r="N13" s="1"/>
      <c r="O13" s="1">
        <f t="shared" si="0"/>
        <v>75</v>
      </c>
    </row>
    <row r="14" spans="1:17" s="3" customFormat="1" x14ac:dyDescent="0.25">
      <c r="A14" s="3" t="s">
        <v>2</v>
      </c>
      <c r="B14" s="3" t="s">
        <v>39</v>
      </c>
      <c r="C14" s="3" t="s">
        <v>64</v>
      </c>
      <c r="D14" s="1">
        <v>31</v>
      </c>
      <c r="E14" s="1">
        <v>12</v>
      </c>
      <c r="F14" s="1">
        <v>5</v>
      </c>
      <c r="G14" s="1">
        <v>0</v>
      </c>
      <c r="H14" s="1">
        <v>12.5</v>
      </c>
      <c r="I14" s="1">
        <v>3</v>
      </c>
      <c r="J14" s="1">
        <v>6</v>
      </c>
      <c r="K14" s="1">
        <v>17.5</v>
      </c>
      <c r="L14" s="1">
        <v>4</v>
      </c>
      <c r="M14" s="1">
        <v>6</v>
      </c>
      <c r="N14" s="1"/>
      <c r="O14" s="1">
        <f t="shared" si="0"/>
        <v>97</v>
      </c>
    </row>
    <row r="15" spans="1:17" s="3" customFormat="1" x14ac:dyDescent="0.25">
      <c r="A15" s="3" t="s">
        <v>2</v>
      </c>
      <c r="B15" s="3" t="s">
        <v>30</v>
      </c>
      <c r="C15" s="3" t="s">
        <v>64</v>
      </c>
      <c r="D15" s="1">
        <v>31</v>
      </c>
      <c r="E15" s="1">
        <v>6</v>
      </c>
      <c r="F15" s="1">
        <v>5</v>
      </c>
      <c r="G15" s="1">
        <v>0</v>
      </c>
      <c r="H15" s="1">
        <v>8.5</v>
      </c>
      <c r="I15" s="1">
        <v>3</v>
      </c>
      <c r="J15" s="1">
        <v>0</v>
      </c>
      <c r="K15" s="1">
        <v>6</v>
      </c>
      <c r="L15" s="1">
        <v>4</v>
      </c>
      <c r="M15" s="1"/>
      <c r="N15" s="1"/>
      <c r="O15" s="1">
        <f t="shared" si="0"/>
        <v>63.5</v>
      </c>
    </row>
    <row r="16" spans="1:17" x14ac:dyDescent="0.25">
      <c r="A16" s="3" t="s">
        <v>25</v>
      </c>
      <c r="B16" s="3" t="s">
        <v>50</v>
      </c>
      <c r="C16" s="3" t="s">
        <v>64</v>
      </c>
      <c r="D16" s="1">
        <v>15</v>
      </c>
      <c r="E16" s="1">
        <v>6</v>
      </c>
      <c r="F16" s="1">
        <v>0</v>
      </c>
      <c r="G16" s="1">
        <v>1</v>
      </c>
      <c r="H16" s="1">
        <v>20</v>
      </c>
      <c r="I16" s="1">
        <v>2.5</v>
      </c>
      <c r="K16" s="1">
        <v>12</v>
      </c>
      <c r="L16" s="3"/>
      <c r="M16" s="1">
        <v>8</v>
      </c>
      <c r="N16" s="3"/>
      <c r="O16" s="1">
        <f t="shared" si="0"/>
        <v>64.5</v>
      </c>
    </row>
    <row r="17" spans="1:15" x14ac:dyDescent="0.25">
      <c r="A17" s="3" t="s">
        <v>25</v>
      </c>
      <c r="B17" s="3" t="s">
        <v>40</v>
      </c>
      <c r="C17" s="3" t="s">
        <v>64</v>
      </c>
      <c r="D17" s="1">
        <v>15</v>
      </c>
      <c r="E17" s="1">
        <v>14</v>
      </c>
      <c r="F17" s="1">
        <v>4</v>
      </c>
      <c r="G17" s="1">
        <v>1</v>
      </c>
      <c r="H17" s="1">
        <v>24</v>
      </c>
      <c r="I17" s="1">
        <v>3</v>
      </c>
      <c r="J17" s="1">
        <v>5</v>
      </c>
      <c r="K17" s="1">
        <v>25</v>
      </c>
      <c r="L17" s="3">
        <v>5</v>
      </c>
      <c r="M17" s="3">
        <v>8</v>
      </c>
      <c r="N17" s="3"/>
      <c r="O17" s="1">
        <f t="shared" si="0"/>
        <v>104</v>
      </c>
    </row>
    <row r="18" spans="1:15" x14ac:dyDescent="0.25">
      <c r="A18" s="3" t="s">
        <v>25</v>
      </c>
      <c r="B18" s="3" t="s">
        <v>30</v>
      </c>
      <c r="C18" s="3" t="s">
        <v>64</v>
      </c>
      <c r="D18" s="1">
        <v>15</v>
      </c>
      <c r="E18" s="1">
        <v>8</v>
      </c>
      <c r="F18" s="1">
        <v>4</v>
      </c>
      <c r="G18" s="1">
        <v>1</v>
      </c>
      <c r="H18" s="1">
        <v>20</v>
      </c>
      <c r="J18" s="1">
        <v>5</v>
      </c>
      <c r="K18" s="1">
        <v>20</v>
      </c>
      <c r="L18" s="1">
        <v>5</v>
      </c>
      <c r="M18" s="1"/>
      <c r="N18" s="3"/>
      <c r="O18" s="1">
        <f t="shared" si="0"/>
        <v>78</v>
      </c>
    </row>
    <row r="19" spans="1:15" x14ac:dyDescent="0.25">
      <c r="C19" s="3"/>
      <c r="D19" s="3"/>
    </row>
    <row r="20" spans="1:15" x14ac:dyDescent="0.25">
      <c r="C20" s="2"/>
      <c r="D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workbookViewId="0">
      <selection activeCell="I8" sqref="I8"/>
    </sheetView>
  </sheetViews>
  <sheetFormatPr defaultColWidth="9.140625" defaultRowHeight="15" x14ac:dyDescent="0.25"/>
  <cols>
    <col min="1" max="1" width="10.140625" style="3" customWidth="1"/>
    <col min="2" max="2" width="19.28515625" style="3" customWidth="1"/>
    <col min="3" max="3" width="15.28515625" style="3" customWidth="1"/>
    <col min="4" max="4" width="8.5703125" style="3" customWidth="1"/>
    <col min="5" max="5" width="10.140625" style="3" customWidth="1"/>
    <col min="6" max="6" width="8" style="3" customWidth="1"/>
    <col min="7" max="7" width="8.85546875" style="3" customWidth="1"/>
    <col min="8" max="10" width="9.7109375" style="3" customWidth="1"/>
    <col min="11" max="11" width="8.85546875" style="3" customWidth="1"/>
    <col min="12" max="12" width="10.7109375" style="3" customWidth="1"/>
    <col min="13" max="13" width="12.5703125" style="3" customWidth="1"/>
    <col min="14" max="14" width="11.7109375" style="3" customWidth="1"/>
    <col min="15" max="15" width="13.42578125" style="3" customWidth="1"/>
    <col min="16" max="16384" width="9.140625" style="3"/>
  </cols>
  <sheetData>
    <row r="1" spans="1:18" s="4" customFormat="1" ht="102" x14ac:dyDescent="0.25">
      <c r="A1" s="4" t="s">
        <v>0</v>
      </c>
      <c r="B1" s="4" t="s">
        <v>29</v>
      </c>
      <c r="C1" s="4" t="s">
        <v>26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66</v>
      </c>
      <c r="J1" s="4" t="s">
        <v>78</v>
      </c>
      <c r="K1" s="4" t="s">
        <v>37</v>
      </c>
      <c r="L1" s="4" t="s">
        <v>38</v>
      </c>
      <c r="M1" s="4" t="s">
        <v>77</v>
      </c>
      <c r="N1" s="4" t="s">
        <v>41</v>
      </c>
      <c r="O1" s="4" t="s">
        <v>51</v>
      </c>
    </row>
    <row r="2" spans="1:18" x14ac:dyDescent="0.25">
      <c r="A2" s="3" t="s">
        <v>24</v>
      </c>
      <c r="B2" s="3" t="s">
        <v>50</v>
      </c>
      <c r="C2" s="3" t="s">
        <v>64</v>
      </c>
      <c r="D2" s="1">
        <f>IF($A2="Tanzania",(labour_day!D2*6)/8,IF($A2="Ethiopia",(labour_day!D2*7.5)/8,labour_day!D2))</f>
        <v>2.8125</v>
      </c>
      <c r="E2" s="1">
        <f>IF($A2="Tanzania",(labour_day!E2*6)/8,IF($A2="Ethiopia",(labour_day!E2*7.5)/8,labour_day!E2))</f>
        <v>3.75</v>
      </c>
      <c r="F2" s="1">
        <f>IF($A2="Tanzania",(labour_day!F2*6)/8,IF($A2="Ethiopia",(labour_day!F2*7.5)/8,labour_day!F2))</f>
        <v>0.9375</v>
      </c>
      <c r="G2" s="1">
        <f>IF($A2="Tanzania",(labour_day!G2*6)/8,IF($A2="Ethiopia",(labour_day!G2*7.5)/8,labour_day!G2))</f>
        <v>0</v>
      </c>
      <c r="H2" s="1">
        <f>IF($A2="Tanzania",(labour_day!H2*6)/8,IF($A2="Ethiopia",(labour_day!H2*7.5)/8,labour_day!H2))</f>
        <v>9.375</v>
      </c>
      <c r="I2" s="1">
        <f>IF($A2="Tanzania",(labour_day!I2*6)/8,IF($A2="Ethiopia",(labour_day!I2*7.5)/8,labour_day!I2))</f>
        <v>0</v>
      </c>
      <c r="J2" s="1">
        <f>IF($A2="Tanzania",(labour_day!J2*6)/8,IF($A2="Ethiopia",(labour_day!J2*7.5)/8,labour_day!J2))</f>
        <v>0</v>
      </c>
      <c r="K2" s="1">
        <f>IF($A2="Tanzania",(labour_day!K2*6)/8,IF($A2="Ethiopia",(labour_day!K2*7.5)/8,labour_day!K2))</f>
        <v>11.25</v>
      </c>
      <c r="L2" s="1">
        <f>IF($A2="Tanzania",(labour_day!L2*6)/8,IF($A2="Ethiopia",(labour_day!L2*7.5)/8,labour_day!L2))</f>
        <v>0</v>
      </c>
      <c r="M2" s="1">
        <f>IF($A2="Tanzania",(labour_day!M2*6)/8,IF($A2="Ethiopia",(labour_day!M2*7.5)/8,labour_day!M2))</f>
        <v>0</v>
      </c>
      <c r="N2" s="1">
        <f>IF($A2="Tanzania",(labour_day!N2*6)/8,IF($A2="Ethiopia",(labour_day!N2*7.5)/8,labour_day!N2))</f>
        <v>3.75</v>
      </c>
      <c r="O2" s="1">
        <f>IF($A2="Tanzania",(labour_day!O2*6)/8,IF($A2="Ethiopia",(labour_day!O2*7.5)/8,labour_day!O2))</f>
        <v>31.875</v>
      </c>
    </row>
    <row r="3" spans="1:18" x14ac:dyDescent="0.25">
      <c r="A3" s="3" t="s">
        <v>24</v>
      </c>
      <c r="B3" s="3" t="s">
        <v>40</v>
      </c>
      <c r="C3" s="3" t="s">
        <v>64</v>
      </c>
      <c r="D3" s="1">
        <f>IF($A3="Tanzania",(labour_day!D3*6)/8,IF($A3="Ethiopia",(labour_day!D3*7.5)/8,labour_day!D3))</f>
        <v>11.25</v>
      </c>
      <c r="E3" s="1">
        <f>IF($A3="Tanzania",(labour_day!E3*6)/8,IF($A3="Ethiopia",(labour_day!E3*7.5)/8,labour_day!E3))</f>
        <v>5.625</v>
      </c>
      <c r="F3" s="1">
        <f>IF($A3="Tanzania",(labour_day!F3*6)/8,IF($A3="Ethiopia",(labour_day!F3*7.5)/8,labour_day!F3))</f>
        <v>14.0625</v>
      </c>
      <c r="G3" s="1">
        <f>IF($A3="Tanzania",(labour_day!G3*6)/8,IF($A3="Ethiopia",(labour_day!G3*7.5)/8,labour_day!G3))</f>
        <v>0.9375</v>
      </c>
      <c r="H3" s="1">
        <f>IF($A3="Tanzania",(labour_day!H3*6)/8,IF($A3="Ethiopia",(labour_day!H3*7.5)/8,labour_day!H3))</f>
        <v>9.375</v>
      </c>
      <c r="I3" s="1">
        <f>IF($A3="Tanzania",(labour_day!I3*6)/8,IF($A3="Ethiopia",(labour_day!I3*7.5)/8,labour_day!I3))</f>
        <v>0</v>
      </c>
      <c r="J3" s="1">
        <f>IF($A3="Tanzania",(labour_day!J3*6)/8,IF($A3="Ethiopia",(labour_day!J3*7.5)/8,labour_day!J3))</f>
        <v>0</v>
      </c>
      <c r="K3" s="1">
        <f>IF($A3="Tanzania",(labour_day!K3*6)/8,IF($A3="Ethiopia",(labour_day!K3*7.5)/8,labour_day!K3))</f>
        <v>23.4375</v>
      </c>
      <c r="L3" s="1">
        <f>IF($A3="Tanzania",(labour_day!L3*6)/8,IF($A3="Ethiopia",(labour_day!L3*7.5)/8,labour_day!L3))</f>
        <v>0</v>
      </c>
      <c r="M3" s="1">
        <f>IF($A3="Tanzania",(labour_day!M3*6)/8,IF($A3="Ethiopia",(labour_day!M3*7.5)/8,labour_day!M3))</f>
        <v>0</v>
      </c>
      <c r="N3" s="1">
        <f>IF($A3="Tanzania",(labour_day!N3*6)/8,IF($A3="Ethiopia",(labour_day!N3*7.5)/8,labour_day!N3))</f>
        <v>14.0625</v>
      </c>
      <c r="O3" s="1">
        <f>IF($A3="Tanzania",(labour_day!O3*6)/8,IF($A3="Ethiopia",(labour_day!O3*7.5)/8,labour_day!O3))</f>
        <v>78.75</v>
      </c>
    </row>
    <row r="4" spans="1:18" x14ac:dyDescent="0.25">
      <c r="A4" s="3" t="s">
        <v>24</v>
      </c>
      <c r="B4" s="3" t="s">
        <v>30</v>
      </c>
      <c r="C4" s="3" t="s">
        <v>64</v>
      </c>
      <c r="D4" s="1">
        <f>IF($A4="Tanzania",(labour_day!D4*6)/8,IF($A4="Ethiopia",(labour_day!D4*7.5)/8,labour_day!D4))</f>
        <v>11.25</v>
      </c>
      <c r="E4" s="1">
        <f>IF($A4="Tanzania",(labour_day!E4*6)/8,IF($A4="Ethiopia",(labour_day!E4*7.5)/8,labour_day!E4))</f>
        <v>3.75</v>
      </c>
      <c r="F4" s="1">
        <f>IF($A4="Tanzania",(labour_day!F4*6)/8,IF($A4="Ethiopia",(labour_day!F4*7.5)/8,labour_day!F4))</f>
        <v>5.625</v>
      </c>
      <c r="G4" s="1">
        <f>IF($A4="Tanzania",(labour_day!G4*6)/8,IF($A4="Ethiopia",(labour_day!G4*7.5)/8,labour_day!G4))</f>
        <v>0.9375</v>
      </c>
      <c r="H4" s="1">
        <f>IF($A4="Tanzania",(labour_day!H4*6)/8,IF($A4="Ethiopia",(labour_day!H4*7.5)/8,labour_day!H4))</f>
        <v>11.25</v>
      </c>
      <c r="I4" s="1">
        <f>IF($A4="Tanzania",(labour_day!I4*6)/8,IF($A4="Ethiopia",(labour_day!I4*7.5)/8,labour_day!I4))</f>
        <v>0</v>
      </c>
      <c r="J4" s="1">
        <f>IF($A4="Tanzania",(labour_day!J4*6)/8,IF($A4="Ethiopia",(labour_day!J4*7.5)/8,labour_day!J4))</f>
        <v>0</v>
      </c>
      <c r="K4" s="1">
        <f>IF($A4="Tanzania",(labour_day!K4*6)/8,IF($A4="Ethiopia",(labour_day!K4*7.5)/8,labour_day!K4))</f>
        <v>18.75</v>
      </c>
      <c r="L4" s="1">
        <f>IF($A4="Tanzania",(labour_day!L4*6)/8,IF($A4="Ethiopia",(labour_day!L4*7.5)/8,labour_day!L4))</f>
        <v>0</v>
      </c>
      <c r="M4" s="1">
        <f>IF($A4="Tanzania",(labour_day!M4*6)/8,IF($A4="Ethiopia",(labour_day!M4*7.5)/8,labour_day!M4))</f>
        <v>0</v>
      </c>
      <c r="N4" s="1">
        <f>IF($A4="Tanzania",(labour_day!N4*6)/8,IF($A4="Ethiopia",(labour_day!N4*7.5)/8,labour_day!N4))</f>
        <v>14.0625</v>
      </c>
      <c r="O4" s="1">
        <f>IF($A4="Tanzania",(labour_day!O4*6)/8,IF($A4="Ethiopia",(labour_day!O4*7.5)/8,labour_day!O4))</f>
        <v>65.625</v>
      </c>
      <c r="R4" s="33"/>
    </row>
    <row r="5" spans="1:18" x14ac:dyDescent="0.25">
      <c r="A5" s="3" t="s">
        <v>2</v>
      </c>
      <c r="B5" s="3" t="s">
        <v>50</v>
      </c>
      <c r="C5" s="3" t="s">
        <v>27</v>
      </c>
      <c r="D5" s="1">
        <f>IF($A5="Tanzania",(labour_day!D5*6)/8,IF($A5="Ethiopia",(labour_day!D5*7.5)/8,labour_day!D5))</f>
        <v>18.532875000000001</v>
      </c>
      <c r="E5" s="1">
        <f>IF($A5="Tanzania",(labour_day!E5*6)/8,IF($A5="Ethiopia",(labour_day!E5*7.5)/8,labour_day!E5))</f>
        <v>7.4131499999999999</v>
      </c>
      <c r="F5" s="1">
        <f>IF($A5="Tanzania",(labour_day!F5*6)/8,IF($A5="Ethiopia",(labour_day!F5*7.5)/8,labour_day!F5))</f>
        <v>3.706575</v>
      </c>
      <c r="G5" s="1">
        <f>IF($A5="Tanzania",(labour_day!G5*6)/8,IF($A5="Ethiopia",(labour_day!G5*7.5)/8,labour_day!G5))</f>
        <v>0.2316609375</v>
      </c>
      <c r="H5" s="1">
        <f>IF($A5="Tanzania",(labour_day!H5*6)/8,IF($A5="Ethiopia",(labour_day!H5*7.5)/8,labour_day!H5))</f>
        <v>11.119724999999999</v>
      </c>
      <c r="I5" s="1">
        <f>IF($A5="Tanzania",(labour_day!I5*6)/8,IF($A5="Ethiopia",(labour_day!I5*7.5)/8,labour_day!I5))</f>
        <v>0</v>
      </c>
      <c r="J5" s="1">
        <f>IF($A5="Tanzania",(labour_day!J5*6)/8,IF($A5="Ethiopia",(labour_day!J5*7.5)/8,labour_day!J5))</f>
        <v>0</v>
      </c>
      <c r="K5" s="1">
        <f>IF($A5="Tanzania",(labour_day!K5*6)/8,IF($A5="Ethiopia",(labour_day!K5*7.5)/8,labour_day!K5))</f>
        <v>7.4131499999999999</v>
      </c>
      <c r="L5" s="1">
        <f>IF($A5="Tanzania",(labour_day!L5*6)/8,IF($A5="Ethiopia",(labour_day!L5*7.5)/8,labour_day!L5))</f>
        <v>0</v>
      </c>
      <c r="M5" s="1">
        <f>IF($A5="Tanzania",(labour_day!M5*6)/8,IF($A5="Ethiopia",(labour_day!M5*7.5)/8,labour_day!M5))</f>
        <v>4.5</v>
      </c>
      <c r="N5" s="1">
        <f>IF($A5="Tanzania",(labour_day!N5*6)/8,IF($A5="Ethiopia",(labour_day!N5*7.5)/8,labour_day!N5))</f>
        <v>0</v>
      </c>
      <c r="O5" s="1">
        <f>IF($A5="Tanzania",(labour_day!O5*6)/8,IF($A5="Ethiopia",(labour_day!O5*7.5)/8,labour_day!O5))</f>
        <v>52.917135937500007</v>
      </c>
    </row>
    <row r="6" spans="1:18" x14ac:dyDescent="0.25">
      <c r="A6" s="3" t="s">
        <v>2</v>
      </c>
      <c r="B6" s="3" t="s">
        <v>50</v>
      </c>
      <c r="C6" s="3" t="s">
        <v>28</v>
      </c>
      <c r="D6" s="1">
        <f>IF($A6="Tanzania",(labour_day!D6*6)/8,IF($A6="Ethiopia",(labour_day!D6*7.5)/8,labour_day!D6))</f>
        <v>27.799312499999999</v>
      </c>
      <c r="E6" s="1">
        <f>IF($A6="Tanzania",(labour_day!E6*6)/8,IF($A6="Ethiopia",(labour_day!E6*7.5)/8,labour_day!E6))</f>
        <v>11.119724999999999</v>
      </c>
      <c r="F6" s="1">
        <f>IF($A6="Tanzania",(labour_day!F6*6)/8,IF($A6="Ethiopia",(labour_day!F6*7.5)/8,labour_day!F6))</f>
        <v>3.706575</v>
      </c>
      <c r="G6" s="1">
        <f>IF($A6="Tanzania",(labour_day!G6*6)/8,IF($A6="Ethiopia",(labour_day!G6*7.5)/8,labour_day!G6))</f>
        <v>0.2316609375</v>
      </c>
      <c r="H6" s="1">
        <f>IF($A6="Tanzania",(labour_day!H6*6)/8,IF($A6="Ethiopia",(labour_day!H6*7.5)/8,labour_day!H6))</f>
        <v>14.8263</v>
      </c>
      <c r="I6" s="1">
        <f>IF($A6="Tanzania",(labour_day!I6*6)/8,IF($A6="Ethiopia",(labour_day!I6*7.5)/8,labour_day!I6))</f>
        <v>0</v>
      </c>
      <c r="J6" s="1">
        <f>IF($A6="Tanzania",(labour_day!J6*6)/8,IF($A6="Ethiopia",(labour_day!J6*7.5)/8,labour_day!J6))</f>
        <v>0</v>
      </c>
      <c r="K6" s="1">
        <f>IF($A6="Tanzania",(labour_day!K6*6)/8,IF($A6="Ethiopia",(labour_day!K6*7.5)/8,labour_day!K6))</f>
        <v>9.2664375000000003</v>
      </c>
      <c r="L6" s="1">
        <f>IF($A6="Tanzania",(labour_day!L6*6)/8,IF($A6="Ethiopia",(labour_day!L6*7.5)/8,labour_day!L6))</f>
        <v>0</v>
      </c>
      <c r="M6" s="1">
        <f>IF($A6="Tanzania",(labour_day!M6*6)/8,IF($A6="Ethiopia",(labour_day!M6*7.5)/8,labour_day!M6))</f>
        <v>4.5</v>
      </c>
      <c r="N6" s="1">
        <f>IF($A6="Tanzania",(labour_day!N6*6)/8,IF($A6="Ethiopia",(labour_day!N6*7.5)/8,labour_day!N6))</f>
        <v>0</v>
      </c>
      <c r="O6" s="1">
        <f>IF($A6="Tanzania",(labour_day!O6*6)/8,IF($A6="Ethiopia",(labour_day!O6*7.5)/8,labour_day!O6))</f>
        <v>71.450010937499997</v>
      </c>
    </row>
    <row r="7" spans="1:18" x14ac:dyDescent="0.25">
      <c r="A7" s="3" t="s">
        <v>2</v>
      </c>
      <c r="B7" s="3" t="s">
        <v>39</v>
      </c>
      <c r="C7" s="3" t="s">
        <v>27</v>
      </c>
      <c r="D7" s="1">
        <f>IF($A7="Tanzania",(labour_day!D7*6)/8,IF($A7="Ethiopia",(labour_day!D7*7.5)/8,labour_day!D7))</f>
        <v>18.532875000000001</v>
      </c>
      <c r="E7" s="1">
        <f>IF($A7="Tanzania",(labour_day!E7*6)/8,IF($A7="Ethiopia",(labour_day!E7*7.5)/8,labour_day!E7))</f>
        <v>11.119724999999999</v>
      </c>
      <c r="F7" s="1">
        <f>IF($A7="Tanzania",(labour_day!F7*6)/8,IF($A7="Ethiopia",(labour_day!F7*7.5)/8,labour_day!F7))</f>
        <v>3.706575</v>
      </c>
      <c r="G7" s="1">
        <f>IF($A7="Tanzania",(labour_day!G7*6)/8,IF($A7="Ethiopia",(labour_day!G7*7.5)/8,labour_day!G7))</f>
        <v>0.2316609375</v>
      </c>
      <c r="H7" s="1">
        <f>IF($A7="Tanzania",(labour_day!H7*6)/8,IF($A7="Ethiopia",(labour_day!H7*7.5)/8,labour_day!H7))</f>
        <v>7.4131499999999999</v>
      </c>
      <c r="I7" s="34">
        <f>IF($A7="Tanzania",(labour_day!I7*6)/8,IF($A7="Ethiopia",(labour_day!I7*7.5)/8,labour_day!I7))</f>
        <v>2.25</v>
      </c>
      <c r="J7" s="1">
        <f>IF($A7="Tanzania",(labour_day!J7*6)/8,IF($A7="Ethiopia",(labour_day!J7*7.5)/8,labour_day!J7))</f>
        <v>4.5</v>
      </c>
      <c r="K7" s="1">
        <f>IF($A7="Tanzania",(labour_day!K7*6)/8,IF($A7="Ethiopia",(labour_day!K7*7.5)/8,labour_day!K7))</f>
        <v>11.119724999999999</v>
      </c>
      <c r="L7" s="1">
        <f>IF($A7="Tanzania",(labour_day!L7*6)/8,IF($A7="Ethiopia",(labour_day!L7*7.5)/8,labour_day!L7))</f>
        <v>3</v>
      </c>
      <c r="M7" s="1">
        <f>IF($A7="Tanzania",(labour_day!M7*6)/8,IF($A7="Ethiopia",(labour_day!M7*7.5)/8,labour_day!M7))</f>
        <v>4.5</v>
      </c>
      <c r="N7" s="1">
        <f>IF($A7="Tanzania",(labour_day!N7*6)/8,IF($A7="Ethiopia",(labour_day!N7*7.5)/8,labour_day!N7))</f>
        <v>0</v>
      </c>
      <c r="O7" s="1">
        <f>IF($A7="Tanzania",(labour_day!O7*6)/8,IF($A7="Ethiopia",(labour_day!O7*7.5)/8,labour_day!O7))</f>
        <v>66.373710937499993</v>
      </c>
    </row>
    <row r="8" spans="1:18" x14ac:dyDescent="0.25">
      <c r="A8" s="3" t="s">
        <v>2</v>
      </c>
      <c r="B8" s="3" t="s">
        <v>39</v>
      </c>
      <c r="C8" s="3" t="s">
        <v>28</v>
      </c>
      <c r="D8" s="1">
        <f>IF($A8="Tanzania",(labour_day!D8*6)/8,IF($A8="Ethiopia",(labour_day!D8*7.5)/8,labour_day!D8))</f>
        <v>27.799312499999999</v>
      </c>
      <c r="E8" s="1">
        <f>IF($A8="Tanzania",(labour_day!E8*6)/8,IF($A8="Ethiopia",(labour_day!E8*7.5)/8,labour_day!E8))</f>
        <v>16.679587499999997</v>
      </c>
      <c r="F8" s="1">
        <f>IF($A8="Tanzania",(labour_day!F8*6)/8,IF($A8="Ethiopia",(labour_day!F8*7.5)/8,labour_day!F8))</f>
        <v>3.706575</v>
      </c>
      <c r="G8" s="1">
        <f>IF($A8="Tanzania",(labour_day!G8*6)/8,IF($A8="Ethiopia",(labour_day!G8*7.5)/8,labour_day!G8))</f>
        <v>0.2316609375</v>
      </c>
      <c r="H8" s="1">
        <f>IF($A8="Tanzania",(labour_day!H8*6)/8,IF($A8="Ethiopia",(labour_day!H8*7.5)/8,labour_day!H8))</f>
        <v>11.119724999999999</v>
      </c>
      <c r="I8" s="1">
        <f>IF($A8="Tanzania",(labour_day!I8*6)/8,IF($A8="Ethiopia",(labour_day!I8*7.5)/8,labour_day!I8))</f>
        <v>2.25</v>
      </c>
      <c r="J8" s="1">
        <f>IF($A8="Tanzania",(labour_day!J8*6)/8,IF($A8="Ethiopia",(labour_day!J8*7.5)/8,labour_day!J8))</f>
        <v>4.5</v>
      </c>
      <c r="K8" s="1">
        <f>IF($A8="Tanzania",(labour_day!K8*6)/8,IF($A8="Ethiopia",(labour_day!K8*7.5)/8,labour_day!K8))</f>
        <v>14.8263</v>
      </c>
      <c r="L8" s="1">
        <f>IF($A8="Tanzania",(labour_day!L8*6)/8,IF($A8="Ethiopia",(labour_day!L8*7.5)/8,labour_day!L8))</f>
        <v>3</v>
      </c>
      <c r="M8" s="1">
        <f>IF($A8="Tanzania",(labour_day!M8*6)/8,IF($A8="Ethiopia",(labour_day!M8*7.5)/8,labour_day!M8))</f>
        <v>4.5</v>
      </c>
      <c r="N8" s="1">
        <f>IF($A8="Tanzania",(labour_day!N8*6)/8,IF($A8="Ethiopia",(labour_day!N8*7.5)/8,labour_day!N8))</f>
        <v>0</v>
      </c>
      <c r="O8" s="1">
        <f>IF($A8="Tanzania",(labour_day!O8*6)/8,IF($A8="Ethiopia",(labour_day!O8*7.5)/8,labour_day!O8))</f>
        <v>88.613160937499998</v>
      </c>
    </row>
    <row r="9" spans="1:18" x14ac:dyDescent="0.25">
      <c r="A9" s="3" t="s">
        <v>2</v>
      </c>
      <c r="B9" s="3" t="s">
        <v>30</v>
      </c>
      <c r="C9" s="3" t="s">
        <v>27</v>
      </c>
      <c r="D9" s="1">
        <f>IF($A9="Tanzania",(labour_day!D9*6)/8,IF($A9="Ethiopia",(labour_day!D9*7.5)/8,labour_day!D9))</f>
        <v>18.532875000000001</v>
      </c>
      <c r="E9" s="1">
        <f>IF($A9="Tanzania",(labour_day!E9*6)/8,IF($A9="Ethiopia",(labour_day!E9*7.5)/8,labour_day!E9))</f>
        <v>3.706575</v>
      </c>
      <c r="F9" s="1">
        <f>IF($A9="Tanzania",(labour_day!F9*6)/8,IF($A9="Ethiopia",(labour_day!F9*7.5)/8,labour_day!F9))</f>
        <v>3.706575</v>
      </c>
      <c r="G9" s="1">
        <f>IF($A9="Tanzania",(labour_day!G9*6)/8,IF($A9="Ethiopia",(labour_day!G9*7.5)/8,labour_day!G9))</f>
        <v>0.2316609375</v>
      </c>
      <c r="H9" s="1">
        <f>IF($A9="Tanzania",(labour_day!H9*6)/8,IF($A9="Ethiopia",(labour_day!H9*7.5)/8,labour_day!H9))</f>
        <v>5.5598624999999995</v>
      </c>
      <c r="I9" s="1">
        <f>IF($A9="Tanzania",(labour_day!I9*6)/8,IF($A9="Ethiopia",(labour_day!I9*7.5)/8,labour_day!I9))</f>
        <v>2.25</v>
      </c>
      <c r="J9" s="1">
        <f>IF($A9="Tanzania",(labour_day!J9*6)/8,IF($A9="Ethiopia",(labour_day!J9*7.5)/8,labour_day!J9))</f>
        <v>0</v>
      </c>
      <c r="K9" s="1">
        <f>IF($A9="Tanzania",(labour_day!K9*6)/8,IF($A9="Ethiopia",(labour_day!K9*7.5)/8,labour_day!K9))</f>
        <v>3.706575</v>
      </c>
      <c r="L9" s="1">
        <f>IF($A9="Tanzania",(labour_day!L9*6)/8,IF($A9="Ethiopia",(labour_day!L9*7.5)/8,labour_day!L9))</f>
        <v>3</v>
      </c>
      <c r="M9" s="1">
        <f>IF($A9="Tanzania",(labour_day!M9*6)/8,IF($A9="Ethiopia",(labour_day!M9*7.5)/8,labour_day!M9))</f>
        <v>0</v>
      </c>
      <c r="N9" s="1">
        <f>IF($A9="Tanzania",(labour_day!N9*6)/8,IF($A9="Ethiopia",(labour_day!N9*7.5)/8,labour_day!N9))</f>
        <v>0</v>
      </c>
      <c r="O9" s="1">
        <f>IF($A9="Tanzania",(labour_day!O9*6)/8,IF($A9="Ethiopia",(labour_day!O9*7.5)/8,labour_day!O9))</f>
        <v>40.694123437499996</v>
      </c>
    </row>
    <row r="10" spans="1:18" x14ac:dyDescent="0.25">
      <c r="A10" s="3" t="s">
        <v>2</v>
      </c>
      <c r="B10" s="3" t="s">
        <v>30</v>
      </c>
      <c r="C10" s="3" t="s">
        <v>28</v>
      </c>
      <c r="D10" s="1">
        <f>IF($A10="Tanzania",(labour_day!D10*6)/8,IF($A10="Ethiopia",(labour_day!D10*7.5)/8,labour_day!D10))</f>
        <v>27.799312499999999</v>
      </c>
      <c r="E10" s="1">
        <f>IF($A10="Tanzania",(labour_day!E10*6)/8,IF($A10="Ethiopia",(labour_day!E10*7.5)/8,labour_day!E10))</f>
        <v>5.5598624999999995</v>
      </c>
      <c r="F10" s="1">
        <f>IF($A10="Tanzania",(labour_day!F10*6)/8,IF($A10="Ethiopia",(labour_day!F10*7.5)/8,labour_day!F10))</f>
        <v>3.706575</v>
      </c>
      <c r="G10" s="1">
        <f>IF($A10="Tanzania",(labour_day!G10*6)/8,IF($A10="Ethiopia",(labour_day!G10*7.5)/8,labour_day!G10))</f>
        <v>0.2316609375</v>
      </c>
      <c r="H10" s="1">
        <f>IF($A10="Tanzania",(labour_day!H10*6)/8,IF($A10="Ethiopia",(labour_day!H10*7.5)/8,labour_day!H10))</f>
        <v>7.4131499999999999</v>
      </c>
      <c r="I10" s="1">
        <f>IF($A10="Tanzania",(labour_day!I10*6)/8,IF($A10="Ethiopia",(labour_day!I10*7.5)/8,labour_day!I10))</f>
        <v>2.25</v>
      </c>
      <c r="J10" s="1">
        <f>IF($A10="Tanzania",(labour_day!J10*6)/8,IF($A10="Ethiopia",(labour_day!J10*7.5)/8,labour_day!J10))</f>
        <v>0</v>
      </c>
      <c r="K10" s="1">
        <f>IF($A10="Tanzania",(labour_day!K10*6)/8,IF($A10="Ethiopia",(labour_day!K10*7.5)/8,labour_day!K10))</f>
        <v>5.5598624999999995</v>
      </c>
      <c r="L10" s="1">
        <f>IF($A10="Tanzania",(labour_day!L10*6)/8,IF($A10="Ethiopia",(labour_day!L10*7.5)/8,labour_day!L10))</f>
        <v>3</v>
      </c>
      <c r="M10" s="1">
        <f>IF($A10="Tanzania",(labour_day!M10*6)/8,IF($A10="Ethiopia",(labour_day!M10*7.5)/8,labour_day!M10))</f>
        <v>0</v>
      </c>
      <c r="N10" s="1">
        <f>IF($A10="Tanzania",(labour_day!N10*6)/8,IF($A10="Ethiopia",(labour_day!N10*7.5)/8,labour_day!N10))</f>
        <v>0</v>
      </c>
      <c r="O10" s="1">
        <f>IF($A10="Tanzania",(labour_day!O10*6)/8,IF($A10="Ethiopia",(labour_day!O10*7.5)/8,labour_day!O10))</f>
        <v>55.5204234375</v>
      </c>
    </row>
    <row r="11" spans="1:18" x14ac:dyDescent="0.25">
      <c r="A11" s="3" t="s">
        <v>2</v>
      </c>
      <c r="B11" s="3" t="s">
        <v>31</v>
      </c>
      <c r="C11" s="3" t="s">
        <v>27</v>
      </c>
      <c r="D11" s="1">
        <f>IF($A11="Tanzania",(labour_day!D11*6)/8,IF($A11="Ethiopia",(labour_day!D11*7.5)/8,labour_day!D11))</f>
        <v>18.532875000000001</v>
      </c>
      <c r="E11" s="1">
        <f>IF($A11="Tanzania",(labour_day!E11*6)/8,IF($A11="Ethiopia",(labour_day!E11*7.5)/8,labour_day!E11))</f>
        <v>3.706575</v>
      </c>
      <c r="F11" s="1">
        <f>IF($A11="Tanzania",(labour_day!F11*6)/8,IF($A11="Ethiopia",(labour_day!F11*7.5)/8,labour_day!F11))</f>
        <v>0</v>
      </c>
      <c r="G11" s="1">
        <f>IF($A11="Tanzania",(labour_day!G11*6)/8,IF($A11="Ethiopia",(labour_day!G11*7.5)/8,labour_day!G11))</f>
        <v>0.2316609375</v>
      </c>
      <c r="H11" s="1">
        <f>IF($A11="Tanzania",(labour_day!H11*6)/8,IF($A11="Ethiopia",(labour_day!H11*7.5)/8,labour_day!H11))</f>
        <v>5.5598624999999995</v>
      </c>
      <c r="I11" s="1">
        <f>IF($A11="Tanzania",(labour_day!I11*6)/8,IF($A11="Ethiopia",(labour_day!I11*7.5)/8,labour_day!I11))</f>
        <v>0</v>
      </c>
      <c r="J11" s="1">
        <f>IF($A11="Tanzania",(labour_day!J11*6)/8,IF($A11="Ethiopia",(labour_day!J11*7.5)/8,labour_day!J11))</f>
        <v>4.5</v>
      </c>
      <c r="K11" s="1">
        <f>IF($A11="Tanzania",(labour_day!K11*6)/8,IF($A11="Ethiopia",(labour_day!K11*7.5)/8,labour_day!K11))</f>
        <v>11.119724999999999</v>
      </c>
      <c r="L11" s="1">
        <f>IF($A11="Tanzania",(labour_day!L11*6)/8,IF($A11="Ethiopia",(labour_day!L11*7.5)/8,labour_day!L11))</f>
        <v>0</v>
      </c>
      <c r="M11" s="1">
        <f>IF($A11="Tanzania",(labour_day!M11*6)/8,IF($A11="Ethiopia",(labour_day!M11*7.5)/8,labour_day!M11))</f>
        <v>4.5</v>
      </c>
      <c r="N11" s="1">
        <f>IF($A11="Tanzania",(labour_day!N11*6)/8,IF($A11="Ethiopia",(labour_day!N11*7.5)/8,labour_day!N11))</f>
        <v>0</v>
      </c>
      <c r="O11" s="1">
        <f>IF($A11="Tanzania",(labour_day!O11*6)/8,IF($A11="Ethiopia",(labour_day!O11*7.5)/8,labour_day!O11))</f>
        <v>48.150698437499997</v>
      </c>
    </row>
    <row r="12" spans="1:18" x14ac:dyDescent="0.25">
      <c r="A12" s="3" t="s">
        <v>2</v>
      </c>
      <c r="B12" s="3" t="s">
        <v>31</v>
      </c>
      <c r="C12" s="3" t="s">
        <v>28</v>
      </c>
      <c r="D12" s="1">
        <f>IF($A12="Tanzania",(labour_day!D12*6)/8,IF($A12="Ethiopia",(labour_day!D12*7.5)/8,labour_day!D12))</f>
        <v>27.799312499999999</v>
      </c>
      <c r="E12" s="1">
        <f>IF($A12="Tanzania",(labour_day!E12*6)/8,IF($A12="Ethiopia",(labour_day!E12*7.5)/8,labour_day!E12))</f>
        <v>5.5598624999999995</v>
      </c>
      <c r="F12" s="1">
        <f>IF($A12="Tanzania",(labour_day!F12*6)/8,IF($A12="Ethiopia",(labour_day!F12*7.5)/8,labour_day!F12))</f>
        <v>0</v>
      </c>
      <c r="G12" s="1">
        <f>IF($A12="Tanzania",(labour_day!G12*6)/8,IF($A12="Ethiopia",(labour_day!G12*7.5)/8,labour_day!G12))</f>
        <v>0.2316609375</v>
      </c>
      <c r="H12" s="1">
        <f>IF($A12="Tanzania",(labour_day!H12*6)/8,IF($A12="Ethiopia",(labour_day!H12*7.5)/8,labour_day!H12))</f>
        <v>7.4131499999999999</v>
      </c>
      <c r="I12" s="1">
        <f>IF($A12="Tanzania",(labour_day!I12*6)/8,IF($A12="Ethiopia",(labour_day!I12*7.5)/8,labour_day!I12))</f>
        <v>0</v>
      </c>
      <c r="J12" s="1">
        <f>IF($A12="Tanzania",(labour_day!J12*6)/8,IF($A12="Ethiopia",(labour_day!J12*7.5)/8,labour_day!J12))</f>
        <v>4.5</v>
      </c>
      <c r="K12" s="1">
        <f>IF($A12="Tanzania",(labour_day!K12*6)/8,IF($A12="Ethiopia",(labour_day!K12*7.5)/8,labour_day!K12))</f>
        <v>14.8263</v>
      </c>
      <c r="L12" s="1">
        <f>IF($A12="Tanzania",(labour_day!L12*6)/8,IF($A12="Ethiopia",(labour_day!L12*7.5)/8,labour_day!L12))</f>
        <v>0</v>
      </c>
      <c r="M12" s="1">
        <f>IF($A12="Tanzania",(labour_day!M12*6)/8,IF($A12="Ethiopia",(labour_day!M12*7.5)/8,labour_day!M12))</f>
        <v>4.5</v>
      </c>
      <c r="N12" s="1">
        <f>IF($A12="Tanzania",(labour_day!N12*6)/8,IF($A12="Ethiopia",(labour_day!N12*7.5)/8,labour_day!N12))</f>
        <v>0</v>
      </c>
      <c r="O12" s="1">
        <f>IF($A12="Tanzania",(labour_day!O12*6)/8,IF($A12="Ethiopia",(labour_day!O12*7.5)/8,labour_day!O12))</f>
        <v>64.830285937500008</v>
      </c>
    </row>
    <row r="13" spans="1:18" x14ac:dyDescent="0.25">
      <c r="A13" s="3" t="s">
        <v>2</v>
      </c>
      <c r="B13" s="3" t="s">
        <v>31</v>
      </c>
      <c r="C13" s="3" t="s">
        <v>64</v>
      </c>
      <c r="D13" s="34">
        <f>IF($A13="Tanzania",(labour_day!D13*6)/8,IF($A13="Ethiopia",(labour_day!D13*7.5)/8,labour_day!D13))</f>
        <v>23.25</v>
      </c>
      <c r="E13" s="34">
        <f>IF($A13="Tanzania",(labour_day!E13*6)/8,IF($A13="Ethiopia",(labour_day!E13*7.5)/8,labour_day!E13))</f>
        <v>4.5</v>
      </c>
      <c r="F13" s="34">
        <f>IF($A13="Tanzania",(labour_day!F13*6)/8,IF($A13="Ethiopia",(labour_day!F13*7.5)/8,labour_day!F13))</f>
        <v>0</v>
      </c>
      <c r="G13" s="34">
        <f>IF($A13="Tanzania",(labour_day!G13*6)/8,IF($A13="Ethiopia",(labour_day!G13*7.5)/8,labour_day!G13))</f>
        <v>0</v>
      </c>
      <c r="H13" s="34">
        <f>IF($A13="Tanzania",(labour_day!H13*6)/8,IF($A13="Ethiopia",(labour_day!H13*7.5)/8,labour_day!H13))</f>
        <v>6.375</v>
      </c>
      <c r="I13" s="34">
        <f>IF($A13="Tanzania",(labour_day!I13*6)/8,IF($A13="Ethiopia",(labour_day!I13*7.5)/8,labour_day!I13))</f>
        <v>0</v>
      </c>
      <c r="J13" s="34">
        <f>IF($A13="Tanzania",(labour_day!J13*6)/8,IF($A13="Ethiopia",(labour_day!J13*7.5)/8,labour_day!J13))</f>
        <v>4.5</v>
      </c>
      <c r="K13" s="34">
        <f>IF($A13="Tanzania",(labour_day!K13*6)/8,IF($A13="Ethiopia",(labour_day!K13*7.5)/8,labour_day!K13))</f>
        <v>13.125</v>
      </c>
      <c r="L13" s="34">
        <f>IF($A13="Tanzania",(labour_day!L13*6)/8,IF($A13="Ethiopia",(labour_day!L13*7.5)/8,labour_day!L13))</f>
        <v>0</v>
      </c>
      <c r="M13" s="34">
        <f>IF($A13="Tanzania",(labour_day!M13*6)/8,IF($A13="Ethiopia",(labour_day!M13*7.5)/8,labour_day!M13))</f>
        <v>4.5</v>
      </c>
      <c r="N13" s="34">
        <f>IF($A13="Tanzania",(labour_day!N13*6)/8,IF($A13="Ethiopia",(labour_day!N13*7.5)/8,labour_day!N13))</f>
        <v>0</v>
      </c>
      <c r="O13" s="34">
        <f>IF($A13="Tanzania",(labour_day!O13*6)/8,IF($A13="Ethiopia",(labour_day!O13*7.5)/8,labour_day!O13))</f>
        <v>56.25</v>
      </c>
    </row>
    <row r="14" spans="1:18" x14ac:dyDescent="0.25">
      <c r="A14" s="3" t="s">
        <v>2</v>
      </c>
      <c r="B14" s="3" t="s">
        <v>39</v>
      </c>
      <c r="C14" s="3" t="s">
        <v>64</v>
      </c>
      <c r="D14" s="34">
        <f>IF($A14="Tanzania",(labour_day!D14*6)/8,IF($A14="Ethiopia",(labour_day!D14*7.5)/8,labour_day!D14))</f>
        <v>23.25</v>
      </c>
      <c r="E14" s="34">
        <f>IF($A14="Tanzania",(labour_day!E14*6)/8,IF($A14="Ethiopia",(labour_day!E14*7.5)/8,labour_day!E14))</f>
        <v>9</v>
      </c>
      <c r="F14" s="34">
        <f>IF($A14="Tanzania",(labour_day!F14*6)/8,IF($A14="Ethiopia",(labour_day!F14*7.5)/8,labour_day!F14))</f>
        <v>3.75</v>
      </c>
      <c r="G14" s="34">
        <f>IF($A14="Tanzania",(labour_day!G14*6)/8,IF($A14="Ethiopia",(labour_day!G14*7.5)/8,labour_day!G14))</f>
        <v>0</v>
      </c>
      <c r="H14" s="34">
        <f>IF($A14="Tanzania",(labour_day!H14*6)/8,IF($A14="Ethiopia",(labour_day!H14*7.5)/8,labour_day!H14))</f>
        <v>9.375</v>
      </c>
      <c r="I14" s="34">
        <f>IF($A14="Tanzania",(labour_day!I14*6)/8,IF($A14="Ethiopia",(labour_day!I14*7.5)/8,labour_day!I14))</f>
        <v>2.25</v>
      </c>
      <c r="J14" s="34">
        <f>IF($A14="Tanzania",(labour_day!J14*6)/8,IF($A14="Ethiopia",(labour_day!J14*7.5)/8,labour_day!J14))</f>
        <v>4.5</v>
      </c>
      <c r="K14" s="34">
        <f>IF($A14="Tanzania",(labour_day!K14*6)/8,IF($A14="Ethiopia",(labour_day!K14*7.5)/8,labour_day!K14))</f>
        <v>13.125</v>
      </c>
      <c r="L14" s="34">
        <f>IF($A14="Tanzania",(labour_day!L14*6)/8,IF($A14="Ethiopia",(labour_day!L14*7.5)/8,labour_day!L14))</f>
        <v>3</v>
      </c>
      <c r="M14" s="34">
        <f>IF($A14="Tanzania",(labour_day!M14*6)/8,IF($A14="Ethiopia",(labour_day!M14*7.5)/8,labour_day!M14))</f>
        <v>4.5</v>
      </c>
      <c r="N14" s="34">
        <f>IF($A14="Tanzania",(labour_day!N14*6)/8,IF($A14="Ethiopia",(labour_day!N14*7.5)/8,labour_day!N14))</f>
        <v>0</v>
      </c>
      <c r="O14" s="34">
        <f>IF($A14="Tanzania",(labour_day!O14*6)/8,IF($A14="Ethiopia",(labour_day!O14*7.5)/8,labour_day!O14))</f>
        <v>72.75</v>
      </c>
    </row>
    <row r="15" spans="1:18" x14ac:dyDescent="0.25">
      <c r="A15" s="3" t="s">
        <v>2</v>
      </c>
      <c r="B15" s="3" t="s">
        <v>30</v>
      </c>
      <c r="C15" s="3" t="s">
        <v>64</v>
      </c>
      <c r="D15" s="34">
        <f>IF($A15="Tanzania",(labour_day!D15*6)/8,IF($A15="Ethiopia",(labour_day!D15*7.5)/8,labour_day!D15))</f>
        <v>23.25</v>
      </c>
      <c r="E15" s="34">
        <f>IF($A15="Tanzania",(labour_day!E15*6)/8,IF($A15="Ethiopia",(labour_day!E15*7.5)/8,labour_day!E15))</f>
        <v>4.5</v>
      </c>
      <c r="F15" s="34">
        <f>IF($A15="Tanzania",(labour_day!F15*6)/8,IF($A15="Ethiopia",(labour_day!F15*7.5)/8,labour_day!F15))</f>
        <v>3.75</v>
      </c>
      <c r="G15" s="34">
        <f>IF($A15="Tanzania",(labour_day!G15*6)/8,IF($A15="Ethiopia",(labour_day!G15*7.5)/8,labour_day!G15))</f>
        <v>0</v>
      </c>
      <c r="H15" s="34">
        <f>IF($A15="Tanzania",(labour_day!H15*6)/8,IF($A15="Ethiopia",(labour_day!H15*7.5)/8,labour_day!H15))</f>
        <v>6.375</v>
      </c>
      <c r="I15" s="34">
        <f>IF($A15="Tanzania",(labour_day!I15*6)/8,IF($A15="Ethiopia",(labour_day!I15*7.5)/8,labour_day!I15))</f>
        <v>2.25</v>
      </c>
      <c r="J15" s="34">
        <f>IF($A15="Tanzania",(labour_day!J15*6)/8,IF($A15="Ethiopia",(labour_day!J15*7.5)/8,labour_day!J15))</f>
        <v>0</v>
      </c>
      <c r="K15" s="34">
        <f>IF($A15="Tanzania",(labour_day!K15*6)/8,IF($A15="Ethiopia",(labour_day!K15*7.5)/8,labour_day!K15))</f>
        <v>4.5</v>
      </c>
      <c r="L15" s="34">
        <f>IF($A15="Tanzania",(labour_day!L15*6)/8,IF($A15="Ethiopia",(labour_day!L15*7.5)/8,labour_day!L15))</f>
        <v>3</v>
      </c>
      <c r="M15" s="34">
        <f>IF($A15="Tanzania",(labour_day!M15*6)/8,IF($A15="Ethiopia",(labour_day!M15*7.5)/8,labour_day!M15))</f>
        <v>0</v>
      </c>
      <c r="N15" s="34">
        <f>IF($A15="Tanzania",(labour_day!N15*6)/8,IF($A15="Ethiopia",(labour_day!N15*7.5)/8,labour_day!N15))</f>
        <v>0</v>
      </c>
      <c r="O15" s="34">
        <f>IF($A15="Tanzania",(labour_day!O15*6)/8,IF($A15="Ethiopia",(labour_day!O15*7.5)/8,labour_day!O15))</f>
        <v>47.625</v>
      </c>
    </row>
    <row r="16" spans="1:18" x14ac:dyDescent="0.25">
      <c r="A16" s="3" t="s">
        <v>25</v>
      </c>
      <c r="B16" s="3" t="s">
        <v>50</v>
      </c>
      <c r="C16" s="3" t="s">
        <v>64</v>
      </c>
      <c r="D16" s="34">
        <f>IF($A16="Tanzania",(labour_day!D16*6)/8,IF($A16="Ethiopia",(labour_day!D16*7.5)/8,labour_day!D16))</f>
        <v>15</v>
      </c>
      <c r="E16" s="34">
        <f>IF($A16="Tanzania",(labour_day!E16*6)/8,IF($A16="Ethiopia",(labour_day!E16*7.5)/8,labour_day!E16))</f>
        <v>6</v>
      </c>
      <c r="F16" s="34">
        <f>IF($A16="Tanzania",(labour_day!F16*6)/8,IF($A16="Ethiopia",(labour_day!F16*7.5)/8,labour_day!F16))</f>
        <v>0</v>
      </c>
      <c r="G16" s="34">
        <f>IF($A16="Tanzania",(labour_day!G16*6)/8,IF($A16="Ethiopia",(labour_day!G16*7.5)/8,labour_day!G16))</f>
        <v>1</v>
      </c>
      <c r="H16" s="34">
        <f>IF($A16="Tanzania",(labour_day!H16*6)/8,IF($A16="Ethiopia",(labour_day!H16*7.5)/8,labour_day!H16))</f>
        <v>20</v>
      </c>
      <c r="I16" s="34">
        <v>0</v>
      </c>
      <c r="J16" s="34">
        <v>5</v>
      </c>
      <c r="K16" s="34">
        <f>IF($A16="Tanzania",(labour_day!K16*6)/8,IF($A16="Ethiopia",(labour_day!K16*7.5)/8,labour_day!K16))</f>
        <v>12</v>
      </c>
      <c r="L16" s="34">
        <f>IF($A16="Tanzania",(labour_day!L16*6)/8,IF($A16="Ethiopia",(labour_day!L16*7.5)/8,labour_day!L16))</f>
        <v>0</v>
      </c>
      <c r="M16" s="34">
        <f>IF($A16="Tanzania",(labour_day!M16*6)/8,IF($A16="Ethiopia",(labour_day!M16*7.5)/8,labour_day!M16))</f>
        <v>8</v>
      </c>
      <c r="N16" s="34">
        <f>IF($A16="Tanzania",(labour_day!N16*6)/8,IF($A16="Ethiopia",(labour_day!N16*7.5)/8,labour_day!N16))</f>
        <v>0</v>
      </c>
      <c r="O16" s="34">
        <f>IF($A16="Tanzania",(labour_day!O16*6)/8,IF($A16="Ethiopia",(labour_day!O16*7.5)/8,labour_day!O16))</f>
        <v>64.5</v>
      </c>
    </row>
    <row r="17" spans="1:15" x14ac:dyDescent="0.25">
      <c r="A17" s="3" t="s">
        <v>25</v>
      </c>
      <c r="B17" s="3" t="s">
        <v>40</v>
      </c>
      <c r="C17" s="3" t="s">
        <v>64</v>
      </c>
      <c r="D17" s="34">
        <f>IF($A17="Tanzania",(labour_day!D17*6)/8,IF($A17="Ethiopia",(labour_day!D17*7.5)/8,labour_day!D17))</f>
        <v>15</v>
      </c>
      <c r="E17" s="34">
        <f>IF($A17="Tanzania",(labour_day!E17*6)/8,IF($A17="Ethiopia",(labour_day!E17*7.5)/8,labour_day!E17))</f>
        <v>14</v>
      </c>
      <c r="F17" s="34">
        <f>IF($A17="Tanzania",(labour_day!F17*6)/8,IF($A17="Ethiopia",(labour_day!F17*7.5)/8,labour_day!F17))</f>
        <v>4</v>
      </c>
      <c r="G17" s="34">
        <f>IF($A17="Tanzania",(labour_day!G17*6)/8,IF($A17="Ethiopia",(labour_day!G17*7.5)/8,labour_day!G17))</f>
        <v>1</v>
      </c>
      <c r="H17" s="34">
        <f>IF($A17="Tanzania",(labour_day!H17*6)/8,IF($A17="Ethiopia",(labour_day!H17*7.5)/8,labour_day!H17))</f>
        <v>24</v>
      </c>
      <c r="I17" s="34">
        <f>IF($A17="Tanzania",(labour_day!I17*6)/8,IF($A17="Ethiopia",(labour_day!I17*7.5)/8,labour_day!I17))</f>
        <v>3</v>
      </c>
      <c r="J17" s="34">
        <f>IF($A17="Tanzania",(labour_day!J17*6)/8,IF($A17="Ethiopia",(labour_day!J17*7.5)/8,labour_day!J17))</f>
        <v>5</v>
      </c>
      <c r="K17" s="34">
        <f>IF($A17="Tanzania",(labour_day!K17*6)/8,IF($A17="Ethiopia",(labour_day!K17*7.5)/8,labour_day!K17))</f>
        <v>25</v>
      </c>
      <c r="L17" s="34">
        <f>IF($A17="Tanzania",(labour_day!L17*6)/8,IF($A17="Ethiopia",(labour_day!L17*7.5)/8,labour_day!L17))</f>
        <v>5</v>
      </c>
      <c r="M17" s="34">
        <f>IF($A17="Tanzania",(labour_day!M17*6)/8,IF($A17="Ethiopia",(labour_day!M17*7.5)/8,labour_day!M17))</f>
        <v>8</v>
      </c>
      <c r="N17" s="34">
        <f>IF($A17="Tanzania",(labour_day!N17*6)/8,IF($A17="Ethiopia",(labour_day!N17*7.5)/8,labour_day!N17))</f>
        <v>0</v>
      </c>
      <c r="O17" s="34">
        <f>IF($A17="Tanzania",(labour_day!O17*6)/8,IF($A17="Ethiopia",(labour_day!O17*7.5)/8,labour_day!O17))</f>
        <v>104</v>
      </c>
    </row>
    <row r="18" spans="1:15" x14ac:dyDescent="0.25">
      <c r="A18" s="3" t="s">
        <v>25</v>
      </c>
      <c r="B18" s="3" t="s">
        <v>30</v>
      </c>
      <c r="C18" s="3" t="s">
        <v>64</v>
      </c>
      <c r="D18" s="34">
        <f>IF($A18="Tanzania",(labour_day!D18*6)/8,IF($A18="Ethiopia",(labour_day!D18*7.5)/8,labour_day!D18))</f>
        <v>15</v>
      </c>
      <c r="E18" s="34">
        <f>IF($A18="Tanzania",(labour_day!E18*6)/8,IF($A18="Ethiopia",(labour_day!E18*7.5)/8,labour_day!E18))</f>
        <v>8</v>
      </c>
      <c r="F18" s="34">
        <f>IF($A18="Tanzania",(labour_day!F18*6)/8,IF($A18="Ethiopia",(labour_day!F18*7.5)/8,labour_day!F18))</f>
        <v>4</v>
      </c>
      <c r="G18" s="34">
        <f>IF($A18="Tanzania",(labour_day!G18*6)/8,IF($A18="Ethiopia",(labour_day!G18*7.5)/8,labour_day!G18))</f>
        <v>1</v>
      </c>
      <c r="H18" s="34">
        <f>IF($A18="Tanzania",(labour_day!H18*6)/8,IF($A18="Ethiopia",(labour_day!H18*7.5)/8,labour_day!H18))</f>
        <v>20</v>
      </c>
      <c r="I18" s="34">
        <v>3</v>
      </c>
      <c r="J18" s="34">
        <v>0</v>
      </c>
      <c r="K18" s="34">
        <f>IF($A18="Tanzania",(labour_day!K18*6)/8,IF($A18="Ethiopia",(labour_day!K18*7.5)/8,labour_day!K18))</f>
        <v>20</v>
      </c>
      <c r="L18" s="34">
        <f>IF($A18="Tanzania",(labour_day!L18*6)/8,IF($A18="Ethiopia",(labour_day!L18*7.5)/8,labour_day!L18))</f>
        <v>5</v>
      </c>
      <c r="M18" s="34">
        <f>IF($A18="Tanzania",(labour_day!M18*6)/8,IF($A18="Ethiopia",(labour_day!M18*7.5)/8,labour_day!M18))</f>
        <v>0</v>
      </c>
      <c r="N18" s="34">
        <f>IF($A18="Tanzania",(labour_day!N18*6)/8,IF($A18="Ethiopia",(labour_day!N18*7.5)/8,labour_day!N18))</f>
        <v>0</v>
      </c>
      <c r="O18" s="34">
        <f>IF($A18="Tanzania",(labour_day!O18*6)/8,IF($A18="Ethiopia",(labour_day!O18*7.5)/8,labour_day!O18))</f>
        <v>78</v>
      </c>
    </row>
    <row r="22" spans="1:15" x14ac:dyDescent="0.25">
      <c r="K22" s="3" t="s">
        <v>25</v>
      </c>
      <c r="L22" s="3" t="s">
        <v>74</v>
      </c>
    </row>
    <row r="23" spans="1:15" x14ac:dyDescent="0.25">
      <c r="C23" s="3" t="s">
        <v>76</v>
      </c>
      <c r="K23" s="3" t="s">
        <v>25</v>
      </c>
      <c r="L23" s="3" t="s">
        <v>75</v>
      </c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4:15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4:15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4:15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4:15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"/>
      <c r="E38" s="1"/>
      <c r="F38" s="1"/>
      <c r="G38" s="1"/>
      <c r="H38" s="1"/>
      <c r="I38" s="1"/>
      <c r="J38" s="1"/>
      <c r="K38" s="1"/>
      <c r="N38" s="1"/>
      <c r="O38" s="1"/>
    </row>
    <row r="39" spans="4:15" x14ac:dyDescent="0.25">
      <c r="D39" s="1"/>
      <c r="E39" s="1"/>
      <c r="F39" s="1"/>
      <c r="G39" s="1"/>
      <c r="H39" s="1"/>
      <c r="I39" s="1"/>
      <c r="J39" s="1"/>
      <c r="K39" s="1"/>
      <c r="N39" s="1"/>
      <c r="O39" s="1"/>
    </row>
    <row r="40" spans="4:15" x14ac:dyDescent="0.25">
      <c r="D40" s="1"/>
      <c r="E40" s="1"/>
      <c r="F40" s="1"/>
      <c r="G40" s="1"/>
      <c r="H40" s="1"/>
      <c r="I40" s="1"/>
      <c r="J40" s="1"/>
      <c r="K40" s="1"/>
      <c r="N40" s="1"/>
      <c r="O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573A-A8F5-4AAD-B0B3-6E8108579E0D}">
  <dimension ref="A1:D16380"/>
  <sheetViews>
    <sheetView workbookViewId="0">
      <selection activeCell="C12" sqref="C12"/>
    </sheetView>
  </sheetViews>
  <sheetFormatPr defaultRowHeight="15" x14ac:dyDescent="0.25"/>
  <cols>
    <col min="1" max="1" width="31.85546875" bestFit="1" customWidth="1"/>
    <col min="2" max="2" width="15.7109375" bestFit="1" customWidth="1"/>
    <col min="3" max="3" width="24.85546875" bestFit="1" customWidth="1"/>
    <col min="4" max="4" width="11.42578125" bestFit="1" customWidth="1"/>
  </cols>
  <sheetData>
    <row r="1" spans="1:4" x14ac:dyDescent="0.25">
      <c r="A1" s="3" t="s">
        <v>79</v>
      </c>
      <c r="B1" t="s">
        <v>80</v>
      </c>
      <c r="C1" t="s">
        <v>87</v>
      </c>
      <c r="D1" t="s">
        <v>90</v>
      </c>
    </row>
    <row r="2" spans="1:4" x14ac:dyDescent="0.25">
      <c r="A2" s="3" t="s">
        <v>1</v>
      </c>
    </row>
    <row r="3" spans="1:4" x14ac:dyDescent="0.25">
      <c r="A3" s="3" t="s">
        <v>5</v>
      </c>
      <c r="B3" t="s">
        <v>82</v>
      </c>
      <c r="C3" t="s">
        <v>88</v>
      </c>
    </row>
    <row r="4" spans="1:4" x14ac:dyDescent="0.25">
      <c r="A4" s="3" t="s">
        <v>6</v>
      </c>
      <c r="B4" t="s">
        <v>82</v>
      </c>
      <c r="C4" t="s">
        <v>88</v>
      </c>
    </row>
    <row r="5" spans="1:4" x14ac:dyDescent="0.25">
      <c r="A5" s="3" t="s">
        <v>9</v>
      </c>
      <c r="B5" t="s">
        <v>83</v>
      </c>
      <c r="C5" t="s">
        <v>89</v>
      </c>
      <c r="D5" t="s">
        <v>91</v>
      </c>
    </row>
    <row r="6" spans="1:4" x14ac:dyDescent="0.25">
      <c r="A6" s="3" t="s">
        <v>10</v>
      </c>
      <c r="B6" t="s">
        <v>83</v>
      </c>
      <c r="C6" t="s">
        <v>89</v>
      </c>
      <c r="D6" s="3" t="s">
        <v>91</v>
      </c>
    </row>
    <row r="7" spans="1:4" x14ac:dyDescent="0.25">
      <c r="A7" s="3" t="s">
        <v>11</v>
      </c>
      <c r="B7" t="s">
        <v>84</v>
      </c>
      <c r="C7" t="s">
        <v>88</v>
      </c>
    </row>
    <row r="8" spans="1:4" x14ac:dyDescent="0.25">
      <c r="A8" s="3" t="s">
        <v>12</v>
      </c>
      <c r="B8" t="s">
        <v>84</v>
      </c>
      <c r="C8" t="s">
        <v>88</v>
      </c>
    </row>
    <row r="9" spans="1:4" x14ac:dyDescent="0.25">
      <c r="A9" s="3" t="s">
        <v>13</v>
      </c>
      <c r="B9" t="s">
        <v>84</v>
      </c>
      <c r="C9" t="s">
        <v>88</v>
      </c>
    </row>
    <row r="10" spans="1:4" x14ac:dyDescent="0.25">
      <c r="A10" s="3" t="s">
        <v>43</v>
      </c>
      <c r="B10" s="3" t="s">
        <v>84</v>
      </c>
      <c r="C10" t="s">
        <v>88</v>
      </c>
    </row>
    <row r="11" spans="1:4" x14ac:dyDescent="0.25">
      <c r="A11" s="3" t="s">
        <v>42</v>
      </c>
      <c r="B11" s="3" t="s">
        <v>84</v>
      </c>
      <c r="C11" t="s">
        <v>88</v>
      </c>
    </row>
    <row r="12" spans="1:4" x14ac:dyDescent="0.25">
      <c r="A12" s="3" t="s">
        <v>14</v>
      </c>
      <c r="B12" s="3" t="s">
        <v>85</v>
      </c>
    </row>
    <row r="13" spans="1:4" x14ac:dyDescent="0.25">
      <c r="A13" s="3" t="s">
        <v>15</v>
      </c>
      <c r="B13" t="s">
        <v>84</v>
      </c>
      <c r="C13" t="s">
        <v>88</v>
      </c>
    </row>
    <row r="14" spans="1:4" x14ac:dyDescent="0.25">
      <c r="A14" s="3" t="s">
        <v>17</v>
      </c>
      <c r="B14" t="s">
        <v>84</v>
      </c>
      <c r="C14" t="s">
        <v>88</v>
      </c>
    </row>
    <row r="15" spans="1:4" x14ac:dyDescent="0.25">
      <c r="A15" s="3" t="s">
        <v>18</v>
      </c>
      <c r="B15" t="s">
        <v>84</v>
      </c>
      <c r="C15" t="s">
        <v>88</v>
      </c>
    </row>
    <row r="16" spans="1:4" x14ac:dyDescent="0.25">
      <c r="A16" s="3" t="s">
        <v>19</v>
      </c>
      <c r="B16" t="s">
        <v>84</v>
      </c>
      <c r="C16" t="s">
        <v>88</v>
      </c>
    </row>
    <row r="17" spans="1:3" x14ac:dyDescent="0.25">
      <c r="A17" s="3" t="s">
        <v>20</v>
      </c>
      <c r="B17" t="s">
        <v>85</v>
      </c>
      <c r="C17" t="s">
        <v>92</v>
      </c>
    </row>
    <row r="18" spans="1:3" x14ac:dyDescent="0.25">
      <c r="A18" s="3" t="s">
        <v>62</v>
      </c>
      <c r="B18" t="s">
        <v>85</v>
      </c>
      <c r="C18" s="3" t="s">
        <v>92</v>
      </c>
    </row>
    <row r="19" spans="1:3" x14ac:dyDescent="0.25">
      <c r="A19" s="3" t="s">
        <v>23</v>
      </c>
      <c r="B19" t="s">
        <v>86</v>
      </c>
      <c r="C19" t="s">
        <v>88</v>
      </c>
    </row>
    <row r="20" spans="1:3" x14ac:dyDescent="0.25">
      <c r="A20" s="3" t="s">
        <v>63</v>
      </c>
      <c r="B20" t="s">
        <v>86</v>
      </c>
      <c r="C20" t="s">
        <v>88</v>
      </c>
    </row>
    <row r="21" spans="1:3" x14ac:dyDescent="0.25">
      <c r="A21" s="3"/>
    </row>
    <row r="22" spans="1:3" x14ac:dyDescent="0.25">
      <c r="A22" s="3"/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5E56-F992-4327-8882-486F052FBF46}">
  <dimension ref="A1:B15"/>
  <sheetViews>
    <sheetView tabSelected="1" workbookViewId="0">
      <selection activeCell="B16" sqref="B16"/>
    </sheetView>
  </sheetViews>
  <sheetFormatPr defaultRowHeight="15" x14ac:dyDescent="0.25"/>
  <cols>
    <col min="1" max="1" width="25.5703125" style="36" bestFit="1" customWidth="1"/>
    <col min="2" max="2" width="25.140625" customWidth="1"/>
  </cols>
  <sheetData>
    <row r="1" spans="1:2" x14ac:dyDescent="0.25">
      <c r="A1" s="36" t="s">
        <v>81</v>
      </c>
      <c r="B1" t="s">
        <v>80</v>
      </c>
    </row>
    <row r="2" spans="1:2" x14ac:dyDescent="0.25">
      <c r="A2" s="36" t="s">
        <v>29</v>
      </c>
    </row>
    <row r="3" spans="1:2" x14ac:dyDescent="0.25">
      <c r="A3" s="36" t="s">
        <v>26</v>
      </c>
    </row>
    <row r="4" spans="1:2" x14ac:dyDescent="0.25">
      <c r="A4" s="36" t="s">
        <v>32</v>
      </c>
      <c r="B4" t="s">
        <v>86</v>
      </c>
    </row>
    <row r="5" spans="1:2" x14ac:dyDescent="0.25">
      <c r="A5" s="36" t="s">
        <v>33</v>
      </c>
      <c r="B5" t="s">
        <v>86</v>
      </c>
    </row>
    <row r="6" spans="1:2" x14ac:dyDescent="0.25">
      <c r="A6" s="36" t="s">
        <v>34</v>
      </c>
      <c r="B6" t="s">
        <v>86</v>
      </c>
    </row>
    <row r="7" spans="1:2" x14ac:dyDescent="0.25">
      <c r="A7" s="36" t="s">
        <v>35</v>
      </c>
      <c r="B7" t="s">
        <v>93</v>
      </c>
    </row>
    <row r="8" spans="1:2" x14ac:dyDescent="0.25">
      <c r="A8" s="36" t="s">
        <v>36</v>
      </c>
      <c r="B8" t="s">
        <v>86</v>
      </c>
    </row>
    <row r="9" spans="1:2" x14ac:dyDescent="0.25">
      <c r="A9" s="36" t="s">
        <v>66</v>
      </c>
      <c r="B9" t="s">
        <v>86</v>
      </c>
    </row>
    <row r="10" spans="1:2" x14ac:dyDescent="0.25">
      <c r="A10" s="36" t="s">
        <v>78</v>
      </c>
      <c r="B10" t="s">
        <v>86</v>
      </c>
    </row>
    <row r="11" spans="1:2" x14ac:dyDescent="0.25">
      <c r="A11" s="36" t="s">
        <v>37</v>
      </c>
      <c r="B11" s="3" t="s">
        <v>86</v>
      </c>
    </row>
    <row r="12" spans="1:2" x14ac:dyDescent="0.25">
      <c r="A12" s="36" t="s">
        <v>38</v>
      </c>
      <c r="B12" s="3" t="s">
        <v>93</v>
      </c>
    </row>
    <row r="13" spans="1:2" x14ac:dyDescent="0.25">
      <c r="A13" s="36" t="s">
        <v>77</v>
      </c>
      <c r="B13" s="3" t="s">
        <v>93</v>
      </c>
    </row>
    <row r="14" spans="1:2" x14ac:dyDescent="0.25">
      <c r="A14" s="36" t="s">
        <v>41</v>
      </c>
      <c r="B14" s="3" t="s">
        <v>93</v>
      </c>
    </row>
    <row r="15" spans="1:2" x14ac:dyDescent="0.25">
      <c r="A15" s="36" t="s">
        <v>51</v>
      </c>
      <c r="B15" t="s">
        <v>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10AB5F2911E64683BAEC42E7B886E6" ma:contentTypeVersion="8" ma:contentTypeDescription="Een nieuw document maken." ma:contentTypeScope="" ma:versionID="ca1fbb159048343a84ed76b6e4d91d8d">
  <xsd:schema xmlns:xsd="http://www.w3.org/2001/XMLSchema" xmlns:xs="http://www.w3.org/2001/XMLSchema" xmlns:p="http://schemas.microsoft.com/office/2006/metadata/properties" xmlns:ns3="42935c7d-9f47-4399-b135-59bc620e0da9" targetNamespace="http://schemas.microsoft.com/office/2006/metadata/properties" ma:root="true" ma:fieldsID="d462d4cd21746c9dd51fafdfa118bae1" ns3:_="">
    <xsd:import namespace="42935c7d-9f47-4399-b135-59bc620e0d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35c7d-9f47-4399-b135-59bc620e0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21580B-FE11-49B1-BAD4-9EA660F15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35c7d-9f47-4399-b135-59bc620e0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711286-A16B-44D6-85BE-61591783C6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FD4D3D-3296-4263-B14C-5DD7535BCB1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42935c7d-9f47-4399-b135-59bc620e0da9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costs_local_currency</vt:lpstr>
      <vt:lpstr>costs_USD</vt:lpstr>
      <vt:lpstr>labour_day</vt:lpstr>
      <vt:lpstr>labour_day8h</vt:lpstr>
      <vt:lpstr>Linking cost variables TAMASA</vt:lpstr>
      <vt:lpstr>linking labour variables TAMASA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appravensbergen</dc:creator>
  <cp:lastModifiedBy>Languillaume, Antoine</cp:lastModifiedBy>
  <dcterms:created xsi:type="dcterms:W3CDTF">2018-03-31T08:24:47Z</dcterms:created>
  <dcterms:modified xsi:type="dcterms:W3CDTF">2019-12-18T11:12:23Z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0x0101009810AB5F2911E64683BAEC42E7B886E6</vt:lpwstr>
  </property>
</Properties>
</file>