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T1\TT\Equipo 06\Documentos Extras\"/>
    </mc:Choice>
  </mc:AlternateContent>
  <bookViews>
    <workbookView xWindow="0" yWindow="0" windowWidth="23040" windowHeight="9072"/>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2" l="1"/>
  <c r="I10" i="2"/>
  <c r="I6" i="2"/>
  <c r="I5" i="2"/>
  <c r="H5" i="2"/>
  <c r="H6" i="2"/>
  <c r="H7" i="2"/>
  <c r="E6" i="2"/>
  <c r="E7" i="2"/>
  <c r="E9" i="2"/>
  <c r="D9" i="2"/>
  <c r="D7" i="2"/>
  <c r="D6" i="2"/>
  <c r="D5" i="2"/>
  <c r="L76" i="1"/>
  <c r="H76" i="1"/>
  <c r="L4" i="2" l="1"/>
  <c r="L3" i="2"/>
  <c r="L5" i="1"/>
  <c r="L6" i="1"/>
  <c r="L7" i="1"/>
  <c r="L8" i="1"/>
  <c r="L9" i="1"/>
  <c r="L10" i="1"/>
  <c r="L11" i="1"/>
  <c r="L12" i="1"/>
  <c r="L13" i="1"/>
  <c r="L14" i="1"/>
  <c r="L15" i="1"/>
  <c r="L16" i="1"/>
  <c r="L17" i="1"/>
  <c r="L18" i="1"/>
  <c r="L19" i="1"/>
  <c r="L20" i="1"/>
  <c r="L21" i="1"/>
  <c r="L4" i="1"/>
  <c r="L56" i="1" l="1"/>
  <c r="L57" i="1"/>
  <c r="L58" i="1"/>
  <c r="L59" i="1"/>
  <c r="L60" i="1"/>
  <c r="L61" i="1"/>
  <c r="L62" i="1"/>
  <c r="L63" i="1"/>
  <c r="L64" i="1"/>
  <c r="L65" i="1"/>
  <c r="L66" i="1"/>
  <c r="L67" i="1"/>
  <c r="L68" i="1"/>
  <c r="L69" i="1"/>
  <c r="L70" i="1"/>
  <c r="L71" i="1"/>
  <c r="L72" i="1"/>
  <c r="L73" i="1"/>
  <c r="L74" i="1"/>
  <c r="L75" i="1"/>
  <c r="L55" i="1"/>
  <c r="L54" i="1"/>
  <c r="L50" i="1"/>
  <c r="L51" i="1"/>
  <c r="L52" i="1"/>
  <c r="L53" i="1"/>
  <c r="L49" i="1"/>
  <c r="L48" i="1"/>
  <c r="L33" i="1"/>
  <c r="L34" i="1"/>
  <c r="L35" i="1"/>
  <c r="L36" i="1"/>
  <c r="L37" i="1"/>
  <c r="L38" i="1"/>
  <c r="L39" i="1"/>
  <c r="L40" i="1"/>
  <c r="L41" i="1"/>
  <c r="L42" i="1"/>
  <c r="L43" i="1"/>
  <c r="L44" i="1"/>
  <c r="L45" i="1"/>
  <c r="L46" i="1"/>
  <c r="L47" i="1"/>
  <c r="L32" i="1"/>
  <c r="L31" i="1"/>
  <c r="L29" i="1"/>
  <c r="L30" i="1"/>
  <c r="L28" i="1"/>
  <c r="L27" i="1"/>
  <c r="L24" i="1"/>
  <c r="L25" i="1"/>
  <c r="L26" i="1"/>
  <c r="L23" i="1"/>
  <c r="L22" i="1"/>
  <c r="O54" i="1"/>
  <c r="R25" i="1"/>
  <c r="P25" i="1"/>
  <c r="H27" i="1" l="1"/>
  <c r="R24" i="1"/>
  <c r="P24" i="1"/>
  <c r="O37" i="1"/>
  <c r="H29" i="1"/>
  <c r="H30" i="1"/>
  <c r="H28" i="1"/>
  <c r="H26" i="1"/>
  <c r="H24" i="1"/>
  <c r="H25" i="1"/>
  <c r="H23" i="1"/>
  <c r="R23" i="1"/>
  <c r="P23" i="1"/>
  <c r="H22" i="1" l="1"/>
  <c r="Q23" i="1" s="1"/>
  <c r="G5" i="2"/>
  <c r="O14" i="2" s="1"/>
  <c r="G9" i="2"/>
  <c r="G7" i="2"/>
  <c r="G6" i="2"/>
  <c r="G4" i="2"/>
  <c r="G3" i="2"/>
  <c r="H4" i="1"/>
  <c r="H5" i="1"/>
  <c r="H6" i="1"/>
  <c r="H7" i="1"/>
  <c r="H8" i="1"/>
  <c r="H9" i="1"/>
  <c r="H10" i="1"/>
  <c r="H11" i="1"/>
  <c r="H12" i="1"/>
  <c r="H13" i="1"/>
  <c r="H14" i="1"/>
  <c r="H15" i="1"/>
  <c r="H16" i="1"/>
  <c r="H17" i="1"/>
  <c r="H18" i="1"/>
  <c r="H19" i="1"/>
  <c r="H20" i="1"/>
  <c r="H21"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S23" i="1" l="1"/>
</calcChain>
</file>

<file path=xl/sharedStrings.xml><?xml version="1.0" encoding="utf-8"?>
<sst xmlns="http://schemas.openxmlformats.org/spreadsheetml/2006/main" count="200" uniqueCount="126">
  <si>
    <t>Fase</t>
  </si>
  <si>
    <t>Actividades</t>
  </si>
  <si>
    <t>Inicio</t>
  </si>
  <si>
    <t xml:space="preserve">Fecha inicial </t>
  </si>
  <si>
    <t>Fecha final</t>
  </si>
  <si>
    <t>Fecha inicial real</t>
  </si>
  <si>
    <t>Fecha final real</t>
  </si>
  <si>
    <t>Desviaciones</t>
  </si>
  <si>
    <t>Planteamiento del anteproyecto</t>
  </si>
  <si>
    <t>Anteproyecto</t>
  </si>
  <si>
    <t>Registro de anteproyecto</t>
  </si>
  <si>
    <t>Solicitud del anteproyecto </t>
  </si>
  <si>
    <t>Solicitud de trabajo</t>
  </si>
  <si>
    <t>Junta de validación</t>
  </si>
  <si>
    <t>Encuesta de aceptación</t>
  </si>
  <si>
    <t>Elaboración de la encuesta</t>
  </si>
  <si>
    <t>Distribución de la encuesta</t>
  </si>
  <si>
    <t>Junta de equipo con el director</t>
  </si>
  <si>
    <t>Investigación sobre aplicaciones similares para analizar </t>
  </si>
  <si>
    <t>Revisiones</t>
  </si>
  <si>
    <t>Elaboración de la propuesta de trabajo</t>
  </si>
  <si>
    <t>Primera Revisión</t>
  </si>
  <si>
    <t>Correcciones de la primera revisión</t>
  </si>
  <si>
    <t>Segunda revisión</t>
  </si>
  <si>
    <t>Correcciones de la segunda revisión</t>
  </si>
  <si>
    <t>Tercera revisión</t>
  </si>
  <si>
    <t>TT1</t>
  </si>
  <si>
    <t>Planeación</t>
  </si>
  <si>
    <t>Investigación de las metodologías</t>
  </si>
  <si>
    <t>Se escogió la metodología</t>
  </si>
  <si>
    <t>Elaboración del documento referente a las metodologías</t>
  </si>
  <si>
    <t>Elaboración del cronograma</t>
  </si>
  <si>
    <t>Levantamiento de requerimientos </t>
  </si>
  <si>
    <t>Requerimientos del usuario (junta con cliente)</t>
  </si>
  <si>
    <t>Como funcionará la herramienta </t>
  </si>
  <si>
    <t>Junta de verificación cliente</t>
  </si>
  <si>
    <t>Verificación equipo</t>
  </si>
  <si>
    <t>Requerimientos funcionales y no funcionales (equipo)</t>
  </si>
  <si>
    <t xml:space="preserve">Elaboración del SRS </t>
  </si>
  <si>
    <t>Corrección y complementación</t>
  </si>
  <si>
    <t>Investigación de las medidas del instituto </t>
  </si>
  <si>
    <t>Solicitar la ubicación de los cubos de los docentes</t>
  </si>
  <si>
    <t>Matiz de trazabilidad (Objetivos y Requerimientos)</t>
  </si>
  <si>
    <t>Plan de riesgos</t>
  </si>
  <si>
    <t>Investigar los tipos de riegos</t>
  </si>
  <si>
    <t>Diseño de alto nivel </t>
  </si>
  <si>
    <t xml:space="preserve">  Junta de Equipo</t>
  </si>
  <si>
    <t>Base de Datos</t>
  </si>
  <si>
    <t xml:space="preserve">      Herramientas para la base de datos</t>
  </si>
  <si>
    <t xml:space="preserve">      Primeros bocetos de diagramas UML</t>
  </si>
  <si>
    <t xml:space="preserve">    Diseño de la base de datos</t>
  </si>
  <si>
    <t xml:space="preserve">    Junta de equipo</t>
  </si>
  <si>
    <t xml:space="preserve">    Boceto de las interfaces</t>
  </si>
  <si>
    <t>Documento de diseño</t>
  </si>
  <si>
    <t xml:space="preserve">    Plan de pruebas</t>
  </si>
  <si>
    <t xml:space="preserve">    Matriz de trazabilidad</t>
  </si>
  <si>
    <t xml:space="preserve">    Reporte</t>
  </si>
  <si>
    <t>Junta de equipo</t>
  </si>
  <si>
    <t>Fase de diseño de sistema</t>
  </si>
  <si>
    <t>Dias esperados</t>
  </si>
  <si>
    <t xml:space="preserve">Dias </t>
  </si>
  <si>
    <t>N/A</t>
  </si>
  <si>
    <t>Planeacion</t>
  </si>
  <si>
    <t xml:space="preserve"> Fase de requerimientos y analisis</t>
  </si>
  <si>
    <t>Se hizo una junta al inicio para poder definir un dia de juntas y de paso preguntar sobre la metodologia</t>
  </si>
  <si>
    <t>Con la junta planteada se definicio la metodologia</t>
  </si>
  <si>
    <t>En la primera junta se pidio otra al dia siguiente para validar el modelo</t>
  </si>
  <si>
    <t>Dias planteados</t>
  </si>
  <si>
    <t>Dias necesitados</t>
  </si>
  <si>
    <t>Horas planteadas</t>
  </si>
  <si>
    <t>Horas necesitados</t>
  </si>
  <si>
    <t>La actividad se inicio un dia antes ya que la junta se tuvo antes de lo esperado, pero se siguieron haciando cambios en el documento por correcciones, por ello se ocuparon mas dias.
Tambien la fecha de entrega se fue recorriendo por ello se tuvo mas dias para realizar correcciones</t>
  </si>
  <si>
    <t>aquí se detona un riesgo de cambio de fechas</t>
  </si>
  <si>
    <t>Se modifico la fecha de entrega</t>
  </si>
  <si>
    <t>Requerimientos y analisis</t>
  </si>
  <si>
    <t>Nos tardamos 5 dias mas en realizar bien la toma de los requerimientos, ya que la junta con el equipo para definir y ver que los requerimientos estuvieran bien se realizo despues de una semana de con la junta con el cliente</t>
  </si>
  <si>
    <t>Se termino de documentar los requerimientos dos dias antes de lo esperado</t>
  </si>
  <si>
    <t>Se obtuvieron varias observaciones en el SRS por lo que se tardo la validacion del mismo.</t>
  </si>
  <si>
    <t>La fecha de termino fue la fecha en que se considero validado el SRS, surgio el nuevo requerimiento</t>
  </si>
  <si>
    <t>Se tuvieron complicaciones en ver que tipo de base de datos se usaria o si seria necesario una base de datos, morivo por el que se demoro la tarea 9 dias mas de lo planeado</t>
  </si>
  <si>
    <t>Ubieron varias correcciones por lo que se alargo la actividad</t>
  </si>
  <si>
    <t>estan dentro de los dias de la elaboracion del SRS</t>
  </si>
  <si>
    <t>Gracias al sector de recursos materiales nos proporcionaron la informacion que necesitabamos el mismo dia</t>
  </si>
  <si>
    <t>Con los requerimientos validados se aprovecho adelantar esta actividad, tomando menos dias de los esperados</t>
  </si>
  <si>
    <t>Se debio al tiempo tardado para la validacion del SRS</t>
  </si>
  <si>
    <t>La investigacion y aceptacion sobre la metodologia a usar tardo un dia menos de lo planeado</t>
  </si>
  <si>
    <t>La investifacion se termino antes de lo planeado</t>
  </si>
  <si>
    <t>El plan de riesgos se termino antes, por lo que se pudo revisar en la siguiente junta antes de lo planeado, y ser validada el mismo dia haciendo las correcciones en el momento.</t>
  </si>
  <si>
    <t>Se termino antes de lo planeado por el plan de riesgos fue revisado y validado el mismo dia de la junta. La actividad de plan de riesgos se realizo antes de lo planeado ya que se tenia que mostrar en clases por lo que se adelanto tambien su revision y validacion en una junta.</t>
  </si>
  <si>
    <t>Diseño de la arquitectura del sistema</t>
  </si>
  <si>
    <t>La actividad se realizo en mas dias de los esperados, pero se estaba realizando con dias de anticipacion gracias al tiempo adelantado del plan de riesgos. Esta demora se debio a que se pidio ampliar mas la investigacion en la junta de equipo</t>
  </si>
  <si>
    <t>Se demoro un dia mas a causa que se volvio a reemplantear el primer diseño de la arquitectura</t>
  </si>
  <si>
    <t>La investigacion de los diagramas tomo menos tiempo de lo previsto</t>
  </si>
  <si>
    <t>Esta actividad se trabajo un fin de semana para reponer dias de trabajo de la semana</t>
  </si>
  <si>
    <t>Se demoro mas dias ya que se solicito realizar tambien diagramas de despliegue en la revision</t>
  </si>
  <si>
    <t>El boceto de interfas tomo 2 dias mas de tiempo ya que se agrego el apartado de administrador que no se habia tenido contemplado</t>
  </si>
  <si>
    <t>Se trabajo un dia inabil</t>
  </si>
  <si>
    <t>Con la revision se solicitaron hacer correcciones por lo que se dieron mas dias para terminar la actividad</t>
  </si>
  <si>
    <t>20 Dias que se estuvo trabajando entre la fase de analisis y la fase de diseño</t>
  </si>
  <si>
    <t>Fecha 
final</t>
  </si>
  <si>
    <t xml:space="preserve">Horas </t>
  </si>
  <si>
    <t>Esperado</t>
  </si>
  <si>
    <t>Real</t>
  </si>
  <si>
    <t xml:space="preserve">Fecha 
final </t>
  </si>
  <si>
    <t>Horas esperadas</t>
  </si>
  <si>
    <t xml:space="preserve">Horas realizadas </t>
  </si>
  <si>
    <t>39-18</t>
  </si>
  <si>
    <t>Muchas de las actividades se realizaron antes de lo planeado, gracias a que se adelanto el plan de pruebas en la fase de analisis y requerimientos.
A causa de que el SRS esperaba validacion se fue avanzando en algunas actividades para evitar alguna demora.
18 dias se estuvieron trabajando al mismo tiempo que la fase de analisis</t>
  </si>
  <si>
    <t>Diferencia</t>
  </si>
  <si>
    <t>Horas</t>
  </si>
  <si>
    <t>Dias</t>
  </si>
  <si>
    <t>Dias laborador</t>
  </si>
  <si>
    <t>Correcciones</t>
  </si>
  <si>
    <t>Metodología</t>
  </si>
  <si>
    <t>Entrega de documentos (metodología y cronograma)</t>
  </si>
  <si>
    <t>Junta de equipo con el director, verificación del SRS</t>
  </si>
  <si>
    <t>Investigación de los tipos de base de datos </t>
  </si>
  <si>
    <t>Junta de revisión del SRS</t>
  </si>
  <si>
    <t>Junta de equipo para validación del SRS</t>
  </si>
  <si>
    <t>Documentación de plan de riesgos</t>
  </si>
  <si>
    <t xml:space="preserve">    Definir características de la base de datos</t>
  </si>
  <si>
    <t xml:space="preserve">    Investigación de los diferentes diagramas UML</t>
  </si>
  <si>
    <t xml:space="preserve">      Elaboración de diagramas correspondientes</t>
  </si>
  <si>
    <t xml:space="preserve">    Corrección y mejora de los diagramas UML</t>
  </si>
  <si>
    <t xml:space="preserve">      Interfaz de usuario</t>
  </si>
  <si>
    <t xml:space="preserve">      Interacción entre las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</si>
</sst>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2"/>
      <color theme="0"/>
      <name val="Times New Roman"/>
      <family val="1"/>
    </font>
    <font>
      <sz val="11"/>
      <color rgb="FF000000"/>
      <name val="Calibri"/>
      <family val="2"/>
      <scheme val="minor"/>
    </font>
    <font>
      <sz val="11"/>
      <name val="Calibri"/>
      <family val="2"/>
      <scheme val="minor"/>
    </font>
    <font>
      <b/>
      <sz val="11"/>
      <color theme="1"/>
      <name val="Times New Roman"/>
      <family val="1"/>
    </font>
    <font>
      <sz val="11"/>
      <color theme="1"/>
      <name val="Times New Roman"/>
      <family val="1"/>
    </font>
    <font>
      <sz val="12"/>
      <name val="Times New Roman"/>
      <family val="1"/>
    </font>
    <font>
      <sz val="11"/>
      <name val="Times New Roman"/>
      <family val="1"/>
    </font>
    <font>
      <sz val="11"/>
      <color rgb="FF000000"/>
      <name val="Times New Roman"/>
      <family val="1"/>
    </font>
    <font>
      <sz val="11"/>
      <color rgb="FF444444"/>
      <name val="Times New Roman"/>
      <family val="1"/>
    </font>
    <font>
      <sz val="12"/>
      <color rgb="FF000000"/>
      <name val="Times New Roman"/>
      <family val="1"/>
    </font>
    <font>
      <b/>
      <sz val="12"/>
      <color theme="1"/>
      <name val="Times New Roman"/>
      <family val="1"/>
    </font>
    <font>
      <sz val="12"/>
      <color theme="1"/>
      <name val="Times New Roman"/>
      <family val="1"/>
    </font>
    <font>
      <b/>
      <sz val="12"/>
      <color rgb="FF000000"/>
      <name val="Times New Roman"/>
      <family val="1"/>
    </font>
    <font>
      <b/>
      <sz val="12"/>
      <name val="Times New Roman"/>
      <family val="1"/>
    </font>
    <font>
      <b/>
      <sz val="11"/>
      <color theme="0"/>
      <name val="Times New Roman"/>
      <family val="1"/>
    </font>
    <font>
      <sz val="12"/>
      <color rgb="FF000000"/>
      <name val="Times New Roman"/>
    </font>
  </fonts>
  <fills count="18">
    <fill>
      <patternFill patternType="none"/>
    </fill>
    <fill>
      <patternFill patternType="gray125"/>
    </fill>
    <fill>
      <patternFill patternType="solid">
        <fgColor rgb="FF99003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F9933"/>
        <bgColor indexed="64"/>
      </patternFill>
    </fill>
    <fill>
      <patternFill patternType="solid">
        <fgColor rgb="FFFFCC99"/>
        <bgColor indexed="64"/>
      </patternFill>
    </fill>
    <fill>
      <patternFill patternType="solid">
        <fgColor rgb="FFFFCC00"/>
        <bgColor indexed="64"/>
      </patternFill>
    </fill>
    <fill>
      <patternFill patternType="solid">
        <fgColor rgb="FFFFFF99"/>
        <bgColor indexed="64"/>
      </patternFill>
    </fill>
    <fill>
      <patternFill patternType="solid">
        <fgColor theme="7" tint="0.39997558519241921"/>
        <bgColor rgb="FF000000"/>
      </patternFill>
    </fill>
    <fill>
      <patternFill patternType="solid">
        <fgColor theme="4" tint="0.59999389629810485"/>
        <bgColor indexed="64"/>
      </patternFill>
    </fill>
    <fill>
      <patternFill patternType="solid">
        <fgColor theme="4" tint="-0.249977111117893"/>
        <bgColor indexed="64"/>
      </patternFill>
    </fill>
    <fill>
      <patternFill patternType="solid">
        <fgColor rgb="FFFFD96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style="medium">
        <color rgb="FF000000"/>
      </right>
      <top style="thin">
        <color rgb="FF000000"/>
      </top>
      <bottom/>
      <diagonal/>
    </border>
    <border>
      <left style="thin">
        <color indexed="64"/>
      </left>
      <right style="medium">
        <color rgb="FF000000"/>
      </right>
      <top/>
      <bottom style="thin">
        <color rgb="FF000000"/>
      </bottom>
      <diagonal/>
    </border>
  </borders>
  <cellStyleXfs count="1">
    <xf numFmtId="0" fontId="0" fillId="0" borderId="0"/>
  </cellStyleXfs>
  <cellXfs count="132">
    <xf numFmtId="0" fontId="0" fillId="0" borderId="0" xfId="0"/>
    <xf numFmtId="0" fontId="4" fillId="0" borderId="0" xfId="0" applyFont="1" applyFill="1"/>
    <xf numFmtId="0" fontId="5" fillId="0" borderId="0" xfId="0" applyFont="1" applyFill="1" applyAlignment="1">
      <alignment horizontal="center" vertical="center"/>
    </xf>
    <xf numFmtId="0" fontId="5" fillId="0" borderId="0" xfId="0" applyFont="1" applyFill="1"/>
    <xf numFmtId="0" fontId="12" fillId="0" borderId="0" xfId="0" applyFont="1" applyFill="1"/>
    <xf numFmtId="14" fontId="8" fillId="0" borderId="0" xfId="0" applyNumberFormat="1" applyFont="1" applyFill="1" applyBorder="1" applyAlignment="1">
      <alignment horizontal="center" vertical="center"/>
    </xf>
    <xf numFmtId="0" fontId="5" fillId="0" borderId="0" xfId="0" applyFont="1" applyFill="1" applyAlignment="1">
      <alignment wrapText="1"/>
    </xf>
    <xf numFmtId="0" fontId="13" fillId="0" borderId="0" xfId="0" applyFont="1" applyFill="1" applyBorder="1" applyAlignment="1">
      <alignment horizontal="center" vertical="center" wrapText="1"/>
    </xf>
    <xf numFmtId="14" fontId="7"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xf numFmtId="0" fontId="0" fillId="0" borderId="0" xfId="0" applyBorder="1"/>
    <xf numFmtId="0" fontId="10"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5" fillId="0" borderId="0" xfId="0" applyFont="1" applyFill="1" applyBorder="1" applyAlignment="1">
      <alignment wrapText="1"/>
    </xf>
    <xf numFmtId="0" fontId="5" fillId="0" borderId="0" xfId="0" applyFont="1" applyFill="1" applyAlignment="1">
      <alignment horizontal="center" vertical="center" wrapText="1"/>
    </xf>
    <xf numFmtId="0" fontId="5" fillId="0" borderId="0" xfId="0" applyFont="1" applyFill="1" applyAlignment="1">
      <alignment horizontal="center" wrapText="1"/>
    </xf>
    <xf numFmtId="0" fontId="5" fillId="0" borderId="0" xfId="0" applyFont="1" applyFill="1" applyAlignment="1">
      <alignment horizontal="center"/>
    </xf>
    <xf numFmtId="0" fontId="5" fillId="0" borderId="0" xfId="0" applyFont="1" applyFill="1" applyAlignment="1"/>
    <xf numFmtId="14" fontId="7" fillId="9" borderId="1" xfId="0" applyNumberFormat="1" applyFont="1" applyFill="1" applyBorder="1" applyAlignment="1">
      <alignment horizontal="center" vertical="center" wrapText="1"/>
    </xf>
    <xf numFmtId="14" fontId="8" fillId="9" borderId="1" xfId="0" applyNumberFormat="1" applyFont="1" applyFill="1" applyBorder="1" applyAlignment="1">
      <alignment horizontal="center" vertical="center"/>
    </xf>
    <xf numFmtId="0" fontId="8" fillId="9" borderId="1" xfId="0" applyFont="1" applyFill="1" applyBorder="1" applyAlignment="1">
      <alignment horizontal="center" vertical="center"/>
    </xf>
    <xf numFmtId="0" fontId="5" fillId="9" borderId="1" xfId="0" applyFont="1" applyFill="1" applyBorder="1" applyAlignment="1">
      <alignment horizontal="center" vertical="center"/>
    </xf>
    <xf numFmtId="0" fontId="8" fillId="14" borderId="1" xfId="0" applyFont="1" applyFill="1" applyBorder="1" applyAlignment="1">
      <alignment horizontal="center" vertical="center"/>
    </xf>
    <xf numFmtId="14" fontId="7" fillId="10" borderId="1" xfId="0" applyNumberFormat="1" applyFont="1" applyFill="1" applyBorder="1" applyAlignment="1">
      <alignment horizontal="center" vertical="center" wrapText="1"/>
    </xf>
    <xf numFmtId="14" fontId="8" fillId="10" borderId="1" xfId="0" applyNumberFormat="1" applyFont="1" applyFill="1" applyBorder="1" applyAlignment="1">
      <alignment horizontal="center" vertical="center"/>
    </xf>
    <xf numFmtId="0" fontId="8" fillId="10" borderId="1" xfId="0" applyFont="1" applyFill="1" applyBorder="1" applyAlignment="1">
      <alignment horizontal="center" vertical="center"/>
    </xf>
    <xf numFmtId="0" fontId="5" fillId="10" borderId="1" xfId="0" applyFont="1" applyFill="1" applyBorder="1" applyAlignment="1">
      <alignment horizontal="center" vertical="center"/>
    </xf>
    <xf numFmtId="14" fontId="8" fillId="10" borderId="1" xfId="0" applyNumberFormat="1" applyFont="1" applyFill="1" applyBorder="1" applyAlignment="1">
      <alignment horizontal="left" vertical="center"/>
    </xf>
    <xf numFmtId="14" fontId="7" fillId="12" borderId="1" xfId="0" applyNumberFormat="1" applyFont="1" applyFill="1" applyBorder="1" applyAlignment="1">
      <alignment horizontal="center" vertical="center" wrapText="1"/>
    </xf>
    <xf numFmtId="14" fontId="8" fillId="12" borderId="1" xfId="0" applyNumberFormat="1" applyFont="1" applyFill="1" applyBorder="1" applyAlignment="1">
      <alignment horizontal="center" vertical="center"/>
    </xf>
    <xf numFmtId="0" fontId="8" fillId="12" borderId="1" xfId="0" applyFont="1" applyFill="1" applyBorder="1" applyAlignment="1">
      <alignment horizontal="center" vertical="center"/>
    </xf>
    <xf numFmtId="0" fontId="5" fillId="12" borderId="1" xfId="0" applyFont="1" applyFill="1" applyBorder="1" applyAlignment="1">
      <alignment horizontal="center" vertical="center"/>
    </xf>
    <xf numFmtId="14" fontId="8" fillId="12" borderId="1" xfId="0" applyNumberFormat="1" applyFont="1" applyFill="1" applyBorder="1" applyAlignment="1">
      <alignment horizontal="left" vertical="center"/>
    </xf>
    <xf numFmtId="0" fontId="8" fillId="12" borderId="1"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10" borderId="6"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5" fillId="4" borderId="11" xfId="0" applyFont="1" applyFill="1" applyBorder="1" applyAlignment="1">
      <alignment horizontal="center" vertical="center"/>
    </xf>
    <xf numFmtId="0" fontId="5" fillId="3" borderId="11" xfId="0" applyFont="1" applyFill="1" applyBorder="1" applyAlignment="1">
      <alignment horizontal="center" vertical="center"/>
    </xf>
    <xf numFmtId="0" fontId="5" fillId="8" borderId="11" xfId="0" applyFont="1" applyFill="1" applyBorder="1" applyAlignment="1">
      <alignment horizontal="center" vertical="center"/>
    </xf>
    <xf numFmtId="0" fontId="5" fillId="6" borderId="1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3" borderId="1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5" fillId="16" borderId="2" xfId="0" applyFont="1" applyFill="1" applyBorder="1" applyAlignment="1">
      <alignment horizontal="center" vertical="center"/>
    </xf>
    <xf numFmtId="0" fontId="15" fillId="16" borderId="5" xfId="0" applyFont="1" applyFill="1" applyBorder="1" applyAlignment="1">
      <alignment horizontal="center" vertical="center"/>
    </xf>
    <xf numFmtId="0" fontId="15" fillId="16" borderId="7" xfId="0" applyFont="1" applyFill="1" applyBorder="1" applyAlignment="1">
      <alignment horizontal="center" vertical="center"/>
    </xf>
    <xf numFmtId="0" fontId="15" fillId="16" borderId="4"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9" xfId="0" applyFont="1" applyFill="1" applyBorder="1" applyAlignment="1">
      <alignment horizontal="center" vertical="center"/>
    </xf>
    <xf numFmtId="0" fontId="1" fillId="2"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5" fillId="0" borderId="1" xfId="0" applyFont="1" applyFill="1" applyBorder="1" applyAlignment="1">
      <alignment horizontal="center" vertical="center"/>
    </xf>
    <xf numFmtId="14" fontId="8" fillId="0"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14" fontId="8" fillId="0" borderId="8" xfId="0" applyNumberFormat="1" applyFont="1" applyFill="1" applyBorder="1" applyAlignment="1">
      <alignment horizontal="center" vertical="center"/>
    </xf>
    <xf numFmtId="0" fontId="9" fillId="0" borderId="8" xfId="0" applyFont="1" applyFill="1" applyBorder="1" applyAlignment="1">
      <alignment horizontal="center" vertical="center"/>
    </xf>
    <xf numFmtId="14" fontId="8" fillId="0" borderId="8" xfId="0" applyNumberFormat="1" applyFont="1" applyFill="1" applyBorder="1" applyAlignment="1">
      <alignment horizontal="left" vertical="center"/>
    </xf>
    <xf numFmtId="0" fontId="8" fillId="0" borderId="8"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8" fillId="0" borderId="1" xfId="0" applyNumberFormat="1" applyFont="1" applyFill="1" applyBorder="1" applyAlignment="1">
      <alignment horizontal="center" vertical="center"/>
    </xf>
    <xf numFmtId="0" fontId="5" fillId="0" borderId="6" xfId="0" applyFont="1" applyFill="1" applyBorder="1" applyAlignment="1">
      <alignment horizontal="center" vertical="center"/>
    </xf>
    <xf numFmtId="14" fontId="7"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8"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8" fillId="0" borderId="8" xfId="0" applyNumberFormat="1" applyFont="1" applyFill="1" applyBorder="1" applyAlignment="1">
      <alignment horizontal="center" vertical="center"/>
    </xf>
    <xf numFmtId="0" fontId="13"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14" fontId="3"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4" fontId="7" fillId="0" borderId="8" xfId="0" applyNumberFormat="1" applyFont="1" applyFill="1" applyBorder="1" applyAlignment="1">
      <alignment horizontal="center" vertical="center" wrapText="1"/>
    </xf>
    <xf numFmtId="14" fontId="8" fillId="0" borderId="8" xfId="0" applyNumberFormat="1" applyFont="1" applyFill="1" applyBorder="1" applyAlignment="1">
      <alignment horizontal="center" vertical="center"/>
    </xf>
    <xf numFmtId="0" fontId="7" fillId="0" borderId="0"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5" xfId="0" applyFont="1" applyFill="1" applyBorder="1" applyAlignment="1">
      <alignment horizontal="center" vertical="center"/>
    </xf>
    <xf numFmtId="0" fontId="5" fillId="0" borderId="6" xfId="0" applyFont="1" applyFill="1" applyBorder="1" applyAlignment="1">
      <alignment horizontal="center" vertical="center" wrapText="1"/>
    </xf>
    <xf numFmtId="0" fontId="11" fillId="9" borderId="1" xfId="0" applyFont="1" applyFill="1" applyBorder="1" applyAlignment="1">
      <alignment horizontal="center" vertical="center" textRotation="90" wrapText="1"/>
    </xf>
    <xf numFmtId="0" fontId="11" fillId="5" borderId="5" xfId="0" applyFont="1" applyFill="1" applyBorder="1" applyAlignment="1">
      <alignment horizontal="center" vertical="center" textRotation="90"/>
    </xf>
    <xf numFmtId="0" fontId="11" fillId="5" borderId="1" xfId="0" applyFont="1" applyFill="1" applyBorder="1" applyAlignment="1">
      <alignment horizontal="center" vertical="center" textRotation="90"/>
    </xf>
    <xf numFmtId="0" fontId="11" fillId="7" borderId="5" xfId="0" applyFont="1" applyFill="1" applyBorder="1" applyAlignment="1">
      <alignment horizontal="center" vertical="center" textRotation="90" wrapText="1"/>
    </xf>
    <xf numFmtId="0" fontId="11" fillId="7" borderId="1" xfId="0" applyFont="1" applyFill="1" applyBorder="1" applyAlignment="1">
      <alignment horizontal="center" vertical="center" textRotation="90" wrapText="1"/>
    </xf>
    <xf numFmtId="0" fontId="11" fillId="10" borderId="1" xfId="0" applyFont="1" applyFill="1" applyBorder="1" applyAlignment="1">
      <alignment horizontal="center" vertical="center" textRotation="90" wrapText="1"/>
    </xf>
    <xf numFmtId="0" fontId="11" fillId="8" borderId="5" xfId="0" applyFont="1" applyFill="1" applyBorder="1" applyAlignment="1">
      <alignment horizontal="center" vertical="center" textRotation="90" wrapText="1"/>
    </xf>
    <xf numFmtId="0" fontId="11" fillId="8" borderId="7" xfId="0" applyFont="1" applyFill="1" applyBorder="1" applyAlignment="1">
      <alignment horizontal="center" vertical="center" textRotation="90" wrapText="1"/>
    </xf>
    <xf numFmtId="0" fontId="11" fillId="12" borderId="1" xfId="0" applyFont="1" applyFill="1" applyBorder="1" applyAlignment="1">
      <alignment horizontal="center" vertical="center" textRotation="90" wrapText="1"/>
    </xf>
    <xf numFmtId="0" fontId="11" fillId="12" borderId="8" xfId="0" applyFont="1" applyFill="1" applyBorder="1" applyAlignment="1">
      <alignment horizontal="center" vertical="center" textRotation="90" wrapText="1"/>
    </xf>
    <xf numFmtId="0" fontId="15" fillId="2" borderId="3" xfId="0" applyFont="1" applyFill="1" applyBorder="1" applyAlignment="1">
      <alignment horizontal="center"/>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5" xfId="0" applyFont="1" applyFill="1" applyBorder="1" applyAlignment="1">
      <alignment horizontal="center" wrapText="1"/>
    </xf>
    <xf numFmtId="0" fontId="14" fillId="0" borderId="1" xfId="0" applyFont="1" applyFill="1" applyBorder="1" applyAlignment="1">
      <alignment horizont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14" fontId="7"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4" fontId="7" fillId="0" borderId="8" xfId="0" applyNumberFormat="1" applyFont="1" applyFill="1" applyBorder="1" applyAlignment="1">
      <alignment horizontal="center" vertical="center" wrapText="1"/>
    </xf>
    <xf numFmtId="14" fontId="8" fillId="0" borderId="8" xfId="0" applyNumberFormat="1" applyFont="1" applyFill="1" applyBorder="1" applyAlignment="1">
      <alignment horizontal="center" vertical="center"/>
    </xf>
    <xf numFmtId="0" fontId="8"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8" fillId="0" borderId="1" xfId="0" applyNumberFormat="1" applyFont="1" applyFill="1" applyBorder="1" applyAlignment="1">
      <alignment horizontal="center" vertical="center"/>
    </xf>
    <xf numFmtId="0" fontId="12" fillId="0" borderId="1" xfId="0" applyFont="1" applyBorder="1" applyAlignment="1">
      <alignment vertical="center" wrapText="1"/>
    </xf>
    <xf numFmtId="0" fontId="10" fillId="0" borderId="1" xfId="0" applyFont="1" applyBorder="1" applyAlignment="1">
      <alignment vertical="center" wrapText="1"/>
    </xf>
    <xf numFmtId="0" fontId="12" fillId="17" borderId="1" xfId="0" applyFont="1" applyFill="1" applyBorder="1" applyAlignment="1">
      <alignment vertical="center" wrapText="1"/>
    </xf>
    <xf numFmtId="0" fontId="12" fillId="0" borderId="1" xfId="0" applyFont="1" applyBorder="1" applyAlignment="1">
      <alignment horizontal="left" vertical="center" wrapText="1" indent="1"/>
    </xf>
    <xf numFmtId="0" fontId="12" fillId="10" borderId="1" xfId="0" applyFont="1" applyFill="1" applyBorder="1" applyAlignment="1">
      <alignment vertical="center" wrapText="1"/>
    </xf>
    <xf numFmtId="0" fontId="10" fillId="0" borderId="1" xfId="0" applyFont="1" applyBorder="1" applyAlignment="1">
      <alignment horizontal="left" vertical="center" wrapText="1" indent="1"/>
    </xf>
    <xf numFmtId="0" fontId="12" fillId="12" borderId="1" xfId="0" applyFont="1" applyFill="1" applyBorder="1" applyAlignment="1">
      <alignment vertical="center" wrapText="1"/>
    </xf>
    <xf numFmtId="0" fontId="12" fillId="0" borderId="8"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FF99"/>
      <color rgb="FFFFCC99"/>
      <color rgb="FFFFCC00"/>
      <color rgb="FF990033"/>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6"/>
  <sheetViews>
    <sheetView tabSelected="1" zoomScaleNormal="100" workbookViewId="0">
      <selection activeCell="J79" sqref="J79"/>
    </sheetView>
  </sheetViews>
  <sheetFormatPr baseColWidth="10" defaultRowHeight="15.6" x14ac:dyDescent="0.3"/>
  <cols>
    <col min="1" max="1" width="1.5546875" style="3" customWidth="1"/>
    <col min="2" max="2" width="4.109375" style="3" customWidth="1"/>
    <col min="3" max="3" width="4.5546875" style="4" customWidth="1"/>
    <col min="4" max="4" width="25.44140625" style="4" customWidth="1"/>
    <col min="5" max="5" width="11.5546875" style="3"/>
    <col min="6" max="6" width="10.109375" style="3" bestFit="1" customWidth="1"/>
    <col min="7" max="7" width="5.109375" style="3" bestFit="1" customWidth="1"/>
    <col min="8" max="8" width="6.6640625" style="3" bestFit="1" customWidth="1"/>
    <col min="9" max="10" width="10.109375" style="3" bestFit="1" customWidth="1"/>
    <col min="11" max="11" width="5.109375" style="3" bestFit="1" customWidth="1"/>
    <col min="12" max="12" width="6.6640625" style="3" hidden="1" customWidth="1"/>
    <col min="13" max="13" width="33.77734375" style="6" customWidth="1"/>
    <col min="14" max="15" width="11.5546875" style="3"/>
    <col min="16" max="16" width="9.44140625" style="6" bestFit="1" customWidth="1"/>
    <col min="17" max="17" width="9.33203125" style="6" bestFit="1" customWidth="1"/>
    <col min="18" max="19" width="10.109375" style="3" bestFit="1" customWidth="1"/>
    <col min="20" max="16384" width="11.5546875" style="3"/>
  </cols>
  <sheetData>
    <row r="1" spans="2:17" ht="10.8" customHeight="1" thickBot="1" x14ac:dyDescent="0.35"/>
    <row r="2" spans="2:17" ht="15" customHeight="1" x14ac:dyDescent="0.25">
      <c r="B2" s="103" t="s">
        <v>0</v>
      </c>
      <c r="C2" s="101"/>
      <c r="D2" s="101" t="s">
        <v>1</v>
      </c>
      <c r="E2" s="100" t="s">
        <v>101</v>
      </c>
      <c r="F2" s="100"/>
      <c r="G2" s="100"/>
      <c r="H2" s="100"/>
      <c r="I2" s="100" t="s">
        <v>102</v>
      </c>
      <c r="J2" s="100"/>
      <c r="K2" s="100"/>
      <c r="L2" s="100"/>
      <c r="M2" s="105" t="s">
        <v>7</v>
      </c>
    </row>
    <row r="3" spans="2:17" s="1" customFormat="1" ht="31.2" x14ac:dyDescent="0.25">
      <c r="B3" s="104"/>
      <c r="C3" s="102"/>
      <c r="D3" s="102"/>
      <c r="E3" s="57" t="s">
        <v>3</v>
      </c>
      <c r="F3" s="57" t="s">
        <v>99</v>
      </c>
      <c r="G3" s="57" t="s">
        <v>60</v>
      </c>
      <c r="H3" s="57" t="s">
        <v>100</v>
      </c>
      <c r="I3" s="57" t="s">
        <v>3</v>
      </c>
      <c r="J3" s="57" t="s">
        <v>103</v>
      </c>
      <c r="K3" s="57" t="s">
        <v>60</v>
      </c>
      <c r="L3" s="57" t="s">
        <v>100</v>
      </c>
      <c r="M3" s="106"/>
    </row>
    <row r="4" spans="2:17" ht="39.6" customHeight="1" x14ac:dyDescent="0.25">
      <c r="B4" s="91" t="s">
        <v>2</v>
      </c>
      <c r="C4" s="92"/>
      <c r="D4" s="124" t="s">
        <v>8</v>
      </c>
      <c r="E4" s="72">
        <v>44592</v>
      </c>
      <c r="F4" s="73">
        <v>44577</v>
      </c>
      <c r="G4" s="60">
        <v>12</v>
      </c>
      <c r="H4" s="75">
        <f>(G4*4*2)</f>
        <v>96</v>
      </c>
      <c r="I4" s="72">
        <v>44592</v>
      </c>
      <c r="J4" s="73">
        <v>44577</v>
      </c>
      <c r="K4" s="74">
        <v>12</v>
      </c>
      <c r="L4" s="75">
        <f>(K4*4*2)</f>
        <v>96</v>
      </c>
      <c r="M4" s="69" t="s">
        <v>61</v>
      </c>
      <c r="P4" s="3"/>
      <c r="Q4" s="3"/>
    </row>
    <row r="5" spans="2:17" ht="46.8" customHeight="1" x14ac:dyDescent="0.25">
      <c r="B5" s="93" t="s">
        <v>9</v>
      </c>
      <c r="C5" s="94"/>
      <c r="D5" s="125" t="s">
        <v>10</v>
      </c>
      <c r="E5" s="72">
        <v>44608</v>
      </c>
      <c r="F5" s="72">
        <v>44608</v>
      </c>
      <c r="G5" s="74">
        <v>1</v>
      </c>
      <c r="H5" s="75">
        <f>(G5*4*2)</f>
        <v>8</v>
      </c>
      <c r="I5" s="72">
        <v>44608</v>
      </c>
      <c r="J5" s="72">
        <v>44608</v>
      </c>
      <c r="K5" s="74">
        <v>1</v>
      </c>
      <c r="L5" s="75">
        <f t="shared" ref="L5:L21" si="0">(K5*4*2)</f>
        <v>8</v>
      </c>
      <c r="M5" s="69" t="s">
        <v>61</v>
      </c>
      <c r="P5" s="3"/>
      <c r="Q5" s="3"/>
    </row>
    <row r="6" spans="2:17" ht="62.4" customHeight="1" x14ac:dyDescent="0.25">
      <c r="B6" s="93"/>
      <c r="C6" s="94"/>
      <c r="D6" s="125" t="s">
        <v>11</v>
      </c>
      <c r="E6" s="72">
        <v>44608</v>
      </c>
      <c r="F6" s="72">
        <v>44608</v>
      </c>
      <c r="G6" s="74">
        <v>1</v>
      </c>
      <c r="H6" s="75">
        <f t="shared" ref="H6:H64" si="1">(G6*4*2)</f>
        <v>8</v>
      </c>
      <c r="I6" s="72">
        <v>44608</v>
      </c>
      <c r="J6" s="72">
        <v>44608</v>
      </c>
      <c r="K6" s="74">
        <v>1</v>
      </c>
      <c r="L6" s="75">
        <f t="shared" si="0"/>
        <v>8</v>
      </c>
      <c r="M6" s="69" t="s">
        <v>61</v>
      </c>
      <c r="P6" s="3"/>
      <c r="Q6" s="3"/>
    </row>
    <row r="7" spans="2:17" ht="31.2" customHeight="1" x14ac:dyDescent="0.25">
      <c r="B7" s="93"/>
      <c r="C7" s="94"/>
      <c r="D7" s="124" t="s">
        <v>12</v>
      </c>
      <c r="E7" s="72">
        <v>44608</v>
      </c>
      <c r="F7" s="72">
        <v>44608</v>
      </c>
      <c r="G7" s="74">
        <v>1</v>
      </c>
      <c r="H7" s="75">
        <f t="shared" si="1"/>
        <v>8</v>
      </c>
      <c r="I7" s="72">
        <v>44608</v>
      </c>
      <c r="J7" s="72">
        <v>44608</v>
      </c>
      <c r="K7" s="74">
        <v>1</v>
      </c>
      <c r="L7" s="75">
        <f t="shared" si="0"/>
        <v>8</v>
      </c>
      <c r="M7" s="69" t="s">
        <v>61</v>
      </c>
      <c r="P7" s="3"/>
      <c r="Q7" s="3"/>
    </row>
    <row r="8" spans="2:17" ht="27.6" customHeight="1" x14ac:dyDescent="0.25">
      <c r="B8" s="93"/>
      <c r="C8" s="94"/>
      <c r="D8" s="125" t="s">
        <v>13</v>
      </c>
      <c r="E8" s="72">
        <v>44608</v>
      </c>
      <c r="F8" s="72">
        <v>44608</v>
      </c>
      <c r="G8" s="74">
        <v>1</v>
      </c>
      <c r="H8" s="75">
        <f t="shared" si="1"/>
        <v>8</v>
      </c>
      <c r="I8" s="72">
        <v>44608</v>
      </c>
      <c r="J8" s="72">
        <v>44608</v>
      </c>
      <c r="K8" s="74">
        <v>1</v>
      </c>
      <c r="L8" s="75">
        <f t="shared" si="0"/>
        <v>8</v>
      </c>
      <c r="M8" s="69" t="s">
        <v>61</v>
      </c>
      <c r="P8" s="3"/>
      <c r="Q8" s="3"/>
    </row>
    <row r="9" spans="2:17" ht="31.2" customHeight="1" x14ac:dyDescent="0.25">
      <c r="B9" s="93"/>
      <c r="C9" s="94"/>
      <c r="D9" s="124" t="s">
        <v>14</v>
      </c>
      <c r="E9" s="72">
        <v>44608</v>
      </c>
      <c r="F9" s="73">
        <v>44622</v>
      </c>
      <c r="G9" s="74">
        <v>11</v>
      </c>
      <c r="H9" s="75">
        <f t="shared" si="1"/>
        <v>88</v>
      </c>
      <c r="I9" s="72">
        <v>44608</v>
      </c>
      <c r="J9" s="73">
        <v>44622</v>
      </c>
      <c r="K9" s="74">
        <v>11</v>
      </c>
      <c r="L9" s="75">
        <f t="shared" si="0"/>
        <v>88</v>
      </c>
      <c r="M9" s="69" t="s">
        <v>61</v>
      </c>
      <c r="P9" s="3"/>
      <c r="Q9" s="3"/>
    </row>
    <row r="10" spans="2:17" ht="46.8" customHeight="1" x14ac:dyDescent="0.25">
      <c r="B10" s="93"/>
      <c r="C10" s="94"/>
      <c r="D10" s="124" t="s">
        <v>15</v>
      </c>
      <c r="E10" s="72">
        <v>44697</v>
      </c>
      <c r="F10" s="73">
        <v>44700</v>
      </c>
      <c r="G10" s="74">
        <v>4</v>
      </c>
      <c r="H10" s="75">
        <f t="shared" si="1"/>
        <v>32</v>
      </c>
      <c r="I10" s="72">
        <v>44697</v>
      </c>
      <c r="J10" s="73">
        <v>44700</v>
      </c>
      <c r="K10" s="74">
        <v>4</v>
      </c>
      <c r="L10" s="75">
        <f t="shared" si="0"/>
        <v>32</v>
      </c>
      <c r="M10" s="69" t="s">
        <v>61</v>
      </c>
      <c r="P10" s="3"/>
      <c r="Q10" s="3"/>
    </row>
    <row r="11" spans="2:17" ht="31.2" customHeight="1" x14ac:dyDescent="0.25">
      <c r="B11" s="93"/>
      <c r="C11" s="94"/>
      <c r="D11" s="124" t="s">
        <v>13</v>
      </c>
      <c r="E11" s="72">
        <v>44697</v>
      </c>
      <c r="F11" s="73">
        <v>44697</v>
      </c>
      <c r="G11" s="74">
        <v>1</v>
      </c>
      <c r="H11" s="75">
        <f t="shared" si="1"/>
        <v>8</v>
      </c>
      <c r="I11" s="72">
        <v>44697</v>
      </c>
      <c r="J11" s="73">
        <v>44697</v>
      </c>
      <c r="K11" s="74">
        <v>1</v>
      </c>
      <c r="L11" s="75">
        <f t="shared" si="0"/>
        <v>8</v>
      </c>
      <c r="M11" s="69" t="s">
        <v>61</v>
      </c>
      <c r="P11" s="3"/>
      <c r="Q11" s="3"/>
    </row>
    <row r="12" spans="2:17" ht="46.8" customHeight="1" x14ac:dyDescent="0.25">
      <c r="B12" s="93"/>
      <c r="C12" s="94"/>
      <c r="D12" s="124" t="s">
        <v>16</v>
      </c>
      <c r="E12" s="72">
        <v>44698</v>
      </c>
      <c r="F12" s="73">
        <v>44704</v>
      </c>
      <c r="G12" s="74">
        <v>5</v>
      </c>
      <c r="H12" s="75">
        <f t="shared" si="1"/>
        <v>40</v>
      </c>
      <c r="I12" s="72">
        <v>44698</v>
      </c>
      <c r="J12" s="73">
        <v>44704</v>
      </c>
      <c r="K12" s="74">
        <v>5</v>
      </c>
      <c r="L12" s="75">
        <f t="shared" si="0"/>
        <v>40</v>
      </c>
      <c r="M12" s="69" t="s">
        <v>61</v>
      </c>
      <c r="P12" s="3"/>
      <c r="Q12" s="3"/>
    </row>
    <row r="13" spans="2:17" ht="46.8" customHeight="1" x14ac:dyDescent="0.25">
      <c r="B13" s="93"/>
      <c r="C13" s="94"/>
      <c r="D13" s="124" t="s">
        <v>17</v>
      </c>
      <c r="E13" s="72">
        <v>44705</v>
      </c>
      <c r="F13" s="73">
        <v>44705</v>
      </c>
      <c r="G13" s="74">
        <v>1</v>
      </c>
      <c r="H13" s="75">
        <f t="shared" si="1"/>
        <v>8</v>
      </c>
      <c r="I13" s="72">
        <v>44705</v>
      </c>
      <c r="J13" s="73">
        <v>44705</v>
      </c>
      <c r="K13" s="74">
        <v>1</v>
      </c>
      <c r="L13" s="75">
        <f t="shared" si="0"/>
        <v>8</v>
      </c>
      <c r="M13" s="69" t="s">
        <v>61</v>
      </c>
      <c r="P13" s="3"/>
      <c r="Q13" s="3"/>
    </row>
    <row r="14" spans="2:17" ht="93.6" customHeight="1" x14ac:dyDescent="0.25">
      <c r="B14" s="93"/>
      <c r="C14" s="94"/>
      <c r="D14" s="124" t="s">
        <v>18</v>
      </c>
      <c r="E14" s="72">
        <v>44706</v>
      </c>
      <c r="F14" s="73">
        <v>44707</v>
      </c>
      <c r="G14" s="74">
        <v>2</v>
      </c>
      <c r="H14" s="75">
        <f t="shared" si="1"/>
        <v>16</v>
      </c>
      <c r="I14" s="72">
        <v>44706</v>
      </c>
      <c r="J14" s="73">
        <v>44707</v>
      </c>
      <c r="K14" s="74">
        <v>2</v>
      </c>
      <c r="L14" s="75">
        <f t="shared" si="0"/>
        <v>16</v>
      </c>
      <c r="M14" s="69" t="s">
        <v>61</v>
      </c>
      <c r="P14" s="3"/>
      <c r="Q14" s="3"/>
    </row>
    <row r="15" spans="2:17" x14ac:dyDescent="0.25">
      <c r="B15" s="93"/>
      <c r="C15" s="94"/>
      <c r="D15" s="124" t="s">
        <v>19</v>
      </c>
      <c r="E15" s="72">
        <v>44609</v>
      </c>
      <c r="F15" s="73">
        <v>44723</v>
      </c>
      <c r="G15" s="74">
        <v>82</v>
      </c>
      <c r="H15" s="75">
        <f t="shared" si="1"/>
        <v>656</v>
      </c>
      <c r="I15" s="72">
        <v>44609</v>
      </c>
      <c r="J15" s="73">
        <v>44723</v>
      </c>
      <c r="K15" s="74">
        <v>82</v>
      </c>
      <c r="L15" s="75">
        <f t="shared" si="0"/>
        <v>656</v>
      </c>
      <c r="M15" s="69" t="s">
        <v>61</v>
      </c>
      <c r="P15" s="3"/>
      <c r="Q15" s="3"/>
    </row>
    <row r="16" spans="2:17" ht="55.2" customHeight="1" x14ac:dyDescent="0.25">
      <c r="B16" s="93"/>
      <c r="C16" s="94"/>
      <c r="D16" s="124" t="s">
        <v>20</v>
      </c>
      <c r="E16" s="72">
        <v>44609</v>
      </c>
      <c r="F16" s="73">
        <v>44642</v>
      </c>
      <c r="G16" s="74">
        <v>24</v>
      </c>
      <c r="H16" s="75">
        <f t="shared" si="1"/>
        <v>192</v>
      </c>
      <c r="I16" s="72">
        <v>44609</v>
      </c>
      <c r="J16" s="73">
        <v>44642</v>
      </c>
      <c r="K16" s="74">
        <v>24</v>
      </c>
      <c r="L16" s="75">
        <f t="shared" si="0"/>
        <v>192</v>
      </c>
      <c r="M16" s="69" t="s">
        <v>61</v>
      </c>
      <c r="P16" s="3"/>
      <c r="Q16" s="3"/>
    </row>
    <row r="17" spans="2:19" ht="27.6" customHeight="1" x14ac:dyDescent="0.25">
      <c r="B17" s="93"/>
      <c r="C17" s="94"/>
      <c r="D17" s="124" t="s">
        <v>21</v>
      </c>
      <c r="E17" s="72">
        <v>44642</v>
      </c>
      <c r="F17" s="73">
        <v>44651</v>
      </c>
      <c r="G17" s="74">
        <v>8</v>
      </c>
      <c r="H17" s="75">
        <f t="shared" si="1"/>
        <v>64</v>
      </c>
      <c r="I17" s="72">
        <v>44642</v>
      </c>
      <c r="J17" s="73">
        <v>44651</v>
      </c>
      <c r="K17" s="74">
        <v>8</v>
      </c>
      <c r="L17" s="75">
        <f t="shared" si="0"/>
        <v>64</v>
      </c>
      <c r="M17" s="69" t="s">
        <v>61</v>
      </c>
      <c r="P17" s="3"/>
      <c r="Q17" s="3"/>
    </row>
    <row r="18" spans="2:19" ht="41.4" customHeight="1" x14ac:dyDescent="0.25">
      <c r="B18" s="93"/>
      <c r="C18" s="94"/>
      <c r="D18" s="124" t="s">
        <v>22</v>
      </c>
      <c r="E18" s="72">
        <v>44651</v>
      </c>
      <c r="F18" s="73">
        <v>44677</v>
      </c>
      <c r="G18" s="74">
        <v>19</v>
      </c>
      <c r="H18" s="75">
        <f t="shared" si="1"/>
        <v>152</v>
      </c>
      <c r="I18" s="72">
        <v>44651</v>
      </c>
      <c r="J18" s="73">
        <v>44677</v>
      </c>
      <c r="K18" s="74">
        <v>19</v>
      </c>
      <c r="L18" s="75">
        <f t="shared" si="0"/>
        <v>152</v>
      </c>
      <c r="M18" s="69" t="s">
        <v>61</v>
      </c>
      <c r="P18" s="3"/>
      <c r="Q18" s="3"/>
    </row>
    <row r="19" spans="2:19" ht="27.6" customHeight="1" x14ac:dyDescent="0.25">
      <c r="B19" s="93"/>
      <c r="C19" s="94"/>
      <c r="D19" s="124" t="s">
        <v>23</v>
      </c>
      <c r="E19" s="72">
        <v>44678</v>
      </c>
      <c r="F19" s="73">
        <v>44692</v>
      </c>
      <c r="G19" s="74">
        <v>11</v>
      </c>
      <c r="H19" s="75">
        <f t="shared" si="1"/>
        <v>88</v>
      </c>
      <c r="I19" s="72">
        <v>44678</v>
      </c>
      <c r="J19" s="73">
        <v>44692</v>
      </c>
      <c r="K19" s="74">
        <v>11</v>
      </c>
      <c r="L19" s="75">
        <f t="shared" si="0"/>
        <v>88</v>
      </c>
      <c r="M19" s="69" t="s">
        <v>61</v>
      </c>
      <c r="P19" s="3"/>
      <c r="Q19" s="3"/>
    </row>
    <row r="20" spans="2:19" ht="55.2" customHeight="1" x14ac:dyDescent="0.25">
      <c r="B20" s="93"/>
      <c r="C20" s="94"/>
      <c r="D20" s="124" t="s">
        <v>24</v>
      </c>
      <c r="E20" s="72">
        <v>44692</v>
      </c>
      <c r="F20" s="73">
        <v>44707</v>
      </c>
      <c r="G20" s="74">
        <v>12</v>
      </c>
      <c r="H20" s="75">
        <f t="shared" si="1"/>
        <v>96</v>
      </c>
      <c r="I20" s="72">
        <v>44692</v>
      </c>
      <c r="J20" s="73">
        <v>44707</v>
      </c>
      <c r="K20" s="74">
        <v>12</v>
      </c>
      <c r="L20" s="75">
        <f t="shared" si="0"/>
        <v>96</v>
      </c>
      <c r="M20" s="69" t="s">
        <v>61</v>
      </c>
      <c r="P20" s="3"/>
      <c r="Q20" s="3"/>
    </row>
    <row r="21" spans="2:19" ht="27.6" customHeight="1" x14ac:dyDescent="0.25">
      <c r="B21" s="93"/>
      <c r="C21" s="94"/>
      <c r="D21" s="124" t="s">
        <v>25</v>
      </c>
      <c r="E21" s="72">
        <v>44707</v>
      </c>
      <c r="F21" s="73">
        <v>44722</v>
      </c>
      <c r="G21" s="74">
        <v>12</v>
      </c>
      <c r="H21" s="75">
        <f t="shared" si="1"/>
        <v>96</v>
      </c>
      <c r="I21" s="72">
        <v>44707</v>
      </c>
      <c r="J21" s="73">
        <v>44722</v>
      </c>
      <c r="K21" s="74">
        <v>12</v>
      </c>
      <c r="L21" s="75">
        <f t="shared" si="0"/>
        <v>96</v>
      </c>
      <c r="M21" s="69" t="s">
        <v>61</v>
      </c>
      <c r="P21" s="18"/>
      <c r="Q21" s="18"/>
      <c r="R21" s="18"/>
      <c r="S21" s="18"/>
    </row>
    <row r="22" spans="2:19" ht="41.4" customHeight="1" x14ac:dyDescent="0.25">
      <c r="B22" s="96" t="s">
        <v>26</v>
      </c>
      <c r="C22" s="90" t="s">
        <v>27</v>
      </c>
      <c r="D22" s="126" t="s">
        <v>113</v>
      </c>
      <c r="E22" s="22">
        <v>44788</v>
      </c>
      <c r="F22" s="23">
        <v>44790</v>
      </c>
      <c r="G22" s="24">
        <v>3</v>
      </c>
      <c r="H22" s="25">
        <f t="shared" si="1"/>
        <v>24</v>
      </c>
      <c r="I22" s="22">
        <v>44788</v>
      </c>
      <c r="J22" s="23">
        <v>44789</v>
      </c>
      <c r="K22" s="24">
        <v>2</v>
      </c>
      <c r="L22" s="25">
        <f>(K22*3*2)</f>
        <v>12</v>
      </c>
      <c r="M22" s="38" t="s">
        <v>85</v>
      </c>
      <c r="P22" s="18" t="s">
        <v>67</v>
      </c>
      <c r="Q22" s="18" t="s">
        <v>69</v>
      </c>
      <c r="R22" s="18" t="s">
        <v>68</v>
      </c>
      <c r="S22" s="18" t="s">
        <v>70</v>
      </c>
    </row>
    <row r="23" spans="2:19" ht="27.6" customHeight="1" x14ac:dyDescent="0.25">
      <c r="B23" s="96"/>
      <c r="C23" s="90"/>
      <c r="D23" s="127" t="s">
        <v>28</v>
      </c>
      <c r="E23" s="72">
        <v>44788</v>
      </c>
      <c r="F23" s="73">
        <v>44789</v>
      </c>
      <c r="G23" s="74">
        <v>2</v>
      </c>
      <c r="H23" s="74">
        <f>G23*4*2</f>
        <v>16</v>
      </c>
      <c r="I23" s="73">
        <v>44788</v>
      </c>
      <c r="J23" s="73">
        <v>44788</v>
      </c>
      <c r="K23" s="74">
        <v>1</v>
      </c>
      <c r="L23" s="75">
        <f>K23*3*2</f>
        <v>6</v>
      </c>
      <c r="M23" s="69" t="s">
        <v>61</v>
      </c>
      <c r="O23" s="3" t="s">
        <v>62</v>
      </c>
      <c r="P23" s="19">
        <f>SUM(G22,G27)</f>
        <v>11</v>
      </c>
      <c r="Q23" s="18">
        <f>SUM(H22:H30)</f>
        <v>208</v>
      </c>
      <c r="R23" s="20">
        <f>SUM(K22,K27)</f>
        <v>13</v>
      </c>
      <c r="S23" s="2">
        <f>SUM(L22:L30)</f>
        <v>174</v>
      </c>
    </row>
    <row r="24" spans="2:19" ht="41.4" x14ac:dyDescent="0.25">
      <c r="B24" s="96"/>
      <c r="C24" s="90"/>
      <c r="D24" s="127" t="s">
        <v>17</v>
      </c>
      <c r="E24" s="72">
        <v>44789</v>
      </c>
      <c r="F24" s="73">
        <v>44789</v>
      </c>
      <c r="G24" s="74">
        <v>1</v>
      </c>
      <c r="H24" s="74">
        <f t="shared" ref="H24:H25" si="2">G24*4*2</f>
        <v>8</v>
      </c>
      <c r="I24" s="73">
        <v>44788</v>
      </c>
      <c r="J24" s="73">
        <v>44788</v>
      </c>
      <c r="K24" s="74">
        <v>1</v>
      </c>
      <c r="L24" s="75">
        <f t="shared" ref="L24:L26" si="3">K24*3*2</f>
        <v>6</v>
      </c>
      <c r="M24" s="69" t="s">
        <v>64</v>
      </c>
      <c r="O24" s="6" t="s">
        <v>74</v>
      </c>
      <c r="P24" s="19">
        <f>SUM(G31,G48)</f>
        <v>39</v>
      </c>
      <c r="R24" s="20">
        <f>SUM(K31,K48)-2</f>
        <v>39</v>
      </c>
    </row>
    <row r="25" spans="2:19" ht="42" customHeight="1" x14ac:dyDescent="0.25">
      <c r="B25" s="96"/>
      <c r="C25" s="90"/>
      <c r="D25" s="127" t="s">
        <v>29</v>
      </c>
      <c r="E25" s="72">
        <v>44790</v>
      </c>
      <c r="F25" s="73">
        <v>44790</v>
      </c>
      <c r="G25" s="74">
        <v>1</v>
      </c>
      <c r="H25" s="74">
        <f t="shared" si="2"/>
        <v>8</v>
      </c>
      <c r="I25" s="73">
        <v>44788</v>
      </c>
      <c r="J25" s="73">
        <v>44788</v>
      </c>
      <c r="K25" s="74">
        <v>1</v>
      </c>
      <c r="L25" s="75">
        <f t="shared" si="3"/>
        <v>6</v>
      </c>
      <c r="M25" s="69" t="s">
        <v>65</v>
      </c>
      <c r="O25" s="6" t="s">
        <v>58</v>
      </c>
      <c r="P25" s="19">
        <f>G54</f>
        <v>26</v>
      </c>
      <c r="R25" s="20">
        <f>K54</f>
        <v>43</v>
      </c>
    </row>
    <row r="26" spans="2:19" ht="31.2" x14ac:dyDescent="0.25">
      <c r="B26" s="96"/>
      <c r="C26" s="90"/>
      <c r="D26" s="127" t="s">
        <v>17</v>
      </c>
      <c r="E26" s="72">
        <v>44790</v>
      </c>
      <c r="F26" s="73">
        <v>44790</v>
      </c>
      <c r="G26" s="74">
        <v>1</v>
      </c>
      <c r="H26" s="74">
        <f>G26*4*2</f>
        <v>8</v>
      </c>
      <c r="I26" s="73">
        <v>44789</v>
      </c>
      <c r="J26" s="73">
        <v>44789</v>
      </c>
      <c r="K26" s="74">
        <v>1</v>
      </c>
      <c r="L26" s="75">
        <f t="shared" si="3"/>
        <v>6</v>
      </c>
      <c r="M26" s="69" t="s">
        <v>66</v>
      </c>
    </row>
    <row r="27" spans="2:19" ht="124.2" x14ac:dyDescent="0.25">
      <c r="B27" s="96"/>
      <c r="C27" s="90"/>
      <c r="D27" s="126" t="s">
        <v>30</v>
      </c>
      <c r="E27" s="22">
        <v>44791</v>
      </c>
      <c r="F27" s="23">
        <v>44802</v>
      </c>
      <c r="G27" s="24">
        <v>8</v>
      </c>
      <c r="H27" s="25">
        <f>G27*4*2</f>
        <v>64</v>
      </c>
      <c r="I27" s="23">
        <v>44790</v>
      </c>
      <c r="J27" s="23">
        <v>44804</v>
      </c>
      <c r="K27" s="26">
        <v>11</v>
      </c>
      <c r="L27" s="25">
        <f>K27*3*2</f>
        <v>66</v>
      </c>
      <c r="M27" s="38" t="s">
        <v>71</v>
      </c>
      <c r="N27" s="6" t="s">
        <v>72</v>
      </c>
    </row>
    <row r="28" spans="2:19" ht="14.4" customHeight="1" x14ac:dyDescent="0.25">
      <c r="B28" s="96"/>
      <c r="C28" s="90"/>
      <c r="D28" s="127" t="s">
        <v>31</v>
      </c>
      <c r="E28" s="72">
        <v>44791</v>
      </c>
      <c r="F28" s="73">
        <v>44802</v>
      </c>
      <c r="G28" s="74">
        <v>8</v>
      </c>
      <c r="H28" s="75">
        <f>G28*4*2</f>
        <v>64</v>
      </c>
      <c r="I28" s="73">
        <v>44790</v>
      </c>
      <c r="J28" s="73">
        <v>44803</v>
      </c>
      <c r="K28" s="74">
        <v>10</v>
      </c>
      <c r="L28" s="75">
        <f>K28*3*2</f>
        <v>60</v>
      </c>
      <c r="M28" s="69" t="s">
        <v>61</v>
      </c>
    </row>
    <row r="29" spans="2:19" ht="31.2" x14ac:dyDescent="0.25">
      <c r="B29" s="96"/>
      <c r="C29" s="90"/>
      <c r="D29" s="127" t="s">
        <v>17</v>
      </c>
      <c r="E29" s="72">
        <v>44798</v>
      </c>
      <c r="F29" s="73">
        <v>44798</v>
      </c>
      <c r="G29" s="74">
        <v>1</v>
      </c>
      <c r="H29" s="75">
        <f t="shared" ref="H29:H30" si="4">G29*4*2</f>
        <v>8</v>
      </c>
      <c r="I29" s="73">
        <v>44798</v>
      </c>
      <c r="J29" s="73">
        <v>44798</v>
      </c>
      <c r="K29" s="74">
        <v>1</v>
      </c>
      <c r="L29" s="75">
        <f t="shared" ref="L29:L30" si="5">K29*3*2</f>
        <v>6</v>
      </c>
      <c r="M29" s="69" t="s">
        <v>61</v>
      </c>
    </row>
    <row r="30" spans="2:19" ht="46.8" x14ac:dyDescent="0.25">
      <c r="B30" s="96"/>
      <c r="C30" s="90"/>
      <c r="D30" s="127" t="s">
        <v>114</v>
      </c>
      <c r="E30" s="72">
        <v>44802</v>
      </c>
      <c r="F30" s="73">
        <v>44802</v>
      </c>
      <c r="G30" s="74">
        <v>1</v>
      </c>
      <c r="H30" s="75">
        <f t="shared" si="4"/>
        <v>8</v>
      </c>
      <c r="I30" s="73">
        <v>44804</v>
      </c>
      <c r="J30" s="73">
        <v>44804</v>
      </c>
      <c r="K30" s="74">
        <v>1</v>
      </c>
      <c r="L30" s="75">
        <f t="shared" si="5"/>
        <v>6</v>
      </c>
      <c r="M30" s="69" t="s">
        <v>73</v>
      </c>
      <c r="O30" s="3">
        <v>2</v>
      </c>
    </row>
    <row r="31" spans="2:19" ht="27.6" customHeight="1" x14ac:dyDescent="0.25">
      <c r="B31" s="96"/>
      <c r="C31" s="95" t="s">
        <v>63</v>
      </c>
      <c r="D31" s="128" t="s">
        <v>32</v>
      </c>
      <c r="E31" s="27">
        <v>44802</v>
      </c>
      <c r="F31" s="28">
        <v>44840</v>
      </c>
      <c r="G31" s="29">
        <v>29</v>
      </c>
      <c r="H31" s="30">
        <f t="shared" si="1"/>
        <v>232</v>
      </c>
      <c r="I31" s="31">
        <v>44805</v>
      </c>
      <c r="J31" s="31">
        <v>44859</v>
      </c>
      <c r="K31" s="29">
        <v>39</v>
      </c>
      <c r="L31" s="30">
        <f>(K31*3*2)</f>
        <v>234</v>
      </c>
      <c r="M31" s="39" t="s">
        <v>84</v>
      </c>
    </row>
    <row r="32" spans="2:19" ht="31.2" x14ac:dyDescent="0.25">
      <c r="B32" s="96"/>
      <c r="C32" s="95"/>
      <c r="D32" s="127" t="s">
        <v>33</v>
      </c>
      <c r="E32" s="72">
        <v>44805</v>
      </c>
      <c r="F32" s="73">
        <v>44805</v>
      </c>
      <c r="G32" s="74">
        <v>1</v>
      </c>
      <c r="H32" s="75">
        <f t="shared" si="1"/>
        <v>8</v>
      </c>
      <c r="I32" s="62">
        <v>44805</v>
      </c>
      <c r="J32" s="62">
        <v>44805</v>
      </c>
      <c r="K32" s="74">
        <v>1</v>
      </c>
      <c r="L32" s="75">
        <f>(K32*3*2)</f>
        <v>6</v>
      </c>
      <c r="M32" s="69" t="s">
        <v>61</v>
      </c>
    </row>
    <row r="33" spans="2:15" ht="82.8" x14ac:dyDescent="0.25">
      <c r="B33" s="96"/>
      <c r="C33" s="95"/>
      <c r="D33" s="127" t="s">
        <v>34</v>
      </c>
      <c r="E33" s="72">
        <v>44806</v>
      </c>
      <c r="F33" s="73">
        <v>44806</v>
      </c>
      <c r="G33" s="74">
        <v>1</v>
      </c>
      <c r="H33" s="75">
        <f t="shared" si="1"/>
        <v>8</v>
      </c>
      <c r="I33" s="62">
        <v>44805</v>
      </c>
      <c r="J33" s="62">
        <v>44812</v>
      </c>
      <c r="K33" s="74">
        <v>6</v>
      </c>
      <c r="L33" s="75">
        <f t="shared" ref="L33:L47" si="6">(K33*3*2)</f>
        <v>36</v>
      </c>
      <c r="M33" s="69" t="s">
        <v>75</v>
      </c>
      <c r="O33" s="3">
        <v>5</v>
      </c>
    </row>
    <row r="34" spans="2:15" ht="14.4" customHeight="1" x14ac:dyDescent="0.25">
      <c r="B34" s="96"/>
      <c r="C34" s="95"/>
      <c r="D34" s="127" t="s">
        <v>35</v>
      </c>
      <c r="E34" s="72">
        <v>44812</v>
      </c>
      <c r="F34" s="72">
        <v>44812</v>
      </c>
      <c r="G34" s="74">
        <v>1</v>
      </c>
      <c r="H34" s="75">
        <f t="shared" si="1"/>
        <v>8</v>
      </c>
      <c r="I34" s="62">
        <v>44812</v>
      </c>
      <c r="J34" s="62">
        <v>44812</v>
      </c>
      <c r="K34" s="74">
        <v>1</v>
      </c>
      <c r="L34" s="75">
        <f t="shared" si="6"/>
        <v>6</v>
      </c>
      <c r="M34" s="69" t="s">
        <v>61</v>
      </c>
    </row>
    <row r="35" spans="2:15" ht="14.4" customHeight="1" x14ac:dyDescent="0.25">
      <c r="B35" s="96"/>
      <c r="C35" s="95"/>
      <c r="D35" s="127" t="s">
        <v>36</v>
      </c>
      <c r="E35" s="72">
        <v>44812</v>
      </c>
      <c r="F35" s="72">
        <v>44812</v>
      </c>
      <c r="G35" s="74">
        <v>1</v>
      </c>
      <c r="H35" s="75">
        <f t="shared" si="1"/>
        <v>8</v>
      </c>
      <c r="I35" s="62">
        <v>44812</v>
      </c>
      <c r="J35" s="62">
        <v>44812</v>
      </c>
      <c r="K35" s="74">
        <v>1</v>
      </c>
      <c r="L35" s="75">
        <f t="shared" si="6"/>
        <v>6</v>
      </c>
      <c r="M35" s="69" t="s">
        <v>61</v>
      </c>
    </row>
    <row r="36" spans="2:15" ht="46.8" x14ac:dyDescent="0.25">
      <c r="B36" s="96"/>
      <c r="C36" s="95"/>
      <c r="D36" s="127" t="s">
        <v>37</v>
      </c>
      <c r="E36" s="72">
        <v>44813</v>
      </c>
      <c r="F36" s="73">
        <v>44820</v>
      </c>
      <c r="G36" s="74">
        <v>6</v>
      </c>
      <c r="H36" s="75">
        <f t="shared" si="1"/>
        <v>48</v>
      </c>
      <c r="I36" s="62">
        <v>44813</v>
      </c>
      <c r="J36" s="62">
        <v>44818</v>
      </c>
      <c r="K36" s="74">
        <v>4</v>
      </c>
      <c r="L36" s="75">
        <f t="shared" si="6"/>
        <v>24</v>
      </c>
      <c r="M36" s="69" t="s">
        <v>76</v>
      </c>
      <c r="O36" s="3">
        <v>-2</v>
      </c>
    </row>
    <row r="37" spans="2:15" ht="41.4" x14ac:dyDescent="0.25">
      <c r="B37" s="96"/>
      <c r="C37" s="95"/>
      <c r="D37" s="127" t="s">
        <v>38</v>
      </c>
      <c r="E37" s="72">
        <v>44805</v>
      </c>
      <c r="F37" s="73">
        <v>44825</v>
      </c>
      <c r="G37" s="74">
        <v>15</v>
      </c>
      <c r="H37" s="75">
        <f t="shared" si="1"/>
        <v>120</v>
      </c>
      <c r="I37" s="62">
        <v>44805</v>
      </c>
      <c r="J37" s="62">
        <v>44859</v>
      </c>
      <c r="K37" s="74">
        <v>39</v>
      </c>
      <c r="L37" s="75">
        <f t="shared" si="6"/>
        <v>234</v>
      </c>
      <c r="M37" s="69" t="s">
        <v>77</v>
      </c>
      <c r="N37" s="3" t="s">
        <v>78</v>
      </c>
      <c r="O37" s="3">
        <f>39-15</f>
        <v>24</v>
      </c>
    </row>
    <row r="38" spans="2:15" ht="46.8" x14ac:dyDescent="0.25">
      <c r="B38" s="96"/>
      <c r="C38" s="95"/>
      <c r="D38" s="127" t="s">
        <v>115</v>
      </c>
      <c r="E38" s="72">
        <v>44819</v>
      </c>
      <c r="F38" s="73">
        <v>44819</v>
      </c>
      <c r="G38" s="74">
        <v>1</v>
      </c>
      <c r="H38" s="75">
        <f t="shared" si="1"/>
        <v>8</v>
      </c>
      <c r="I38" s="62">
        <v>44819</v>
      </c>
      <c r="J38" s="62">
        <v>44819</v>
      </c>
      <c r="K38" s="74">
        <v>1</v>
      </c>
      <c r="L38" s="75">
        <f t="shared" si="6"/>
        <v>6</v>
      </c>
      <c r="M38" s="69" t="s">
        <v>61</v>
      </c>
    </row>
    <row r="39" spans="2:15" ht="69" x14ac:dyDescent="0.25">
      <c r="B39" s="96"/>
      <c r="C39" s="95"/>
      <c r="D39" s="127" t="s">
        <v>116</v>
      </c>
      <c r="E39" s="72">
        <v>44823</v>
      </c>
      <c r="F39" s="73">
        <v>44823</v>
      </c>
      <c r="G39" s="74">
        <v>1</v>
      </c>
      <c r="H39" s="75">
        <f t="shared" si="1"/>
        <v>8</v>
      </c>
      <c r="I39" s="62">
        <v>44830</v>
      </c>
      <c r="J39" s="62">
        <v>44842</v>
      </c>
      <c r="K39" s="74">
        <v>10</v>
      </c>
      <c r="L39" s="75">
        <f t="shared" si="6"/>
        <v>60</v>
      </c>
      <c r="M39" s="69" t="s">
        <v>79</v>
      </c>
      <c r="O39" s="3">
        <v>9</v>
      </c>
    </row>
    <row r="40" spans="2:15" ht="31.2" x14ac:dyDescent="0.25">
      <c r="B40" s="96"/>
      <c r="C40" s="95"/>
      <c r="D40" s="129" t="s">
        <v>17</v>
      </c>
      <c r="E40" s="72">
        <v>44826</v>
      </c>
      <c r="F40" s="73">
        <v>44826</v>
      </c>
      <c r="G40" s="74">
        <v>1</v>
      </c>
      <c r="H40" s="75">
        <f t="shared" si="1"/>
        <v>8</v>
      </c>
      <c r="I40" s="62">
        <v>44826</v>
      </c>
      <c r="J40" s="62">
        <v>44826</v>
      </c>
      <c r="K40" s="74">
        <v>1</v>
      </c>
      <c r="L40" s="75">
        <f t="shared" si="6"/>
        <v>6</v>
      </c>
      <c r="M40" s="69" t="s">
        <v>61</v>
      </c>
    </row>
    <row r="41" spans="2:15" ht="31.2" x14ac:dyDescent="0.25">
      <c r="B41" s="96"/>
      <c r="C41" s="95"/>
      <c r="D41" s="127" t="s">
        <v>39</v>
      </c>
      <c r="E41" s="72">
        <v>44826</v>
      </c>
      <c r="F41" s="73">
        <v>44831</v>
      </c>
      <c r="G41" s="74">
        <v>4</v>
      </c>
      <c r="H41" s="75">
        <f t="shared" si="1"/>
        <v>32</v>
      </c>
      <c r="I41" s="62">
        <v>44827</v>
      </c>
      <c r="J41" s="62">
        <v>44859</v>
      </c>
      <c r="K41" s="74">
        <v>23</v>
      </c>
      <c r="L41" s="75">
        <f t="shared" si="6"/>
        <v>138</v>
      </c>
      <c r="M41" s="69" t="s">
        <v>80</v>
      </c>
      <c r="O41" s="3" t="s">
        <v>81</v>
      </c>
    </row>
    <row r="42" spans="2:15" ht="14.4" customHeight="1" x14ac:dyDescent="0.25">
      <c r="B42" s="96"/>
      <c r="C42" s="95"/>
      <c r="D42" s="127" t="s">
        <v>117</v>
      </c>
      <c r="E42" s="72">
        <v>44833</v>
      </c>
      <c r="F42" s="73">
        <v>44833</v>
      </c>
      <c r="G42" s="74">
        <v>1</v>
      </c>
      <c r="H42" s="75">
        <f t="shared" si="1"/>
        <v>8</v>
      </c>
      <c r="I42" s="62">
        <v>44837</v>
      </c>
      <c r="J42" s="73">
        <v>44837</v>
      </c>
      <c r="K42" s="74">
        <v>1</v>
      </c>
      <c r="L42" s="75">
        <f t="shared" si="6"/>
        <v>6</v>
      </c>
      <c r="M42" s="69" t="s">
        <v>61</v>
      </c>
    </row>
    <row r="43" spans="2:15" ht="31.2" x14ac:dyDescent="0.25">
      <c r="B43" s="96"/>
      <c r="C43" s="95"/>
      <c r="D43" s="127" t="s">
        <v>118</v>
      </c>
      <c r="E43" s="72">
        <v>44833</v>
      </c>
      <c r="F43" s="73">
        <v>44833</v>
      </c>
      <c r="G43" s="74">
        <v>1</v>
      </c>
      <c r="H43" s="75">
        <f t="shared" si="1"/>
        <v>8</v>
      </c>
      <c r="I43" s="62">
        <v>44859</v>
      </c>
      <c r="J43" s="73">
        <v>44859</v>
      </c>
      <c r="K43" s="74">
        <v>1</v>
      </c>
      <c r="L43" s="75">
        <f t="shared" si="6"/>
        <v>6</v>
      </c>
      <c r="M43" s="69" t="s">
        <v>61</v>
      </c>
    </row>
    <row r="44" spans="2:15" ht="41.4" x14ac:dyDescent="0.25">
      <c r="B44" s="96"/>
      <c r="C44" s="95"/>
      <c r="D44" s="127" t="s">
        <v>40</v>
      </c>
      <c r="E44" s="72">
        <v>44833</v>
      </c>
      <c r="F44" s="73">
        <v>44837</v>
      </c>
      <c r="G44" s="74">
        <v>3</v>
      </c>
      <c r="H44" s="75">
        <f t="shared" si="1"/>
        <v>24</v>
      </c>
      <c r="I44" s="62">
        <v>44840</v>
      </c>
      <c r="J44" s="73">
        <v>44840</v>
      </c>
      <c r="K44" s="74">
        <v>1</v>
      </c>
      <c r="L44" s="75">
        <f t="shared" si="6"/>
        <v>6</v>
      </c>
      <c r="M44" s="69" t="s">
        <v>82</v>
      </c>
      <c r="O44" s="3">
        <v>-2</v>
      </c>
    </row>
    <row r="45" spans="2:15" ht="41.4" x14ac:dyDescent="0.25">
      <c r="B45" s="96"/>
      <c r="C45" s="95"/>
      <c r="D45" s="127" t="s">
        <v>41</v>
      </c>
      <c r="E45" s="72">
        <v>44833</v>
      </c>
      <c r="F45" s="73">
        <v>44837</v>
      </c>
      <c r="G45" s="74">
        <v>3</v>
      </c>
      <c r="H45" s="75">
        <f t="shared" si="1"/>
        <v>24</v>
      </c>
      <c r="I45" s="62">
        <v>44840</v>
      </c>
      <c r="J45" s="73">
        <v>44840</v>
      </c>
      <c r="K45" s="74">
        <v>1</v>
      </c>
      <c r="L45" s="75">
        <f t="shared" si="6"/>
        <v>6</v>
      </c>
      <c r="M45" s="69" t="s">
        <v>82</v>
      </c>
    </row>
    <row r="46" spans="2:15" ht="46.8" x14ac:dyDescent="0.25">
      <c r="B46" s="96"/>
      <c r="C46" s="95"/>
      <c r="D46" s="127" t="s">
        <v>42</v>
      </c>
      <c r="E46" s="72">
        <v>44833</v>
      </c>
      <c r="F46" s="73">
        <v>44854</v>
      </c>
      <c r="G46" s="74">
        <v>16</v>
      </c>
      <c r="H46" s="75">
        <f t="shared" si="1"/>
        <v>128</v>
      </c>
      <c r="I46" s="62">
        <v>44823</v>
      </c>
      <c r="J46" s="73">
        <v>44840</v>
      </c>
      <c r="K46" s="74">
        <v>14</v>
      </c>
      <c r="L46" s="75">
        <f t="shared" si="6"/>
        <v>84</v>
      </c>
      <c r="M46" s="69" t="s">
        <v>83</v>
      </c>
      <c r="O46" s="3">
        <v>-2</v>
      </c>
    </row>
    <row r="47" spans="2:15" ht="31.2" x14ac:dyDescent="0.25">
      <c r="B47" s="96"/>
      <c r="C47" s="95"/>
      <c r="D47" s="127" t="s">
        <v>17</v>
      </c>
      <c r="E47" s="72">
        <v>44840</v>
      </c>
      <c r="F47" s="73">
        <v>44840</v>
      </c>
      <c r="G47" s="74">
        <v>1</v>
      </c>
      <c r="H47" s="75">
        <f t="shared" si="1"/>
        <v>8</v>
      </c>
      <c r="I47" s="62">
        <v>44840</v>
      </c>
      <c r="J47" s="62">
        <v>44840</v>
      </c>
      <c r="K47" s="74">
        <v>1</v>
      </c>
      <c r="L47" s="75">
        <f t="shared" si="6"/>
        <v>6</v>
      </c>
      <c r="M47" s="69" t="s">
        <v>61</v>
      </c>
    </row>
    <row r="48" spans="2:15" ht="96.6" x14ac:dyDescent="0.25">
      <c r="B48" s="96"/>
      <c r="C48" s="95"/>
      <c r="D48" s="128" t="s">
        <v>43</v>
      </c>
      <c r="E48" s="27">
        <v>44841</v>
      </c>
      <c r="F48" s="28">
        <v>44854</v>
      </c>
      <c r="G48" s="29">
        <v>10</v>
      </c>
      <c r="H48" s="30">
        <f t="shared" si="1"/>
        <v>80</v>
      </c>
      <c r="I48" s="31">
        <v>44810</v>
      </c>
      <c r="J48" s="31">
        <v>44811</v>
      </c>
      <c r="K48" s="29">
        <v>2</v>
      </c>
      <c r="L48" s="30">
        <f>(K48*3*2)</f>
        <v>12</v>
      </c>
      <c r="M48" s="39" t="s">
        <v>88</v>
      </c>
      <c r="O48" s="3">
        <v>-8</v>
      </c>
    </row>
    <row r="49" spans="2:16" ht="31.2" x14ac:dyDescent="0.25">
      <c r="B49" s="96"/>
      <c r="C49" s="95"/>
      <c r="D49" s="127" t="s">
        <v>44</v>
      </c>
      <c r="E49" s="72">
        <v>44841</v>
      </c>
      <c r="F49" s="73">
        <v>44846</v>
      </c>
      <c r="G49" s="74">
        <v>4</v>
      </c>
      <c r="H49" s="75">
        <f t="shared" si="1"/>
        <v>32</v>
      </c>
      <c r="I49" s="62">
        <v>44810</v>
      </c>
      <c r="J49" s="62">
        <v>44811</v>
      </c>
      <c r="K49" s="74">
        <v>2</v>
      </c>
      <c r="L49" s="75">
        <f>(K49*3*2)</f>
        <v>12</v>
      </c>
      <c r="M49" s="69" t="s">
        <v>86</v>
      </c>
    </row>
    <row r="50" spans="2:16" ht="69" customHeight="1" x14ac:dyDescent="0.25">
      <c r="B50" s="96"/>
      <c r="C50" s="95"/>
      <c r="D50" s="127" t="s">
        <v>119</v>
      </c>
      <c r="E50" s="72">
        <v>44841</v>
      </c>
      <c r="F50" s="73">
        <v>44846</v>
      </c>
      <c r="G50" s="74">
        <v>4</v>
      </c>
      <c r="H50" s="75">
        <f t="shared" si="1"/>
        <v>32</v>
      </c>
      <c r="I50" s="62">
        <v>44810</v>
      </c>
      <c r="J50" s="62">
        <v>44811</v>
      </c>
      <c r="K50" s="74">
        <v>2</v>
      </c>
      <c r="L50" s="75">
        <f t="shared" ref="L50:L53" si="7">(K50*3*2)</f>
        <v>12</v>
      </c>
      <c r="M50" s="89" t="s">
        <v>87</v>
      </c>
    </row>
    <row r="51" spans="2:16" ht="31.8" customHeight="1" x14ac:dyDescent="0.25">
      <c r="B51" s="96"/>
      <c r="C51" s="95"/>
      <c r="D51" s="127" t="s">
        <v>17</v>
      </c>
      <c r="E51" s="72">
        <v>44847</v>
      </c>
      <c r="F51" s="73">
        <v>44847</v>
      </c>
      <c r="G51" s="74">
        <v>1</v>
      </c>
      <c r="H51" s="75">
        <f t="shared" si="1"/>
        <v>8</v>
      </c>
      <c r="I51" s="62">
        <v>44812</v>
      </c>
      <c r="J51" s="62">
        <v>44812</v>
      </c>
      <c r="K51" s="74">
        <v>1</v>
      </c>
      <c r="L51" s="75">
        <f t="shared" si="7"/>
        <v>6</v>
      </c>
      <c r="M51" s="89"/>
    </row>
    <row r="52" spans="2:16" ht="31.2" x14ac:dyDescent="0.25">
      <c r="B52" s="96"/>
      <c r="C52" s="95"/>
      <c r="D52" s="127" t="s">
        <v>39</v>
      </c>
      <c r="E52" s="72">
        <v>44848</v>
      </c>
      <c r="F52" s="73">
        <v>44853</v>
      </c>
      <c r="G52" s="74">
        <v>4</v>
      </c>
      <c r="H52" s="75">
        <f t="shared" si="1"/>
        <v>32</v>
      </c>
      <c r="I52" s="62">
        <v>44812</v>
      </c>
      <c r="J52" s="62">
        <v>44812</v>
      </c>
      <c r="K52" s="74">
        <v>1</v>
      </c>
      <c r="L52" s="75">
        <f t="shared" si="7"/>
        <v>6</v>
      </c>
      <c r="M52" s="89"/>
    </row>
    <row r="53" spans="2:16" ht="14.4" customHeight="1" x14ac:dyDescent="0.25">
      <c r="B53" s="96"/>
      <c r="C53" s="95"/>
      <c r="D53" s="127" t="s">
        <v>13</v>
      </c>
      <c r="E53" s="72">
        <v>44854</v>
      </c>
      <c r="F53" s="73">
        <v>44854</v>
      </c>
      <c r="G53" s="74">
        <v>1</v>
      </c>
      <c r="H53" s="75">
        <f t="shared" si="1"/>
        <v>8</v>
      </c>
      <c r="I53" s="62">
        <v>44812</v>
      </c>
      <c r="J53" s="62">
        <v>44812</v>
      </c>
      <c r="K53" s="74">
        <v>1</v>
      </c>
      <c r="L53" s="75">
        <f t="shared" si="7"/>
        <v>6</v>
      </c>
      <c r="M53" s="89"/>
    </row>
    <row r="54" spans="2:16" ht="124.2" customHeight="1" x14ac:dyDescent="0.25">
      <c r="B54" s="96"/>
      <c r="C54" s="98" t="s">
        <v>58</v>
      </c>
      <c r="D54" s="130" t="s">
        <v>45</v>
      </c>
      <c r="E54" s="32">
        <v>44854</v>
      </c>
      <c r="F54" s="33">
        <v>44890</v>
      </c>
      <c r="G54" s="34">
        <v>26</v>
      </c>
      <c r="H54" s="35">
        <f t="shared" si="1"/>
        <v>208</v>
      </c>
      <c r="I54" s="36">
        <v>44834</v>
      </c>
      <c r="J54" s="36">
        <v>44890</v>
      </c>
      <c r="K54" s="37">
        <v>43</v>
      </c>
      <c r="L54" s="35">
        <f>(K54*3*2)</f>
        <v>258</v>
      </c>
      <c r="M54" s="40" t="s">
        <v>107</v>
      </c>
      <c r="N54" s="3" t="s">
        <v>106</v>
      </c>
      <c r="O54" s="3">
        <f>39-19</f>
        <v>20</v>
      </c>
      <c r="P54" s="21" t="s">
        <v>98</v>
      </c>
    </row>
    <row r="55" spans="2:16" ht="14.4" customHeight="1" x14ac:dyDescent="0.25">
      <c r="B55" s="96"/>
      <c r="C55" s="98"/>
      <c r="D55" s="124" t="s">
        <v>46</v>
      </c>
      <c r="E55" s="72">
        <v>44854</v>
      </c>
      <c r="F55" s="73">
        <v>44854</v>
      </c>
      <c r="G55" s="60">
        <v>1</v>
      </c>
      <c r="H55" s="75">
        <f t="shared" si="1"/>
        <v>8</v>
      </c>
      <c r="I55" s="62">
        <v>44847</v>
      </c>
      <c r="J55" s="62">
        <v>44847</v>
      </c>
      <c r="K55" s="74">
        <v>1</v>
      </c>
      <c r="L55" s="75">
        <f>(K55*3*2)</f>
        <v>6</v>
      </c>
      <c r="M55" s="69" t="s">
        <v>61</v>
      </c>
    </row>
    <row r="56" spans="2:16" ht="96.6" x14ac:dyDescent="0.25">
      <c r="B56" s="96"/>
      <c r="C56" s="98"/>
      <c r="D56" s="127" t="s">
        <v>47</v>
      </c>
      <c r="E56" s="72">
        <v>44854</v>
      </c>
      <c r="F56" s="73">
        <v>44860</v>
      </c>
      <c r="G56" s="60">
        <v>5</v>
      </c>
      <c r="H56" s="75">
        <f t="shared" si="1"/>
        <v>40</v>
      </c>
      <c r="I56" s="62">
        <v>44834</v>
      </c>
      <c r="J56" s="62">
        <v>44848</v>
      </c>
      <c r="K56" s="74">
        <v>11</v>
      </c>
      <c r="L56" s="75">
        <f t="shared" ref="L56:L75" si="8">(K56*3*2)</f>
        <v>66</v>
      </c>
      <c r="M56" s="69" t="s">
        <v>90</v>
      </c>
    </row>
    <row r="57" spans="2:16" ht="31.2" x14ac:dyDescent="0.25">
      <c r="B57" s="96"/>
      <c r="C57" s="98"/>
      <c r="D57" s="127" t="s">
        <v>120</v>
      </c>
      <c r="E57" s="72">
        <v>44854</v>
      </c>
      <c r="F57" s="73">
        <v>44860</v>
      </c>
      <c r="G57" s="60">
        <v>5</v>
      </c>
      <c r="H57" s="75">
        <f t="shared" si="1"/>
        <v>40</v>
      </c>
      <c r="I57" s="62">
        <v>44841</v>
      </c>
      <c r="J57" s="62">
        <v>44848</v>
      </c>
      <c r="K57" s="74">
        <v>6</v>
      </c>
      <c r="L57" s="75">
        <f t="shared" si="8"/>
        <v>36</v>
      </c>
      <c r="M57" s="69" t="s">
        <v>61</v>
      </c>
    </row>
    <row r="58" spans="2:16" ht="31.2" x14ac:dyDescent="0.25">
      <c r="B58" s="96"/>
      <c r="C58" s="98"/>
      <c r="D58" s="127" t="s">
        <v>48</v>
      </c>
      <c r="E58" s="72">
        <v>44854</v>
      </c>
      <c r="F58" s="73">
        <v>44860</v>
      </c>
      <c r="G58" s="60">
        <v>5</v>
      </c>
      <c r="H58" s="75">
        <f t="shared" si="1"/>
        <v>40</v>
      </c>
      <c r="I58" s="62">
        <v>44834</v>
      </c>
      <c r="J58" s="62">
        <v>44841</v>
      </c>
      <c r="K58" s="74">
        <v>6</v>
      </c>
      <c r="L58" s="75">
        <f t="shared" si="8"/>
        <v>36</v>
      </c>
      <c r="M58" s="69" t="s">
        <v>61</v>
      </c>
    </row>
    <row r="59" spans="2:16" ht="41.4" x14ac:dyDescent="0.25">
      <c r="B59" s="96"/>
      <c r="C59" s="98"/>
      <c r="D59" s="127" t="s">
        <v>89</v>
      </c>
      <c r="E59" s="72">
        <v>44860</v>
      </c>
      <c r="F59" s="72">
        <v>44860</v>
      </c>
      <c r="G59" s="60">
        <v>1</v>
      </c>
      <c r="H59" s="75">
        <f t="shared" si="1"/>
        <v>8</v>
      </c>
      <c r="I59" s="62">
        <v>44845</v>
      </c>
      <c r="J59" s="62">
        <v>44855</v>
      </c>
      <c r="K59" s="74">
        <v>9</v>
      </c>
      <c r="L59" s="75">
        <f t="shared" si="8"/>
        <v>54</v>
      </c>
      <c r="M59" s="69" t="s">
        <v>91</v>
      </c>
    </row>
    <row r="60" spans="2:16" ht="31.2" x14ac:dyDescent="0.25">
      <c r="B60" s="96"/>
      <c r="C60" s="98"/>
      <c r="D60" s="124" t="s">
        <v>121</v>
      </c>
      <c r="E60" s="72">
        <v>44860</v>
      </c>
      <c r="F60" s="73">
        <v>44865</v>
      </c>
      <c r="G60" s="60">
        <v>4</v>
      </c>
      <c r="H60" s="75">
        <f t="shared" si="1"/>
        <v>32</v>
      </c>
      <c r="I60" s="62">
        <v>44834</v>
      </c>
      <c r="J60" s="62">
        <v>44834</v>
      </c>
      <c r="K60" s="74">
        <v>1</v>
      </c>
      <c r="L60" s="75">
        <f t="shared" si="8"/>
        <v>6</v>
      </c>
      <c r="M60" s="69" t="s">
        <v>92</v>
      </c>
    </row>
    <row r="61" spans="2:16" ht="31.2" x14ac:dyDescent="0.25">
      <c r="B61" s="96"/>
      <c r="C61" s="98"/>
      <c r="D61" s="124" t="s">
        <v>49</v>
      </c>
      <c r="E61" s="72">
        <v>44860</v>
      </c>
      <c r="F61" s="73">
        <v>44865</v>
      </c>
      <c r="G61" s="60">
        <v>4</v>
      </c>
      <c r="H61" s="75">
        <f t="shared" si="1"/>
        <v>32</v>
      </c>
      <c r="I61" s="62">
        <v>44841</v>
      </c>
      <c r="J61" s="62">
        <v>44846</v>
      </c>
      <c r="K61" s="74">
        <v>4</v>
      </c>
      <c r="L61" s="75">
        <f t="shared" si="8"/>
        <v>24</v>
      </c>
      <c r="M61" s="69" t="s">
        <v>61</v>
      </c>
    </row>
    <row r="62" spans="2:16" ht="46.8" x14ac:dyDescent="0.25">
      <c r="B62" s="96"/>
      <c r="C62" s="98"/>
      <c r="D62" s="124" t="s">
        <v>122</v>
      </c>
      <c r="E62" s="72">
        <v>44860</v>
      </c>
      <c r="F62" s="73">
        <v>44865</v>
      </c>
      <c r="G62" s="60">
        <v>4</v>
      </c>
      <c r="H62" s="75">
        <f t="shared" si="1"/>
        <v>32</v>
      </c>
      <c r="I62" s="62">
        <v>44844</v>
      </c>
      <c r="J62" s="62">
        <v>44847</v>
      </c>
      <c r="K62" s="74">
        <v>4</v>
      </c>
      <c r="L62" s="75">
        <f t="shared" si="8"/>
        <v>24</v>
      </c>
      <c r="M62" s="69" t="s">
        <v>61</v>
      </c>
    </row>
    <row r="63" spans="2:16" ht="41.4" x14ac:dyDescent="0.25">
      <c r="B63" s="96"/>
      <c r="C63" s="98"/>
      <c r="D63" s="124" t="s">
        <v>50</v>
      </c>
      <c r="E63" s="72">
        <v>44862</v>
      </c>
      <c r="F63" s="73">
        <v>44868</v>
      </c>
      <c r="G63" s="60">
        <v>5</v>
      </c>
      <c r="H63" s="75">
        <f t="shared" si="1"/>
        <v>40</v>
      </c>
      <c r="I63" s="73">
        <v>44850</v>
      </c>
      <c r="J63" s="73">
        <v>44851</v>
      </c>
      <c r="K63" s="74">
        <v>2</v>
      </c>
      <c r="L63" s="75">
        <f t="shared" si="8"/>
        <v>12</v>
      </c>
      <c r="M63" s="69" t="s">
        <v>93</v>
      </c>
    </row>
    <row r="64" spans="2:16" ht="14.4" customHeight="1" x14ac:dyDescent="0.25">
      <c r="B64" s="96"/>
      <c r="C64" s="98"/>
      <c r="D64" s="124" t="s">
        <v>51</v>
      </c>
      <c r="E64" s="73">
        <v>44868</v>
      </c>
      <c r="F64" s="73">
        <v>44868</v>
      </c>
      <c r="G64" s="60">
        <v>1</v>
      </c>
      <c r="H64" s="75">
        <f t="shared" si="1"/>
        <v>8</v>
      </c>
      <c r="I64" s="62">
        <v>44847</v>
      </c>
      <c r="J64" s="62">
        <v>44847</v>
      </c>
      <c r="K64" s="74">
        <v>1</v>
      </c>
      <c r="L64" s="75">
        <f t="shared" si="8"/>
        <v>6</v>
      </c>
      <c r="M64" s="69" t="s">
        <v>61</v>
      </c>
    </row>
    <row r="65" spans="2:13" ht="41.4" x14ac:dyDescent="0.25">
      <c r="B65" s="96"/>
      <c r="C65" s="98"/>
      <c r="D65" s="124" t="s">
        <v>123</v>
      </c>
      <c r="E65" s="72">
        <v>44868</v>
      </c>
      <c r="F65" s="73">
        <v>44875</v>
      </c>
      <c r="G65" s="60">
        <v>6</v>
      </c>
      <c r="H65" s="75">
        <f t="shared" ref="H65:H75" si="9">(G65*4*2)</f>
        <v>48</v>
      </c>
      <c r="I65" s="62">
        <v>44847</v>
      </c>
      <c r="J65" s="62">
        <v>44861</v>
      </c>
      <c r="K65" s="74">
        <v>11</v>
      </c>
      <c r="L65" s="75">
        <f t="shared" si="8"/>
        <v>66</v>
      </c>
      <c r="M65" s="69" t="s">
        <v>94</v>
      </c>
    </row>
    <row r="66" spans="2:13" ht="14.4" customHeight="1" x14ac:dyDescent="0.25">
      <c r="B66" s="96"/>
      <c r="C66" s="98"/>
      <c r="D66" s="124" t="s">
        <v>51</v>
      </c>
      <c r="E66" s="72">
        <v>44875</v>
      </c>
      <c r="F66" s="73">
        <v>44875</v>
      </c>
      <c r="G66" s="60">
        <v>1</v>
      </c>
      <c r="H66" s="75">
        <f t="shared" si="9"/>
        <v>8</v>
      </c>
      <c r="I66" s="62">
        <v>44861</v>
      </c>
      <c r="J66" s="62">
        <v>44861</v>
      </c>
      <c r="K66" s="74">
        <v>1</v>
      </c>
      <c r="L66" s="75">
        <f t="shared" si="8"/>
        <v>6</v>
      </c>
      <c r="M66" s="69"/>
    </row>
    <row r="67" spans="2:13" ht="55.2" x14ac:dyDescent="0.25">
      <c r="B67" s="96"/>
      <c r="C67" s="98"/>
      <c r="D67" s="124" t="s">
        <v>52</v>
      </c>
      <c r="E67" s="72">
        <v>44875</v>
      </c>
      <c r="F67" s="73">
        <v>44882</v>
      </c>
      <c r="G67" s="60">
        <v>6</v>
      </c>
      <c r="H67" s="75">
        <f t="shared" si="9"/>
        <v>48</v>
      </c>
      <c r="I67" s="62">
        <v>44851</v>
      </c>
      <c r="J67" s="62">
        <v>44860</v>
      </c>
      <c r="K67" s="74">
        <v>8</v>
      </c>
      <c r="L67" s="75">
        <f t="shared" si="8"/>
        <v>48</v>
      </c>
      <c r="M67" s="69" t="s">
        <v>95</v>
      </c>
    </row>
    <row r="68" spans="2:13" ht="14.4" customHeight="1" x14ac:dyDescent="0.25">
      <c r="B68" s="96"/>
      <c r="C68" s="98"/>
      <c r="D68" s="124" t="s">
        <v>124</v>
      </c>
      <c r="E68" s="72">
        <v>44875</v>
      </c>
      <c r="F68" s="73">
        <v>44882</v>
      </c>
      <c r="G68" s="60">
        <v>6</v>
      </c>
      <c r="H68" s="75">
        <f t="shared" si="9"/>
        <v>48</v>
      </c>
      <c r="I68" s="62">
        <v>44851</v>
      </c>
      <c r="J68" s="62">
        <v>44853</v>
      </c>
      <c r="K68" s="74">
        <v>3</v>
      </c>
      <c r="L68" s="75">
        <f t="shared" si="8"/>
        <v>18</v>
      </c>
      <c r="M68" s="69" t="s">
        <v>61</v>
      </c>
    </row>
    <row r="69" spans="2:13" ht="31.2" x14ac:dyDescent="0.25">
      <c r="B69" s="96"/>
      <c r="C69" s="98"/>
      <c r="D69" s="124" t="s">
        <v>125</v>
      </c>
      <c r="E69" s="72">
        <v>44875</v>
      </c>
      <c r="F69" s="73">
        <v>44883</v>
      </c>
      <c r="G69" s="60">
        <v>7</v>
      </c>
      <c r="H69" s="75">
        <f t="shared" si="9"/>
        <v>56</v>
      </c>
      <c r="I69" s="62">
        <v>44853</v>
      </c>
      <c r="J69" s="62">
        <v>44860</v>
      </c>
      <c r="K69" s="74">
        <v>6</v>
      </c>
      <c r="L69" s="75">
        <f t="shared" si="8"/>
        <v>36</v>
      </c>
      <c r="M69" s="69" t="s">
        <v>61</v>
      </c>
    </row>
    <row r="70" spans="2:13" ht="14.4" customHeight="1" x14ac:dyDescent="0.25">
      <c r="B70" s="96"/>
      <c r="C70" s="98"/>
      <c r="D70" s="124" t="s">
        <v>51</v>
      </c>
      <c r="E70" s="72">
        <v>44875</v>
      </c>
      <c r="F70" s="73">
        <v>44875</v>
      </c>
      <c r="G70" s="60">
        <v>1</v>
      </c>
      <c r="H70" s="75">
        <f t="shared" si="9"/>
        <v>8</v>
      </c>
      <c r="I70" s="62">
        <v>44861</v>
      </c>
      <c r="J70" s="62">
        <v>44861</v>
      </c>
      <c r="K70" s="74">
        <v>1</v>
      </c>
      <c r="L70" s="75">
        <f t="shared" si="8"/>
        <v>6</v>
      </c>
      <c r="M70" s="69" t="s">
        <v>61</v>
      </c>
    </row>
    <row r="71" spans="2:13" ht="14.4" customHeight="1" x14ac:dyDescent="0.25">
      <c r="B71" s="96"/>
      <c r="C71" s="98"/>
      <c r="D71" s="124" t="s">
        <v>53</v>
      </c>
      <c r="E71" s="72">
        <v>44875</v>
      </c>
      <c r="F71" s="73">
        <v>44885</v>
      </c>
      <c r="G71" s="60">
        <v>7</v>
      </c>
      <c r="H71" s="75">
        <f t="shared" si="9"/>
        <v>56</v>
      </c>
      <c r="I71" s="62">
        <v>44858</v>
      </c>
      <c r="J71" s="62">
        <v>44880</v>
      </c>
      <c r="K71" s="74">
        <v>16</v>
      </c>
      <c r="L71" s="75">
        <f t="shared" si="8"/>
        <v>96</v>
      </c>
      <c r="M71" s="69" t="s">
        <v>96</v>
      </c>
    </row>
    <row r="72" spans="2:13" ht="41.4" x14ac:dyDescent="0.25">
      <c r="B72" s="96"/>
      <c r="C72" s="98"/>
      <c r="D72" s="124" t="s">
        <v>54</v>
      </c>
      <c r="E72" s="72">
        <v>44875</v>
      </c>
      <c r="F72" s="73">
        <v>44885</v>
      </c>
      <c r="G72" s="60">
        <v>7</v>
      </c>
      <c r="H72" s="75">
        <f t="shared" si="9"/>
        <v>56</v>
      </c>
      <c r="I72" s="62">
        <v>44867</v>
      </c>
      <c r="J72" s="62">
        <v>44880</v>
      </c>
      <c r="K72" s="74">
        <v>10</v>
      </c>
      <c r="L72" s="75">
        <f t="shared" si="8"/>
        <v>60</v>
      </c>
      <c r="M72" s="69" t="s">
        <v>97</v>
      </c>
    </row>
    <row r="73" spans="2:13" ht="14.4" customHeight="1" x14ac:dyDescent="0.25">
      <c r="B73" s="96"/>
      <c r="C73" s="98"/>
      <c r="D73" s="124" t="s">
        <v>55</v>
      </c>
      <c r="E73" s="72">
        <v>44875</v>
      </c>
      <c r="F73" s="73">
        <v>44886</v>
      </c>
      <c r="G73" s="60">
        <v>8</v>
      </c>
      <c r="H73" s="75">
        <f t="shared" si="9"/>
        <v>64</v>
      </c>
      <c r="I73" s="62">
        <v>44874</v>
      </c>
      <c r="J73" s="62">
        <v>44880</v>
      </c>
      <c r="K73" s="74">
        <v>5</v>
      </c>
      <c r="L73" s="75">
        <f t="shared" si="8"/>
        <v>30</v>
      </c>
      <c r="M73" s="69" t="s">
        <v>61</v>
      </c>
    </row>
    <row r="74" spans="2:13" ht="14.4" customHeight="1" x14ac:dyDescent="0.25">
      <c r="B74" s="96"/>
      <c r="C74" s="98"/>
      <c r="D74" s="124" t="s">
        <v>56</v>
      </c>
      <c r="E74" s="72">
        <v>44875</v>
      </c>
      <c r="F74" s="73">
        <v>44887</v>
      </c>
      <c r="G74" s="60">
        <v>9</v>
      </c>
      <c r="H74" s="75">
        <f t="shared" si="9"/>
        <v>72</v>
      </c>
      <c r="I74" s="62">
        <v>44879</v>
      </c>
      <c r="J74" s="62">
        <v>44883</v>
      </c>
      <c r="K74" s="74">
        <v>5</v>
      </c>
      <c r="L74" s="75">
        <f t="shared" si="8"/>
        <v>30</v>
      </c>
      <c r="M74" s="69" t="s">
        <v>61</v>
      </c>
    </row>
    <row r="75" spans="2:13" ht="15" customHeight="1" x14ac:dyDescent="0.25">
      <c r="B75" s="96"/>
      <c r="C75" s="98"/>
      <c r="D75" s="124" t="s">
        <v>57</v>
      </c>
      <c r="E75" s="72">
        <v>44882</v>
      </c>
      <c r="F75" s="73">
        <v>44888</v>
      </c>
      <c r="G75" s="60">
        <v>5</v>
      </c>
      <c r="H75" s="75">
        <f t="shared" si="9"/>
        <v>40</v>
      </c>
      <c r="I75" s="62">
        <v>44883</v>
      </c>
      <c r="J75" s="62">
        <v>44883</v>
      </c>
      <c r="K75" s="74">
        <v>1</v>
      </c>
      <c r="L75" s="75">
        <f t="shared" si="8"/>
        <v>6</v>
      </c>
      <c r="M75" s="69" t="s">
        <v>61</v>
      </c>
    </row>
    <row r="76" spans="2:13" ht="15" customHeight="1" thickBot="1" x14ac:dyDescent="0.3">
      <c r="B76" s="97"/>
      <c r="C76" s="99"/>
      <c r="D76" s="131" t="s">
        <v>112</v>
      </c>
      <c r="E76" s="84">
        <v>44886</v>
      </c>
      <c r="F76" s="85">
        <v>44890</v>
      </c>
      <c r="G76" s="65">
        <v>4</v>
      </c>
      <c r="H76" s="77">
        <f t="shared" ref="H76" si="10">(G76*4*2)</f>
        <v>32</v>
      </c>
      <c r="I76" s="66">
        <v>44886</v>
      </c>
      <c r="J76" s="66">
        <v>44890</v>
      </c>
      <c r="K76" s="76">
        <v>4</v>
      </c>
      <c r="L76" s="77">
        <f t="shared" ref="L76" si="11">(K76*3*2)</f>
        <v>24</v>
      </c>
      <c r="M76" s="68" t="s">
        <v>61</v>
      </c>
    </row>
  </sheetData>
  <mergeCells count="12">
    <mergeCell ref="E2:H2"/>
    <mergeCell ref="I2:L2"/>
    <mergeCell ref="D2:D3"/>
    <mergeCell ref="B2:C3"/>
    <mergeCell ref="M2:M3"/>
    <mergeCell ref="M50:M53"/>
    <mergeCell ref="C22:C30"/>
    <mergeCell ref="B4:C4"/>
    <mergeCell ref="B5:C21"/>
    <mergeCell ref="C31:C53"/>
    <mergeCell ref="B22:B76"/>
    <mergeCell ref="C54:C7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9"/>
  <sheetViews>
    <sheetView zoomScale="150" zoomScaleNormal="150" workbookViewId="0">
      <selection activeCell="G14" sqref="G14"/>
    </sheetView>
  </sheetViews>
  <sheetFormatPr baseColWidth="10" defaultRowHeight="14.4" x14ac:dyDescent="0.3"/>
  <cols>
    <col min="1" max="1" width="1.6640625" customWidth="1"/>
    <col min="2" max="2" width="5" bestFit="1" customWidth="1"/>
    <col min="3" max="3" width="17.5546875" customWidth="1"/>
    <col min="10" max="10" width="5.109375" bestFit="1" customWidth="1"/>
    <col min="11" max="11" width="10" bestFit="1" customWidth="1"/>
    <col min="13" max="13" width="2.77734375" hidden="1" customWidth="1"/>
  </cols>
  <sheetData>
    <row r="1" spans="2:15" ht="15" thickBot="1" x14ac:dyDescent="0.35"/>
    <row r="2" spans="2:15" ht="47.4" customHeight="1" x14ac:dyDescent="0.3">
      <c r="B2" s="103" t="s">
        <v>1</v>
      </c>
      <c r="C2" s="101"/>
      <c r="D2" s="49" t="s">
        <v>3</v>
      </c>
      <c r="E2" s="49" t="s">
        <v>4</v>
      </c>
      <c r="F2" s="49" t="s">
        <v>59</v>
      </c>
      <c r="G2" s="49" t="s">
        <v>104</v>
      </c>
      <c r="H2" s="49" t="s">
        <v>5</v>
      </c>
      <c r="I2" s="49" t="s">
        <v>6</v>
      </c>
      <c r="J2" s="49" t="s">
        <v>110</v>
      </c>
      <c r="K2" s="49" t="s">
        <v>111</v>
      </c>
      <c r="L2" s="50" t="s">
        <v>105</v>
      </c>
      <c r="M2" s="41" t="s">
        <v>7</v>
      </c>
      <c r="N2" s="1"/>
    </row>
    <row r="3" spans="2:15" ht="14.4" customHeight="1" x14ac:dyDescent="0.3">
      <c r="B3" s="109" t="s">
        <v>2</v>
      </c>
      <c r="C3" s="110"/>
      <c r="D3" s="58">
        <v>44592</v>
      </c>
      <c r="E3" s="59">
        <v>44577</v>
      </c>
      <c r="F3" s="60">
        <v>12</v>
      </c>
      <c r="G3" s="61">
        <f>(F3*4*2)</f>
        <v>96</v>
      </c>
      <c r="H3" s="58">
        <v>44592</v>
      </c>
      <c r="I3" s="59">
        <v>44577</v>
      </c>
      <c r="J3" s="70">
        <v>12</v>
      </c>
      <c r="K3" s="63">
        <v>12</v>
      </c>
      <c r="L3" s="71">
        <f>(K3*4*2)</f>
        <v>96</v>
      </c>
      <c r="M3" s="42" t="s">
        <v>61</v>
      </c>
      <c r="N3" s="3"/>
    </row>
    <row r="4" spans="2:15" ht="14.4" customHeight="1" x14ac:dyDescent="0.3">
      <c r="B4" s="107" t="s">
        <v>9</v>
      </c>
      <c r="C4" s="108"/>
      <c r="D4" s="58">
        <v>44608</v>
      </c>
      <c r="E4" s="59">
        <v>44722</v>
      </c>
      <c r="F4" s="63">
        <v>83</v>
      </c>
      <c r="G4" s="61">
        <f>(F4*4*2)</f>
        <v>664</v>
      </c>
      <c r="H4" s="58">
        <v>44608</v>
      </c>
      <c r="I4" s="59">
        <v>44722</v>
      </c>
      <c r="J4" s="70">
        <v>83</v>
      </c>
      <c r="K4" s="63">
        <v>83</v>
      </c>
      <c r="L4" s="71">
        <f>(K4*4*2)</f>
        <v>664</v>
      </c>
      <c r="M4" s="43" t="s">
        <v>61</v>
      </c>
      <c r="N4" s="3"/>
    </row>
    <row r="5" spans="2:15" ht="14.4" customHeight="1" x14ac:dyDescent="0.3">
      <c r="B5" s="107" t="s">
        <v>26</v>
      </c>
      <c r="C5" s="108"/>
      <c r="D5" s="81">
        <f>Hoja1!$E$22</f>
        <v>44788</v>
      </c>
      <c r="E5" s="82">
        <v>44890</v>
      </c>
      <c r="F5" s="80">
        <v>74</v>
      </c>
      <c r="G5" s="61">
        <f>(F5*4*2)</f>
        <v>592</v>
      </c>
      <c r="H5" s="81">
        <f>Hoja1!$I$22</f>
        <v>44788</v>
      </c>
      <c r="I5" s="82">
        <f>Hoja1!J$76</f>
        <v>44890</v>
      </c>
      <c r="J5" s="83">
        <v>74</v>
      </c>
      <c r="K5" s="80">
        <v>71</v>
      </c>
      <c r="L5" s="87">
        <v>425.67</v>
      </c>
      <c r="M5" s="44" t="s">
        <v>61</v>
      </c>
      <c r="N5" s="3"/>
    </row>
    <row r="6" spans="2:15" ht="14.4" customHeight="1" x14ac:dyDescent="0.3">
      <c r="B6" s="107" t="s">
        <v>26</v>
      </c>
      <c r="C6" s="79" t="s">
        <v>62</v>
      </c>
      <c r="D6" s="58">
        <f>Hoja1!$E$22</f>
        <v>44788</v>
      </c>
      <c r="E6" s="59">
        <f>Hoja1!F$27</f>
        <v>44802</v>
      </c>
      <c r="F6" s="63">
        <v>11</v>
      </c>
      <c r="G6" s="61">
        <f t="shared" ref="G6:G7" si="0">(F6*4*2)</f>
        <v>88</v>
      </c>
      <c r="H6" s="58">
        <f>Hoja1!$I$22</f>
        <v>44788</v>
      </c>
      <c r="I6" s="59">
        <f>Hoja1!$J$27</f>
        <v>44804</v>
      </c>
      <c r="J6" s="70">
        <v>13</v>
      </c>
      <c r="K6" s="63">
        <v>10</v>
      </c>
      <c r="L6" s="87">
        <v>48.53</v>
      </c>
      <c r="M6" s="45" t="s">
        <v>61</v>
      </c>
      <c r="N6" s="3"/>
    </row>
    <row r="7" spans="2:15" ht="46.8" customHeight="1" x14ac:dyDescent="0.3">
      <c r="B7" s="107"/>
      <c r="C7" s="108" t="s">
        <v>63</v>
      </c>
      <c r="D7" s="117">
        <f>Hoja1!$E$31</f>
        <v>44802</v>
      </c>
      <c r="E7" s="113">
        <f>Hoja1!$F$48</f>
        <v>44854</v>
      </c>
      <c r="F7" s="114">
        <v>38</v>
      </c>
      <c r="G7" s="118">
        <f t="shared" si="0"/>
        <v>304</v>
      </c>
      <c r="H7" s="58">
        <f>Hoja1!I$31</f>
        <v>44805</v>
      </c>
      <c r="I7" s="59">
        <v>44833</v>
      </c>
      <c r="J7" s="70">
        <v>21</v>
      </c>
      <c r="K7" s="63">
        <v>21</v>
      </c>
      <c r="L7" s="87">
        <v>96.42</v>
      </c>
      <c r="M7" s="46" t="s">
        <v>61</v>
      </c>
      <c r="N7" s="3"/>
    </row>
    <row r="8" spans="2:15" ht="15.6" customHeight="1" x14ac:dyDescent="0.3">
      <c r="B8" s="107"/>
      <c r="C8" s="108"/>
      <c r="D8" s="117"/>
      <c r="E8" s="113"/>
      <c r="F8" s="114"/>
      <c r="G8" s="118"/>
      <c r="H8" s="117">
        <v>44834</v>
      </c>
      <c r="I8" s="113">
        <v>44859</v>
      </c>
      <c r="J8" s="123">
        <v>18</v>
      </c>
      <c r="K8" s="114">
        <v>18</v>
      </c>
      <c r="L8" s="115">
        <v>103.67</v>
      </c>
      <c r="M8" s="47"/>
      <c r="N8" s="3"/>
    </row>
    <row r="9" spans="2:15" x14ac:dyDescent="0.3">
      <c r="B9" s="107"/>
      <c r="C9" s="108" t="s">
        <v>58</v>
      </c>
      <c r="D9" s="117">
        <f>Hoja1!$E$54</f>
        <v>44854</v>
      </c>
      <c r="E9" s="113">
        <f>Hoja1!$F$54</f>
        <v>44890</v>
      </c>
      <c r="F9" s="114">
        <v>25</v>
      </c>
      <c r="G9" s="118">
        <f>(F9*4*2)</f>
        <v>200</v>
      </c>
      <c r="H9" s="117"/>
      <c r="I9" s="113"/>
      <c r="J9" s="123"/>
      <c r="K9" s="114"/>
      <c r="L9" s="116"/>
      <c r="M9" s="47"/>
      <c r="N9" s="3"/>
    </row>
    <row r="10" spans="2:15" ht="16.2" thickBot="1" x14ac:dyDescent="0.35">
      <c r="B10" s="111"/>
      <c r="C10" s="112"/>
      <c r="D10" s="119"/>
      <c r="E10" s="120"/>
      <c r="F10" s="121"/>
      <c r="G10" s="122"/>
      <c r="H10" s="66">
        <v>44860</v>
      </c>
      <c r="I10" s="64">
        <f>Hoja1!$J$54</f>
        <v>44890</v>
      </c>
      <c r="J10" s="78">
        <v>22</v>
      </c>
      <c r="K10" s="67">
        <v>22</v>
      </c>
      <c r="L10" s="88">
        <v>177.06</v>
      </c>
      <c r="M10" s="48" t="s">
        <v>61</v>
      </c>
      <c r="N10" s="3"/>
    </row>
    <row r="11" spans="2:15" ht="15.6" x14ac:dyDescent="0.3">
      <c r="B11" s="7"/>
      <c r="C11" s="7"/>
      <c r="D11" s="8"/>
      <c r="E11" s="5"/>
      <c r="F11" s="9"/>
      <c r="G11" s="10"/>
      <c r="H11" s="8"/>
      <c r="I11" s="5"/>
      <c r="J11" s="5"/>
      <c r="K11" s="9"/>
      <c r="L11" s="10"/>
      <c r="M11" s="10"/>
      <c r="N11" s="11"/>
    </row>
    <row r="12" spans="2:15" ht="16.2" thickBot="1" x14ac:dyDescent="0.35">
      <c r="B12" s="12"/>
      <c r="C12" s="13"/>
      <c r="D12" s="8"/>
      <c r="E12" s="8"/>
      <c r="F12" s="9"/>
      <c r="G12" s="10"/>
      <c r="H12" s="86"/>
      <c r="I12" s="8"/>
      <c r="J12" s="8"/>
      <c r="K12" s="9"/>
      <c r="L12" s="10"/>
      <c r="M12" s="10"/>
      <c r="N12" s="11"/>
    </row>
    <row r="13" spans="2:15" ht="15.6" x14ac:dyDescent="0.3">
      <c r="B13" s="12"/>
      <c r="C13" s="13"/>
      <c r="D13" s="8"/>
      <c r="E13" s="8"/>
      <c r="F13" s="9"/>
      <c r="G13" s="10"/>
      <c r="H13" s="8"/>
      <c r="I13" s="8"/>
      <c r="J13" s="8"/>
      <c r="K13" s="9"/>
      <c r="L13" s="10"/>
      <c r="M13" s="10"/>
      <c r="N13" s="51"/>
      <c r="O13" s="54" t="s">
        <v>108</v>
      </c>
    </row>
    <row r="14" spans="2:15" ht="15.6" x14ac:dyDescent="0.3">
      <c r="B14" s="12"/>
      <c r="C14" s="14"/>
      <c r="D14" s="8"/>
      <c r="E14" s="8"/>
      <c r="F14" s="9"/>
      <c r="G14" s="10"/>
      <c r="H14" s="8"/>
      <c r="I14" s="8"/>
      <c r="J14" s="8"/>
      <c r="K14" s="9"/>
      <c r="L14" s="10"/>
      <c r="M14" s="10"/>
      <c r="N14" s="52" t="s">
        <v>109</v>
      </c>
      <c r="O14" s="55">
        <f>G5-L5</f>
        <v>166.32999999999998</v>
      </c>
    </row>
    <row r="15" spans="2:15" ht="15.6" customHeight="1" thickBot="1" x14ac:dyDescent="0.35">
      <c r="B15" s="12"/>
      <c r="C15" s="15"/>
      <c r="D15" s="8"/>
      <c r="E15" s="8"/>
      <c r="F15" s="9"/>
      <c r="G15" s="10"/>
      <c r="H15" s="8"/>
      <c r="I15" s="8"/>
      <c r="J15" s="8"/>
      <c r="K15" s="9"/>
      <c r="L15" s="10"/>
      <c r="M15" s="10"/>
      <c r="N15" s="53" t="s">
        <v>110</v>
      </c>
      <c r="O15" s="56">
        <f>F5-K5</f>
        <v>3</v>
      </c>
    </row>
    <row r="16" spans="2:15" ht="15.6" x14ac:dyDescent="0.3">
      <c r="B16" s="12"/>
      <c r="C16" s="14"/>
      <c r="D16" s="8"/>
      <c r="E16" s="5"/>
      <c r="F16" s="9"/>
      <c r="G16" s="10"/>
      <c r="H16" s="8"/>
      <c r="I16" s="5"/>
      <c r="J16" s="5"/>
      <c r="K16" s="9"/>
      <c r="L16" s="10"/>
      <c r="M16" s="10"/>
      <c r="N16" s="11"/>
    </row>
    <row r="17" spans="2:14" ht="15.6" x14ac:dyDescent="0.3">
      <c r="B17" s="12"/>
      <c r="C17" s="14"/>
      <c r="D17" s="8"/>
      <c r="E17" s="5"/>
      <c r="F17" s="9"/>
      <c r="G17" s="10"/>
      <c r="H17" s="8"/>
      <c r="I17" s="5"/>
      <c r="J17" s="5"/>
      <c r="K17" s="9"/>
      <c r="L17" s="10"/>
      <c r="M17" s="10"/>
      <c r="N17" s="11"/>
    </row>
    <row r="18" spans="2:14" ht="15.6" x14ac:dyDescent="0.3">
      <c r="B18" s="12"/>
      <c r="C18" s="14"/>
      <c r="D18" s="8"/>
      <c r="E18" s="5"/>
      <c r="F18" s="9"/>
      <c r="G18" s="10"/>
      <c r="H18" s="8"/>
      <c r="I18" s="5"/>
      <c r="J18" s="5"/>
      <c r="K18" s="9"/>
      <c r="L18" s="10"/>
      <c r="M18" s="10"/>
      <c r="N18" s="11"/>
    </row>
    <row r="19" spans="2:14" ht="15.6" x14ac:dyDescent="0.3">
      <c r="B19" s="12"/>
      <c r="C19" s="14"/>
      <c r="D19" s="8"/>
      <c r="E19" s="5"/>
      <c r="F19" s="9"/>
      <c r="G19" s="10"/>
      <c r="H19" s="8"/>
      <c r="I19" s="5"/>
      <c r="J19" s="5"/>
      <c r="K19" s="9"/>
      <c r="L19" s="10"/>
      <c r="M19" s="10"/>
      <c r="N19" s="11"/>
    </row>
    <row r="20" spans="2:14" ht="15.6" x14ac:dyDescent="0.3">
      <c r="B20" s="12"/>
      <c r="C20" s="14"/>
      <c r="D20" s="8"/>
      <c r="E20" s="5"/>
      <c r="F20" s="9"/>
      <c r="G20" s="10"/>
      <c r="H20" s="8"/>
      <c r="I20" s="5"/>
      <c r="J20" s="5"/>
      <c r="K20" s="9"/>
      <c r="L20" s="10"/>
      <c r="M20" s="10"/>
      <c r="N20" s="11"/>
    </row>
    <row r="21" spans="2:14" ht="15.6" x14ac:dyDescent="0.3">
      <c r="B21" s="12"/>
      <c r="C21" s="14"/>
      <c r="D21" s="8"/>
      <c r="E21" s="5"/>
      <c r="F21" s="9"/>
      <c r="G21" s="10"/>
      <c r="H21" s="8"/>
      <c r="I21" s="5"/>
      <c r="J21" s="5"/>
      <c r="K21" s="9"/>
      <c r="L21" s="10"/>
      <c r="M21" s="10"/>
      <c r="N21" s="11"/>
    </row>
    <row r="22" spans="2:14" ht="15.6" x14ac:dyDescent="0.3">
      <c r="B22" s="12"/>
      <c r="C22" s="14"/>
      <c r="D22" s="8"/>
      <c r="E22" s="5"/>
      <c r="F22" s="9"/>
      <c r="G22" s="10"/>
      <c r="H22" s="8"/>
      <c r="I22" s="5"/>
      <c r="J22" s="5"/>
      <c r="K22" s="9"/>
      <c r="L22" s="10"/>
      <c r="M22" s="10"/>
      <c r="N22" s="11"/>
    </row>
    <row r="23" spans="2:14" x14ac:dyDescent="0.3">
      <c r="B23" s="12"/>
      <c r="C23" s="16"/>
      <c r="D23" s="8"/>
      <c r="E23" s="5"/>
      <c r="F23" s="9"/>
      <c r="G23" s="10"/>
      <c r="H23" s="8"/>
      <c r="I23" s="5"/>
      <c r="J23" s="5"/>
      <c r="K23" s="9"/>
      <c r="L23" s="10"/>
      <c r="M23" s="10"/>
      <c r="N23" s="11"/>
    </row>
    <row r="24" spans="2:14" x14ac:dyDescent="0.3">
      <c r="B24" s="12"/>
      <c r="C24" s="16"/>
      <c r="D24" s="8"/>
      <c r="E24" s="5"/>
      <c r="F24" s="9"/>
      <c r="G24" s="10"/>
      <c r="H24" s="8"/>
      <c r="I24" s="5"/>
      <c r="J24" s="5"/>
      <c r="K24" s="9"/>
      <c r="L24" s="10"/>
      <c r="M24" s="10"/>
      <c r="N24" s="11"/>
    </row>
    <row r="25" spans="2:14" x14ac:dyDescent="0.3">
      <c r="B25" s="12"/>
      <c r="C25" s="16"/>
      <c r="D25" s="8"/>
      <c r="E25" s="5"/>
      <c r="F25" s="9"/>
      <c r="G25" s="10"/>
      <c r="H25" s="8"/>
      <c r="I25" s="5"/>
      <c r="J25" s="5"/>
      <c r="K25" s="9"/>
      <c r="L25" s="10"/>
      <c r="M25" s="10"/>
      <c r="N25" s="11"/>
    </row>
    <row r="26" spans="2:14" x14ac:dyDescent="0.3">
      <c r="B26" s="12"/>
      <c r="C26" s="16"/>
      <c r="D26" s="8"/>
      <c r="E26" s="5"/>
      <c r="F26" s="9"/>
      <c r="G26" s="10"/>
      <c r="H26" s="8"/>
      <c r="I26" s="5"/>
      <c r="J26" s="5"/>
      <c r="K26" s="9"/>
      <c r="L26" s="10"/>
      <c r="M26" s="10"/>
      <c r="N26" s="11"/>
    </row>
    <row r="27" spans="2:14" x14ac:dyDescent="0.3">
      <c r="B27" s="12"/>
      <c r="C27" s="16"/>
      <c r="D27" s="8"/>
      <c r="E27" s="5"/>
      <c r="F27" s="9"/>
      <c r="G27" s="10"/>
      <c r="H27" s="8"/>
      <c r="I27" s="5"/>
      <c r="J27" s="5"/>
      <c r="K27" s="9"/>
      <c r="L27" s="10"/>
      <c r="M27" s="10"/>
      <c r="N27" s="11"/>
    </row>
    <row r="28" spans="2:14" x14ac:dyDescent="0.3">
      <c r="B28" s="12"/>
      <c r="C28" s="16"/>
      <c r="D28" s="8"/>
      <c r="E28" s="5"/>
      <c r="F28" s="9"/>
      <c r="G28" s="10"/>
      <c r="H28" s="8"/>
      <c r="I28" s="5"/>
      <c r="J28" s="5"/>
      <c r="K28" s="9"/>
      <c r="L28" s="10"/>
      <c r="M28" s="10"/>
      <c r="N28" s="11"/>
    </row>
    <row r="29" spans="2:14" x14ac:dyDescent="0.3">
      <c r="B29" s="12"/>
      <c r="C29" s="17"/>
      <c r="D29" s="11"/>
      <c r="E29" s="11"/>
      <c r="F29" s="11"/>
      <c r="G29" s="11"/>
      <c r="H29" s="11"/>
      <c r="I29" s="11"/>
      <c r="J29" s="11"/>
      <c r="K29" s="11"/>
      <c r="L29" s="11"/>
      <c r="M29" s="11"/>
      <c r="N29" s="11"/>
    </row>
  </sheetData>
  <mergeCells count="20">
    <mergeCell ref="I8:I9"/>
    <mergeCell ref="K8:K9"/>
    <mergeCell ref="L8:L9"/>
    <mergeCell ref="D7:D8"/>
    <mergeCell ref="E7:E8"/>
    <mergeCell ref="F7:F8"/>
    <mergeCell ref="G7:G8"/>
    <mergeCell ref="D9:D10"/>
    <mergeCell ref="E9:E10"/>
    <mergeCell ref="F9:F10"/>
    <mergeCell ref="G9:G10"/>
    <mergeCell ref="H8:H9"/>
    <mergeCell ref="J8:J9"/>
    <mergeCell ref="B5:C5"/>
    <mergeCell ref="B2:C2"/>
    <mergeCell ref="B3:C3"/>
    <mergeCell ref="B4:C4"/>
    <mergeCell ref="B6:B10"/>
    <mergeCell ref="C7:C8"/>
    <mergeCell ref="C9: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paulina lopez cazares</dc:creator>
  <cp:lastModifiedBy>ana paulina lopez cazares</cp:lastModifiedBy>
  <cp:lastPrinted>2022-11-17T20:20:19Z</cp:lastPrinted>
  <dcterms:created xsi:type="dcterms:W3CDTF">2022-11-16T03:01:06Z</dcterms:created>
  <dcterms:modified xsi:type="dcterms:W3CDTF">2022-11-25T18:17:15Z</dcterms:modified>
</cp:coreProperties>
</file>