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C:\Users\ang3l\OneDrive\Escritorio\"/>
    </mc:Choice>
  </mc:AlternateContent>
  <xr:revisionPtr revIDLastSave="14" documentId="13_ncr:1_{B86EBCC4-9B59-4C0D-A84E-99A05409BF24}" xr6:coauthVersionLast="47" xr6:coauthVersionMax="47" xr10:uidLastSave="{37DB1BA4-1F7E-43DD-B014-78B6FC68AB3C}"/>
  <bookViews>
    <workbookView xWindow="-120" yWindow="-120" windowWidth="19440" windowHeight="150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32" i="1"/>
  <c r="C33" i="1"/>
  <c r="C34" i="1"/>
  <c r="F47" i="1"/>
  <c r="F48" i="1"/>
  <c r="F49" i="1"/>
  <c r="F50" i="1"/>
  <c r="E48" i="1"/>
  <c r="E49" i="1"/>
  <c r="E50" i="1"/>
  <c r="G50" i="1" s="1"/>
  <c r="E47" i="1"/>
  <c r="G48" i="1"/>
  <c r="G47" i="1"/>
  <c r="D51" i="1"/>
  <c r="C51" i="1"/>
  <c r="E32" i="1"/>
  <c r="G33" i="1"/>
  <c r="I33" i="1"/>
  <c r="I32" i="1"/>
  <c r="I34" i="1" s="1"/>
  <c r="I35" i="1" s="1"/>
  <c r="G32" i="1"/>
  <c r="E33" i="1"/>
  <c r="K33" i="1" s="1"/>
  <c r="L33" i="1" s="1"/>
  <c r="E57" i="1" s="1"/>
  <c r="I37" i="1"/>
  <c r="I38" i="1" s="1"/>
  <c r="G37" i="1"/>
  <c r="G38" i="1" s="1"/>
  <c r="E37" i="1"/>
  <c r="E38" i="1" s="1"/>
  <c r="C37" i="1"/>
  <c r="C38" i="1" s="1"/>
  <c r="D25" i="1"/>
  <c r="F25" i="1" s="1"/>
  <c r="D26" i="1"/>
  <c r="F26" i="1" s="1"/>
  <c r="D24" i="1"/>
  <c r="F18" i="1"/>
  <c r="G18" i="1"/>
  <c r="H18" i="1"/>
  <c r="E18" i="1"/>
  <c r="F24" i="1" l="1"/>
  <c r="F27" i="1" s="1"/>
  <c r="D27" i="1"/>
  <c r="I39" i="1"/>
  <c r="G34" i="1"/>
  <c r="G35" i="1" s="1"/>
  <c r="G39" i="1" s="1"/>
  <c r="G49" i="1"/>
  <c r="E34" i="1"/>
  <c r="E35" i="1" s="1"/>
  <c r="E39" i="1" s="1"/>
  <c r="E59" i="1"/>
  <c r="F51" i="1"/>
  <c r="E58" i="1" s="1"/>
  <c r="K37" i="1"/>
  <c r="L37" i="1" s="1"/>
  <c r="C57" i="1" s="1"/>
  <c r="K32" i="1"/>
  <c r="L32" i="1" s="1"/>
  <c r="D57" i="1" s="1"/>
  <c r="C35" i="1"/>
  <c r="C39" i="1" s="1"/>
  <c r="E51" i="1"/>
  <c r="C59" i="1" l="1"/>
  <c r="C60" i="1" s="1"/>
  <c r="E60" i="1"/>
  <c r="E62" i="1" s="1"/>
  <c r="K38" i="1"/>
  <c r="G51" i="1"/>
  <c r="D58" i="1"/>
  <c r="F58" i="1" s="1"/>
  <c r="E61" i="1"/>
  <c r="F57" i="1"/>
  <c r="D59" i="1"/>
  <c r="F59" i="1" s="1"/>
  <c r="K34" i="1"/>
  <c r="L34" i="1" s="1"/>
  <c r="L40" i="1" s="1"/>
  <c r="C61" i="1" l="1"/>
  <c r="C62" i="1"/>
  <c r="D60" i="1"/>
  <c r="K35" i="1"/>
  <c r="K39" i="1" s="1"/>
  <c r="D62" i="1" l="1"/>
  <c r="F62" i="1" s="1"/>
  <c r="D61" i="1"/>
  <c r="F61" i="1" s="1"/>
  <c r="F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tc={21B32C14-6231-4287-97A6-6EA116FA49A7}</author>
  </authors>
  <commentList>
    <comment ref="F26" authorId="0" shapeId="0" xr:uid="{21B32C14-6231-4287-97A6-6EA116FA49A7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consiguió a inicios de octubre</t>
      </text>
    </comment>
  </commentList>
</comments>
</file>

<file path=xl/sharedStrings.xml><?xml version="1.0" encoding="utf-8"?>
<sst xmlns="http://schemas.openxmlformats.org/spreadsheetml/2006/main" count="86" uniqueCount="63">
  <si>
    <t>integrantes del equipo</t>
  </si>
  <si>
    <t xml:space="preserve">duracion del proyecto en meses </t>
  </si>
  <si>
    <t>Nombres</t>
  </si>
  <si>
    <t>Iniciales</t>
  </si>
  <si>
    <t>rol</t>
  </si>
  <si>
    <t>Pago por hora</t>
  </si>
  <si>
    <t>ISC. Efraín Morales Arredondo</t>
  </si>
  <si>
    <t>EMA</t>
  </si>
  <si>
    <t>DIRECTOR</t>
  </si>
  <si>
    <t>Ana Paulina Lopez Cazares</t>
  </si>
  <si>
    <t>APLC</t>
  </si>
  <si>
    <t>ALUMNO</t>
  </si>
  <si>
    <t>Miguel Angel Gonzalez Gallegos</t>
  </si>
  <si>
    <t>MAGG</t>
  </si>
  <si>
    <t>.</t>
  </si>
  <si>
    <t>Horas laboradas</t>
  </si>
  <si>
    <t>Fecha</t>
  </si>
  <si>
    <t>Total equipo</t>
  </si>
  <si>
    <t>Planeacion</t>
  </si>
  <si>
    <t>15/08/22</t>
  </si>
  <si>
    <t>31/08/22</t>
  </si>
  <si>
    <t>Requerimientos y analisis</t>
  </si>
  <si>
    <t>29/09/22</t>
  </si>
  <si>
    <t>30/09/22</t>
  </si>
  <si>
    <t>25/10/22</t>
  </si>
  <si>
    <t>Diseño</t>
  </si>
  <si>
    <t>26/10/22</t>
  </si>
  <si>
    <t>18/11/22</t>
  </si>
  <si>
    <t>TT</t>
  </si>
  <si>
    <t>18/11/2022</t>
  </si>
  <si>
    <t>Costo de equipo</t>
  </si>
  <si>
    <t>Pertenesiente</t>
  </si>
  <si>
    <t>Costo del equipo</t>
  </si>
  <si>
    <t>Depeseacion por mes</t>
  </si>
  <si>
    <t>Depreseacion total</t>
  </si>
  <si>
    <t>Total</t>
  </si>
  <si>
    <t>Recursos humanos alumnos</t>
  </si>
  <si>
    <t>15/08/22 - 31/08/22</t>
  </si>
  <si>
    <t>1/9/2022 - 29/09/22</t>
  </si>
  <si>
    <t>30/09/22 - 25/10/22</t>
  </si>
  <si>
    <t>26/10/22 - 18/11/22</t>
  </si>
  <si>
    <t>Tiempo total por persona</t>
  </si>
  <si>
    <t>Ganancia por person</t>
  </si>
  <si>
    <t>tiempo total por quincena en horas</t>
  </si>
  <si>
    <t>Ganancia por quincena</t>
  </si>
  <si>
    <t>Recursos humanos director</t>
  </si>
  <si>
    <t>Ganancia total por quincena</t>
  </si>
  <si>
    <t xml:space="preserve">Total de recursos humanos: </t>
  </si>
  <si>
    <t>Activos fijos</t>
  </si>
  <si>
    <t>Costo mensual</t>
  </si>
  <si>
    <t>Costo del proyecto</t>
  </si>
  <si>
    <t xml:space="preserve">Recursos </t>
  </si>
  <si>
    <t>Agua</t>
  </si>
  <si>
    <t>Luz</t>
  </si>
  <si>
    <t>Internet</t>
  </si>
  <si>
    <t>Renta</t>
  </si>
  <si>
    <t>Estimacion del proyecto</t>
  </si>
  <si>
    <t>Integrantes</t>
  </si>
  <si>
    <t>Recursos humanos (50%)</t>
  </si>
  <si>
    <t xml:space="preserve">Costos fijos </t>
  </si>
  <si>
    <t>Imprevistos (10%)</t>
  </si>
  <si>
    <t>subtotal</t>
  </si>
  <si>
    <t>Ganancia (inflacion + premio al riesgo)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</si>
</sst>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FFFF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5911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vertical="center"/>
    </xf>
    <xf numFmtId="164" fontId="1" fillId="7" borderId="1" xfId="0" applyNumberFormat="1" applyFont="1" applyFill="1" applyBorder="1" applyAlignment="1">
      <alignment horizontal="right" vertical="center"/>
    </xf>
    <xf numFmtId="2" fontId="1" fillId="7" borderId="1" xfId="0" applyNumberFormat="1" applyFont="1" applyFill="1" applyBorder="1" applyAlignment="1">
      <alignment horizontal="right" vertical="center"/>
    </xf>
    <xf numFmtId="164" fontId="1" fillId="8" borderId="1" xfId="0" applyNumberFormat="1" applyFont="1" applyFill="1" applyBorder="1" applyAlignment="1">
      <alignment horizontal="right" vertical="center"/>
    </xf>
    <xf numFmtId="164" fontId="2" fillId="6" borderId="1" xfId="0" applyNumberFormat="1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1" fillId="9" borderId="1" xfId="0" applyNumberFormat="1" applyFont="1" applyFill="1" applyBorder="1" applyAlignment="1">
      <alignment horizontal="right" vertical="center"/>
    </xf>
    <xf numFmtId="164" fontId="2" fillId="10" borderId="1" xfId="0" applyNumberFormat="1" applyFont="1" applyFill="1" applyBorder="1" applyAlignment="1">
      <alignment horizontal="right" vertical="center" wrapText="1"/>
    </xf>
    <xf numFmtId="164" fontId="1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right" vertical="center" wrapText="1"/>
    </xf>
    <xf numFmtId="164" fontId="1" fillId="12" borderId="1" xfId="0" applyNumberFormat="1" applyFont="1" applyFill="1" applyBorder="1" applyAlignment="1">
      <alignment horizontal="right" vertical="center"/>
    </xf>
    <xf numFmtId="164" fontId="1" fillId="12" borderId="1" xfId="0" applyNumberFormat="1" applyFont="1" applyFill="1" applyBorder="1" applyAlignment="1">
      <alignment vertical="center"/>
    </xf>
    <xf numFmtId="164" fontId="1" fillId="12" borderId="1" xfId="0" applyNumberFormat="1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vertical="center"/>
    </xf>
    <xf numFmtId="164" fontId="1" fillId="7" borderId="1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2" fillId="11" borderId="4" xfId="0" applyNumberFormat="1" applyFont="1" applyFill="1" applyBorder="1" applyAlignment="1">
      <alignment horizontal="center" vertical="center" wrapText="1"/>
    </xf>
    <xf numFmtId="164" fontId="2" fillId="11" borderId="5" xfId="0" applyNumberFormat="1" applyFont="1" applyFill="1" applyBorder="1" applyAlignment="1">
      <alignment horizontal="center" vertical="center" wrapText="1"/>
    </xf>
    <xf numFmtId="164" fontId="2" fillId="10" borderId="4" xfId="0" applyNumberFormat="1" applyFont="1" applyFill="1" applyBorder="1" applyAlignment="1">
      <alignment horizontal="center" vertical="center" wrapText="1"/>
    </xf>
    <xf numFmtId="164" fontId="2" fillId="10" borderId="5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right" vertical="center"/>
    </xf>
    <xf numFmtId="2" fontId="1" fillId="7" borderId="5" xfId="0" applyNumberFormat="1" applyFont="1" applyFill="1" applyBorder="1" applyAlignment="1">
      <alignment horizontal="right" vertical="center"/>
    </xf>
    <xf numFmtId="2" fontId="1" fillId="7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/>
    </xf>
    <xf numFmtId="2" fontId="2" fillId="6" borderId="4" xfId="0" applyNumberFormat="1" applyFont="1" applyFill="1" applyBorder="1" applyAlignment="1">
      <alignment horizontal="right" vertical="center" wrapText="1"/>
    </xf>
    <xf numFmtId="2" fontId="2" fillId="6" borderId="5" xfId="0" applyNumberFormat="1" applyFont="1" applyFill="1" applyBorder="1" applyAlignment="1">
      <alignment horizontal="right" vertical="center" wrapText="1"/>
    </xf>
    <xf numFmtId="14" fontId="1" fillId="5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guel gallegos" id="{71209016-B960-4C17-9067-6C86EAA8BC8D}" userId="797e48c82e48b7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6" dT="2022-11-21T21:58:29.00" personId="{71209016-B960-4C17-9067-6C86EAA8BC8D}" id="{21B32C14-6231-4287-97A6-6EA116FA49A7}">
    <text>Se consiguió a inicios de octubre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62"/>
  <sheetViews>
    <sheetView tabSelected="1" topLeftCell="A43" zoomScaleNormal="100" workbookViewId="0">
      <selection activeCell="B55" sqref="B55:F62"/>
    </sheetView>
  </sheetViews>
  <sheetFormatPr defaultColWidth="9.140625" defaultRowHeight="15"/>
  <cols>
    <col min="1" max="1" width="9.140625" style="6"/>
    <col min="2" max="2" width="30.140625" style="6" bestFit="1" customWidth="1"/>
    <col min="3" max="3" width="13.28515625" style="6" bestFit="1" customWidth="1"/>
    <col min="4" max="4" width="11.7109375" style="6" bestFit="1" customWidth="1"/>
    <col min="5" max="6" width="10" style="6" bestFit="1" customWidth="1"/>
    <col min="7" max="7" width="9" style="6" bestFit="1" customWidth="1"/>
    <col min="8" max="8" width="11.28515625" style="6" bestFit="1" customWidth="1"/>
    <col min="9" max="9" width="19" style="6" customWidth="1"/>
    <col min="10" max="10" width="9.28515625" style="6" customWidth="1"/>
    <col min="11" max="11" width="21.42578125" style="6" bestFit="1" customWidth="1"/>
    <col min="12" max="12" width="18" style="6" bestFit="1" customWidth="1"/>
    <col min="13" max="13" width="9.28515625" style="6" customWidth="1"/>
    <col min="14" max="14" width="12.5703125" style="6" bestFit="1" customWidth="1"/>
    <col min="15" max="18" width="11.85546875" style="6" bestFit="1" customWidth="1"/>
    <col min="19" max="16384" width="9.140625" style="6"/>
  </cols>
  <sheetData>
    <row r="3" spans="2:9" ht="28.5" customHeight="1">
      <c r="B3" s="64" t="s">
        <v>0</v>
      </c>
      <c r="C3" s="64"/>
      <c r="D3" s="64"/>
      <c r="E3" s="64"/>
      <c r="F3" s="64"/>
      <c r="I3" s="55" t="s">
        <v>1</v>
      </c>
    </row>
    <row r="4" spans="2:9" ht="28.5" customHeight="1">
      <c r="B4" s="65" t="s">
        <v>2</v>
      </c>
      <c r="C4" s="66" t="s">
        <v>3</v>
      </c>
      <c r="D4" s="66" t="s">
        <v>4</v>
      </c>
      <c r="E4" s="67" t="s">
        <v>5</v>
      </c>
      <c r="F4" s="67"/>
      <c r="I4" s="56"/>
    </row>
    <row r="5" spans="2:9">
      <c r="B5" s="68" t="s">
        <v>6</v>
      </c>
      <c r="C5" s="69" t="s">
        <v>7</v>
      </c>
      <c r="D5" s="70" t="s">
        <v>8</v>
      </c>
      <c r="E5" s="71">
        <v>200</v>
      </c>
      <c r="F5" s="71"/>
      <c r="I5" s="8">
        <v>4</v>
      </c>
    </row>
    <row r="6" spans="2:9" ht="15.75" customHeight="1">
      <c r="B6" s="68" t="s">
        <v>9</v>
      </c>
      <c r="C6" s="72" t="s">
        <v>10</v>
      </c>
      <c r="D6" s="70" t="s">
        <v>11</v>
      </c>
      <c r="E6" s="71">
        <v>120</v>
      </c>
      <c r="F6" s="71"/>
    </row>
    <row r="7" spans="2:9" ht="15" customHeight="1">
      <c r="B7" s="68" t="s">
        <v>12</v>
      </c>
      <c r="C7" s="69" t="s">
        <v>13</v>
      </c>
      <c r="D7" s="70" t="s">
        <v>11</v>
      </c>
      <c r="E7" s="71"/>
      <c r="F7" s="71"/>
    </row>
    <row r="8" spans="2:9" ht="15" customHeight="1">
      <c r="E8" s="6" t="s">
        <v>14</v>
      </c>
    </row>
    <row r="10" spans="2:9" ht="15.75" customHeight="1"/>
    <row r="11" spans="2:9">
      <c r="B11" s="36" t="s">
        <v>15</v>
      </c>
      <c r="C11" s="36"/>
      <c r="D11" s="36"/>
      <c r="E11" s="36"/>
      <c r="F11" s="36"/>
      <c r="G11" s="36"/>
      <c r="H11" s="36"/>
    </row>
    <row r="12" spans="2:9" ht="15.75" customHeight="1">
      <c r="B12" s="5"/>
      <c r="C12" s="63" t="s">
        <v>16</v>
      </c>
      <c r="D12" s="63"/>
      <c r="E12" s="1" t="s">
        <v>10</v>
      </c>
      <c r="F12" s="1" t="s">
        <v>13</v>
      </c>
      <c r="G12" s="1" t="s">
        <v>7</v>
      </c>
      <c r="H12" s="1" t="s">
        <v>17</v>
      </c>
    </row>
    <row r="13" spans="2:9">
      <c r="B13" s="19" t="s">
        <v>18</v>
      </c>
      <c r="C13" s="2" t="s">
        <v>19</v>
      </c>
      <c r="D13" s="3" t="s">
        <v>20</v>
      </c>
      <c r="E13" s="3">
        <v>18.98</v>
      </c>
      <c r="F13" s="3">
        <v>28.05</v>
      </c>
      <c r="G13" s="3">
        <v>1.96</v>
      </c>
      <c r="H13" s="30">
        <v>47.03</v>
      </c>
    </row>
    <row r="14" spans="2:9">
      <c r="B14" s="60" t="s">
        <v>21</v>
      </c>
      <c r="C14" s="4">
        <v>44570</v>
      </c>
      <c r="D14" s="3" t="s">
        <v>22</v>
      </c>
      <c r="E14" s="3">
        <v>44</v>
      </c>
      <c r="F14" s="3">
        <v>52.42</v>
      </c>
      <c r="G14" s="3">
        <v>3</v>
      </c>
      <c r="H14" s="30">
        <v>96.42</v>
      </c>
    </row>
    <row r="15" spans="2:9" ht="16.5" customHeight="1">
      <c r="B15" s="60"/>
      <c r="C15" s="62" t="s">
        <v>23</v>
      </c>
      <c r="D15" s="57" t="s">
        <v>24</v>
      </c>
      <c r="E15" s="57">
        <v>54</v>
      </c>
      <c r="F15" s="57">
        <v>49.67</v>
      </c>
      <c r="G15" s="58">
        <v>7.2</v>
      </c>
      <c r="H15" s="61">
        <v>103.67</v>
      </c>
    </row>
    <row r="16" spans="2:9" ht="15" customHeight="1">
      <c r="B16" s="60" t="s">
        <v>25</v>
      </c>
      <c r="C16" s="62"/>
      <c r="D16" s="57"/>
      <c r="E16" s="57"/>
      <c r="F16" s="57"/>
      <c r="G16" s="59"/>
      <c r="H16" s="61"/>
    </row>
    <row r="17" spans="2:12">
      <c r="B17" s="60"/>
      <c r="C17" s="2" t="s">
        <v>26</v>
      </c>
      <c r="D17" s="3" t="s">
        <v>27</v>
      </c>
      <c r="E17" s="3">
        <v>74.5</v>
      </c>
      <c r="F17" s="3">
        <v>74.27</v>
      </c>
      <c r="G17" s="3">
        <v>6.6</v>
      </c>
      <c r="H17" s="30">
        <v>148.77000000000001</v>
      </c>
    </row>
    <row r="18" spans="2:12">
      <c r="B18" s="19" t="s">
        <v>28</v>
      </c>
      <c r="C18" s="11" t="s">
        <v>19</v>
      </c>
      <c r="D18" s="11" t="s">
        <v>29</v>
      </c>
      <c r="E18" s="29">
        <f>SUM(E13:E17)</f>
        <v>191.48000000000002</v>
      </c>
      <c r="F18" s="29">
        <f t="shared" ref="F18:H18" si="0">SUM(F13:F17)</f>
        <v>204.40999999999997</v>
      </c>
      <c r="G18" s="29">
        <f t="shared" si="0"/>
        <v>18.759999999999998</v>
      </c>
      <c r="H18" s="23">
        <f t="shared" si="0"/>
        <v>395.89</v>
      </c>
    </row>
    <row r="22" spans="2:12">
      <c r="B22" s="36" t="s">
        <v>30</v>
      </c>
      <c r="C22" s="36"/>
      <c r="D22" s="36"/>
      <c r="E22" s="36"/>
      <c r="F22" s="36"/>
      <c r="G22" s="36"/>
    </row>
    <row r="23" spans="2:12" ht="30">
      <c r="B23" s="7" t="s">
        <v>31</v>
      </c>
      <c r="C23" s="7" t="s">
        <v>32</v>
      </c>
      <c r="D23" s="54" t="s">
        <v>33</v>
      </c>
      <c r="E23" s="54"/>
      <c r="F23" s="54" t="s">
        <v>34</v>
      </c>
      <c r="G23" s="54"/>
    </row>
    <row r="24" spans="2:12">
      <c r="B24" s="2" t="s">
        <v>10</v>
      </c>
      <c r="C24" s="9">
        <v>20000</v>
      </c>
      <c r="D24" s="52">
        <f>C24/12</f>
        <v>1666.6666666666667</v>
      </c>
      <c r="E24" s="52"/>
      <c r="F24" s="53">
        <f>D24*$I$5</f>
        <v>6666.666666666667</v>
      </c>
      <c r="G24" s="53"/>
    </row>
    <row r="25" spans="2:12" ht="32.25" customHeight="1">
      <c r="B25" s="2" t="s">
        <v>13</v>
      </c>
      <c r="C25" s="9">
        <v>7500</v>
      </c>
      <c r="D25" s="52">
        <f>C25/12</f>
        <v>625</v>
      </c>
      <c r="E25" s="52"/>
      <c r="F25" s="53">
        <f t="shared" ref="F25" si="1">D25*$I$5</f>
        <v>2500</v>
      </c>
      <c r="G25" s="53"/>
    </row>
    <row r="26" spans="2:12">
      <c r="B26" s="2" t="s">
        <v>13</v>
      </c>
      <c r="C26" s="9">
        <v>10000</v>
      </c>
      <c r="D26" s="52">
        <f t="shared" ref="D26" si="2">C26/12</f>
        <v>833.33333333333337</v>
      </c>
      <c r="E26" s="52"/>
      <c r="F26" s="53">
        <f>D26*2</f>
        <v>1666.6666666666667</v>
      </c>
      <c r="G26" s="53"/>
    </row>
    <row r="27" spans="2:12">
      <c r="B27" s="2" t="s">
        <v>35</v>
      </c>
      <c r="C27" s="28">
        <f>SUM(C24:C26)</f>
        <v>37500</v>
      </c>
      <c r="D27" s="37">
        <f t="shared" ref="D27:G27" si="3">SUM(D24:D26)</f>
        <v>3125.0000000000005</v>
      </c>
      <c r="E27" s="38"/>
      <c r="F27" s="39">
        <f t="shared" si="3"/>
        <v>10833.333333333334</v>
      </c>
      <c r="G27" s="40"/>
    </row>
    <row r="30" spans="2:12">
      <c r="B30" s="36" t="s">
        <v>36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2:12">
      <c r="B31" s="10"/>
      <c r="C31" s="48" t="s">
        <v>37</v>
      </c>
      <c r="D31" s="48"/>
      <c r="E31" s="51" t="s">
        <v>38</v>
      </c>
      <c r="F31" s="48"/>
      <c r="G31" s="48" t="s">
        <v>39</v>
      </c>
      <c r="H31" s="48"/>
      <c r="I31" s="48" t="s">
        <v>40</v>
      </c>
      <c r="J31" s="48"/>
      <c r="K31" s="10" t="s">
        <v>41</v>
      </c>
      <c r="L31" s="10" t="s">
        <v>42</v>
      </c>
    </row>
    <row r="32" spans="2:12">
      <c r="B32" s="17" t="s">
        <v>10</v>
      </c>
      <c r="C32" s="47">
        <f>E13</f>
        <v>18.98</v>
      </c>
      <c r="D32" s="47"/>
      <c r="E32" s="47">
        <f>E14</f>
        <v>44</v>
      </c>
      <c r="F32" s="47"/>
      <c r="G32" s="47">
        <f>E15</f>
        <v>54</v>
      </c>
      <c r="H32" s="47"/>
      <c r="I32" s="47">
        <f>E17</f>
        <v>74.5</v>
      </c>
      <c r="J32" s="47"/>
      <c r="K32" s="14">
        <f t="shared" ref="K32:K34" si="4">SUM(C32:J32)</f>
        <v>191.48000000000002</v>
      </c>
      <c r="L32" s="13">
        <f>K32*$E$6</f>
        <v>22977.600000000002</v>
      </c>
    </row>
    <row r="33" spans="2:12">
      <c r="B33" s="17" t="s">
        <v>13</v>
      </c>
      <c r="C33" s="49">
        <f>F13</f>
        <v>28.05</v>
      </c>
      <c r="D33" s="50"/>
      <c r="E33" s="47">
        <f>F14</f>
        <v>52.42</v>
      </c>
      <c r="F33" s="47"/>
      <c r="G33" s="47">
        <f>F15</f>
        <v>49.67</v>
      </c>
      <c r="H33" s="47"/>
      <c r="I33" s="47">
        <f>F17</f>
        <v>74.27</v>
      </c>
      <c r="J33" s="47"/>
      <c r="K33" s="14">
        <f t="shared" si="4"/>
        <v>204.40999999999997</v>
      </c>
      <c r="L33" s="13">
        <f t="shared" ref="L33:L34" si="5">K33*$E$6</f>
        <v>24529.199999999997</v>
      </c>
    </row>
    <row r="34" spans="2:12">
      <c r="B34" s="17" t="s">
        <v>43</v>
      </c>
      <c r="C34" s="44">
        <f>SUM(C32:D33)</f>
        <v>47.03</v>
      </c>
      <c r="D34" s="45"/>
      <c r="E34" s="46">
        <f t="shared" ref="E34" si="6">SUM(E32:F33)</f>
        <v>96.42</v>
      </c>
      <c r="F34" s="46"/>
      <c r="G34" s="46">
        <f t="shared" ref="G34" si="7">SUM(G32:H33)</f>
        <v>103.67</v>
      </c>
      <c r="H34" s="46"/>
      <c r="I34" s="46">
        <f t="shared" ref="I34" si="8">SUM(I32:J33)</f>
        <v>148.76999999999998</v>
      </c>
      <c r="J34" s="46"/>
      <c r="K34" s="14">
        <f t="shared" si="4"/>
        <v>395.89</v>
      </c>
      <c r="L34" s="25">
        <f t="shared" si="5"/>
        <v>47506.799999999996</v>
      </c>
    </row>
    <row r="35" spans="2:12">
      <c r="B35" s="17" t="s">
        <v>44</v>
      </c>
      <c r="C35" s="32">
        <f>C34*$E$6</f>
        <v>5643.6</v>
      </c>
      <c r="D35" s="32"/>
      <c r="E35" s="32">
        <f t="shared" ref="E35" si="9">E34*$E$6</f>
        <v>11570.4</v>
      </c>
      <c r="F35" s="32"/>
      <c r="G35" s="32">
        <f t="shared" ref="G35" si="10">G34*$E$6</f>
        <v>12440.4</v>
      </c>
      <c r="H35" s="32"/>
      <c r="I35" s="32">
        <f t="shared" ref="I35" si="11">I34*$E$6</f>
        <v>17852.399999999998</v>
      </c>
      <c r="J35" s="32"/>
      <c r="K35" s="25">
        <f t="shared" ref="K35" si="12">K34*$E$6</f>
        <v>47506.799999999996</v>
      </c>
      <c r="L35" s="13"/>
    </row>
    <row r="36" spans="2:12">
      <c r="B36" s="36" t="s">
        <v>45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</row>
    <row r="37" spans="2:12">
      <c r="B37" s="17" t="s">
        <v>7</v>
      </c>
      <c r="C37" s="47">
        <f>G13</f>
        <v>1.96</v>
      </c>
      <c r="D37" s="47"/>
      <c r="E37" s="47">
        <f>G14</f>
        <v>3</v>
      </c>
      <c r="F37" s="47"/>
      <c r="G37" s="47">
        <f>G15</f>
        <v>7.2</v>
      </c>
      <c r="H37" s="47"/>
      <c r="I37" s="47">
        <f>G17</f>
        <v>6.6</v>
      </c>
      <c r="J37" s="47"/>
      <c r="K37" s="14">
        <f>SUM(C37:J37)</f>
        <v>18.759999999999998</v>
      </c>
      <c r="L37" s="27">
        <f>K37*$E$5</f>
        <v>3751.9999999999995</v>
      </c>
    </row>
    <row r="38" spans="2:12">
      <c r="B38" s="17" t="s">
        <v>44</v>
      </c>
      <c r="C38" s="32">
        <f>C37*$E$5</f>
        <v>392</v>
      </c>
      <c r="D38" s="32"/>
      <c r="E38" s="32">
        <f t="shared" ref="E38" si="13">E37*$E$5</f>
        <v>600</v>
      </c>
      <c r="F38" s="32"/>
      <c r="G38" s="32">
        <f t="shared" ref="G38" si="14">G37*$E$5</f>
        <v>1440</v>
      </c>
      <c r="H38" s="32"/>
      <c r="I38" s="32">
        <f t="shared" ref="I38" si="15">I37*$E$5</f>
        <v>1320</v>
      </c>
      <c r="J38" s="32"/>
      <c r="K38" s="26">
        <f>K37*$E$5</f>
        <v>3751.9999999999995</v>
      </c>
      <c r="L38" s="12"/>
    </row>
    <row r="39" spans="2:12">
      <c r="B39" s="17" t="s">
        <v>46</v>
      </c>
      <c r="C39" s="32">
        <f>SUM(C35,C38)</f>
        <v>6035.6</v>
      </c>
      <c r="D39" s="32"/>
      <c r="E39" s="32">
        <f t="shared" ref="E39" si="16">SUM(E35,E38)</f>
        <v>12170.4</v>
      </c>
      <c r="F39" s="32"/>
      <c r="G39" s="32">
        <f t="shared" ref="G39" si="17">SUM(G35,G38)</f>
        <v>13880.4</v>
      </c>
      <c r="H39" s="32"/>
      <c r="I39" s="32">
        <f t="shared" ref="I39" si="18">SUM(I35,I38)</f>
        <v>19172.399999999998</v>
      </c>
      <c r="J39" s="32"/>
      <c r="K39" s="31">
        <f t="shared" ref="K39" si="19">SUM(K35,K38)</f>
        <v>51258.799999999996</v>
      </c>
      <c r="L39" s="12"/>
    </row>
    <row r="40" spans="2:12">
      <c r="B40" s="41" t="s">
        <v>47</v>
      </c>
      <c r="C40" s="41"/>
      <c r="D40" s="41"/>
      <c r="E40" s="41"/>
      <c r="F40" s="41"/>
      <c r="G40" s="41"/>
      <c r="H40" s="41"/>
      <c r="I40" s="41"/>
      <c r="J40" s="41"/>
      <c r="K40" s="41"/>
      <c r="L40" s="22">
        <f>SUM(L37,L34)</f>
        <v>51258.799999999996</v>
      </c>
    </row>
    <row r="44" spans="2:12">
      <c r="B44" s="36" t="s">
        <v>48</v>
      </c>
      <c r="C44" s="36"/>
      <c r="D44" s="36"/>
      <c r="E44" s="36"/>
      <c r="F44" s="36"/>
      <c r="G44" s="36"/>
    </row>
    <row r="45" spans="2:12">
      <c r="B45" s="10"/>
      <c r="C45" s="42" t="s">
        <v>49</v>
      </c>
      <c r="D45" s="43"/>
      <c r="E45" s="42" t="s">
        <v>50</v>
      </c>
      <c r="F45" s="43"/>
      <c r="G45" s="10" t="s">
        <v>35</v>
      </c>
    </row>
    <row r="46" spans="2:12">
      <c r="B46" s="17" t="s">
        <v>51</v>
      </c>
      <c r="C46" s="10" t="s">
        <v>10</v>
      </c>
      <c r="D46" s="10" t="s">
        <v>13</v>
      </c>
      <c r="E46" s="10" t="s">
        <v>10</v>
      </c>
      <c r="F46" s="10" t="s">
        <v>13</v>
      </c>
      <c r="G46" s="10"/>
    </row>
    <row r="47" spans="2:12">
      <c r="B47" s="17" t="s">
        <v>52</v>
      </c>
      <c r="C47" s="16">
        <v>50</v>
      </c>
      <c r="D47" s="16">
        <v>0</v>
      </c>
      <c r="E47" s="16">
        <f>C47*$I$5</f>
        <v>200</v>
      </c>
      <c r="F47" s="16">
        <f>D47*$I$5</f>
        <v>0</v>
      </c>
      <c r="G47" s="24">
        <f>SUM(E47:F47)</f>
        <v>200</v>
      </c>
    </row>
    <row r="48" spans="2:12">
      <c r="B48" s="17" t="s">
        <v>53</v>
      </c>
      <c r="C48" s="16">
        <v>210</v>
      </c>
      <c r="D48" s="16">
        <v>0</v>
      </c>
      <c r="E48" s="16">
        <f t="shared" ref="E48:F50" si="20">C48*$I$5</f>
        <v>840</v>
      </c>
      <c r="F48" s="16">
        <f t="shared" si="20"/>
        <v>0</v>
      </c>
      <c r="G48" s="24">
        <f t="shared" ref="G48:G51" si="21">SUM(E48:F48)</f>
        <v>840</v>
      </c>
    </row>
    <row r="49" spans="2:7">
      <c r="B49" s="17" t="s">
        <v>54</v>
      </c>
      <c r="C49" s="16">
        <v>133</v>
      </c>
      <c r="D49" s="16">
        <v>0</v>
      </c>
      <c r="E49" s="16">
        <f t="shared" si="20"/>
        <v>532</v>
      </c>
      <c r="F49" s="16">
        <f t="shared" si="20"/>
        <v>0</v>
      </c>
      <c r="G49" s="24">
        <f t="shared" si="21"/>
        <v>532</v>
      </c>
    </row>
    <row r="50" spans="2:7">
      <c r="B50" s="17" t="s">
        <v>55</v>
      </c>
      <c r="C50" s="16">
        <v>0</v>
      </c>
      <c r="D50" s="16">
        <v>1100</v>
      </c>
      <c r="E50" s="16">
        <f t="shared" si="20"/>
        <v>0</v>
      </c>
      <c r="F50" s="16">
        <f t="shared" si="20"/>
        <v>4400</v>
      </c>
      <c r="G50" s="24">
        <f t="shared" si="21"/>
        <v>4400</v>
      </c>
    </row>
    <row r="51" spans="2:7">
      <c r="B51" s="17" t="s">
        <v>35</v>
      </c>
      <c r="C51" s="24">
        <f>SUM(C47:C50)</f>
        <v>393</v>
      </c>
      <c r="D51" s="24">
        <f t="shared" ref="D51:F51" si="22">SUM(D47:D50)</f>
        <v>1100</v>
      </c>
      <c r="E51" s="24">
        <f t="shared" si="22"/>
        <v>1572</v>
      </c>
      <c r="F51" s="24">
        <f t="shared" si="22"/>
        <v>4400</v>
      </c>
      <c r="G51" s="21">
        <f t="shared" si="21"/>
        <v>5972</v>
      </c>
    </row>
    <row r="55" spans="2:7">
      <c r="B55" s="33" t="s">
        <v>56</v>
      </c>
      <c r="C55" s="34"/>
      <c r="D55" s="34"/>
      <c r="E55" s="34"/>
      <c r="F55" s="35"/>
    </row>
    <row r="56" spans="2:7">
      <c r="B56" s="17" t="s">
        <v>57</v>
      </c>
      <c r="C56" s="10" t="s">
        <v>7</v>
      </c>
      <c r="D56" s="10" t="s">
        <v>10</v>
      </c>
      <c r="E56" s="10" t="s">
        <v>13</v>
      </c>
      <c r="F56" s="10" t="s">
        <v>35</v>
      </c>
    </row>
    <row r="57" spans="2:7">
      <c r="B57" s="17" t="s">
        <v>58</v>
      </c>
      <c r="C57" s="15">
        <f>L37</f>
        <v>3751.9999999999995</v>
      </c>
      <c r="D57" s="15">
        <f>L32</f>
        <v>22977.600000000002</v>
      </c>
      <c r="E57" s="15">
        <f>L33</f>
        <v>24529.199999999997</v>
      </c>
      <c r="F57" s="25">
        <f>SUM(C57:E57)</f>
        <v>51258.8</v>
      </c>
    </row>
    <row r="58" spans="2:7">
      <c r="B58" s="17" t="s">
        <v>59</v>
      </c>
      <c r="C58" s="15">
        <v>0</v>
      </c>
      <c r="D58" s="15">
        <f>E51</f>
        <v>1572</v>
      </c>
      <c r="E58" s="15">
        <f>F51</f>
        <v>4400</v>
      </c>
      <c r="F58" s="25">
        <f t="shared" ref="F58:F62" si="23">SUM(C58:E58)</f>
        <v>5972</v>
      </c>
    </row>
    <row r="59" spans="2:7">
      <c r="B59" s="17" t="s">
        <v>60</v>
      </c>
      <c r="C59" s="15">
        <f>C57*0.1</f>
        <v>375.2</v>
      </c>
      <c r="D59" s="15">
        <f t="shared" ref="D59:E59" si="24">D57*0.1</f>
        <v>2297.7600000000002</v>
      </c>
      <c r="E59" s="15">
        <f t="shared" si="24"/>
        <v>2452.9199999999996</v>
      </c>
      <c r="F59" s="25">
        <f t="shared" si="23"/>
        <v>5125.8799999999992</v>
      </c>
    </row>
    <row r="60" spans="2:7">
      <c r="B60" s="17" t="s">
        <v>61</v>
      </c>
      <c r="C60" s="15">
        <f>SUM(C57:C59)</f>
        <v>4127.2</v>
      </c>
      <c r="D60" s="15">
        <f t="shared" ref="D60:E60" si="25">SUM(D57:D59)</f>
        <v>26847.360000000001</v>
      </c>
      <c r="E60" s="15">
        <f t="shared" si="25"/>
        <v>31382.119999999995</v>
      </c>
      <c r="F60" s="25">
        <f t="shared" si="23"/>
        <v>62356.679999999993</v>
      </c>
    </row>
    <row r="61" spans="2:7" ht="30">
      <c r="B61" s="18" t="s">
        <v>62</v>
      </c>
      <c r="C61" s="15">
        <f>C60*0.2</f>
        <v>825.44</v>
      </c>
      <c r="D61" s="15">
        <f t="shared" ref="D61:E61" si="26">D60*0.2</f>
        <v>5369.4720000000007</v>
      </c>
      <c r="E61" s="15">
        <f t="shared" si="26"/>
        <v>6276.4239999999991</v>
      </c>
      <c r="F61" s="25">
        <f t="shared" si="23"/>
        <v>12471.335999999999</v>
      </c>
    </row>
    <row r="62" spans="2:7">
      <c r="B62" s="17" t="s">
        <v>35</v>
      </c>
      <c r="C62" s="25">
        <f>C60*1.2</f>
        <v>4952.6399999999994</v>
      </c>
      <c r="D62" s="25">
        <f t="shared" ref="D62:E62" si="27">D60*1.2</f>
        <v>32216.831999999999</v>
      </c>
      <c r="E62" s="25">
        <f t="shared" si="27"/>
        <v>37658.543999999994</v>
      </c>
      <c r="F62" s="20">
        <f t="shared" si="23"/>
        <v>74828.015999999989</v>
      </c>
    </row>
  </sheetData>
  <mergeCells count="65">
    <mergeCell ref="C45:D45"/>
    <mergeCell ref="I3:I4"/>
    <mergeCell ref="E4:F4"/>
    <mergeCell ref="B3:F3"/>
    <mergeCell ref="E5:F5"/>
    <mergeCell ref="G15:G16"/>
    <mergeCell ref="B16:B17"/>
    <mergeCell ref="H15:H16"/>
    <mergeCell ref="F15:F16"/>
    <mergeCell ref="E15:E16"/>
    <mergeCell ref="D15:D16"/>
    <mergeCell ref="C15:C16"/>
    <mergeCell ref="B14:B15"/>
    <mergeCell ref="B11:H11"/>
    <mergeCell ref="C12:D12"/>
    <mergeCell ref="D23:E23"/>
    <mergeCell ref="F23:G23"/>
    <mergeCell ref="F26:G26"/>
    <mergeCell ref="G37:H37"/>
    <mergeCell ref="G32:H32"/>
    <mergeCell ref="B36:L36"/>
    <mergeCell ref="C37:D37"/>
    <mergeCell ref="C32:D32"/>
    <mergeCell ref="C33:D33"/>
    <mergeCell ref="E37:F37"/>
    <mergeCell ref="E32:F32"/>
    <mergeCell ref="E33:F33"/>
    <mergeCell ref="E35:F35"/>
    <mergeCell ref="G35:H35"/>
    <mergeCell ref="I35:J35"/>
    <mergeCell ref="G33:H33"/>
    <mergeCell ref="I37:J37"/>
    <mergeCell ref="I33:J33"/>
    <mergeCell ref="E6:F7"/>
    <mergeCell ref="C34:D34"/>
    <mergeCell ref="E34:F34"/>
    <mergeCell ref="G34:H34"/>
    <mergeCell ref="I34:J34"/>
    <mergeCell ref="I32:J32"/>
    <mergeCell ref="B30:L30"/>
    <mergeCell ref="C31:D31"/>
    <mergeCell ref="E31:F31"/>
    <mergeCell ref="G31:H31"/>
    <mergeCell ref="I31:J31"/>
    <mergeCell ref="D24:E24"/>
    <mergeCell ref="F24:G24"/>
    <mergeCell ref="D25:E25"/>
    <mergeCell ref="D26:E26"/>
    <mergeCell ref="F25:G25"/>
    <mergeCell ref="I39:J39"/>
    <mergeCell ref="B55:F55"/>
    <mergeCell ref="B22:G22"/>
    <mergeCell ref="D27:E27"/>
    <mergeCell ref="F27:G27"/>
    <mergeCell ref="C39:D39"/>
    <mergeCell ref="E39:F39"/>
    <mergeCell ref="B40:K40"/>
    <mergeCell ref="E45:F45"/>
    <mergeCell ref="B44:G44"/>
    <mergeCell ref="G39:H39"/>
    <mergeCell ref="C38:D38"/>
    <mergeCell ref="E38:F38"/>
    <mergeCell ref="G38:H38"/>
    <mergeCell ref="I38:J38"/>
    <mergeCell ref="C35:D35"/>
  </mergeCells>
  <dataValidations count="1">
    <dataValidation type="list" allowBlank="1" showInputMessage="1" showErrorMessage="1" sqref="B24:B26" xr:uid="{AD30AD3A-026D-479C-8BBC-353F232CDF96}">
      <formula1>$C$5:$C$7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6BB750A01C145B89BA8FC5241BB56" ma:contentTypeVersion="9" ma:contentTypeDescription="Create a new document." ma:contentTypeScope="" ma:versionID="b7ad14c26914a894e419cea714234ed4">
  <xsd:schema xmlns:xsd="http://www.w3.org/2001/XMLSchema" xmlns:xs="http://www.w3.org/2001/XMLSchema" xmlns:p="http://schemas.microsoft.com/office/2006/metadata/properties" xmlns:ns2="31bf29d4-d40e-4384-9f8c-91b7340b5deb" xmlns:ns3="28ed3e19-89d7-49f2-a8a6-ee97cddbfe6d" targetNamespace="http://schemas.microsoft.com/office/2006/metadata/properties" ma:root="true" ma:fieldsID="408c5999bb303d4101ff849264dc2619" ns2:_="" ns3:_="">
    <xsd:import namespace="31bf29d4-d40e-4384-9f8c-91b7340b5deb"/>
    <xsd:import namespace="28ed3e19-89d7-49f2-a8a6-ee97cddbfe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f29d4-d40e-4384-9f8c-91b7340b5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d3e19-89d7-49f2-a8a6-ee97cddbfe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e98a5af-f627-419a-84ae-53196ef689da}" ma:internalName="TaxCatchAll" ma:showField="CatchAllData" ma:web="28ed3e19-89d7-49f2-a8a6-ee97cddbfe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bf29d4-d40e-4384-9f8c-91b7340b5deb">
      <Terms xmlns="http://schemas.microsoft.com/office/infopath/2007/PartnerControls"/>
    </lcf76f155ced4ddcb4097134ff3c332f>
    <TaxCatchAll xmlns="28ed3e19-89d7-49f2-a8a6-ee97cddbfe6d" xsi:nil="true"/>
  </documentManagement>
</p:properties>
</file>

<file path=customXml/itemProps1.xml><?xml version="1.0" encoding="utf-8"?>
<ds:datastoreItem xmlns:ds="http://schemas.openxmlformats.org/officeDocument/2006/customXml" ds:itemID="{9921B138-4899-4344-AEC9-53453F6AEC4A}"/>
</file>

<file path=customXml/itemProps2.xml><?xml version="1.0" encoding="utf-8"?>
<ds:datastoreItem xmlns:ds="http://schemas.openxmlformats.org/officeDocument/2006/customXml" ds:itemID="{90B0F150-3910-4E9E-8226-11C3FE99C2BA}"/>
</file>

<file path=customXml/itemProps3.xml><?xml version="1.0" encoding="utf-8"?>
<ds:datastoreItem xmlns:ds="http://schemas.openxmlformats.org/officeDocument/2006/customXml" ds:itemID="{EA3958F5-7C84-46B5-A1FD-253D987457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gallegos</dc:creator>
  <cp:keywords/>
  <dc:description/>
  <cp:lastModifiedBy>Miguel Angel Gonzalez</cp:lastModifiedBy>
  <cp:revision/>
  <dcterms:created xsi:type="dcterms:W3CDTF">2015-06-05T18:19:34Z</dcterms:created>
  <dcterms:modified xsi:type="dcterms:W3CDTF">2022-11-21T22:41:38Z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0x0101008706BB750A01C145B89BA8FC5241BB56</vt:lpwstr>
  </property>
</Properties>
</file>