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ny\Downloads\"/>
    </mc:Choice>
  </mc:AlternateContent>
  <xr:revisionPtr revIDLastSave="0" documentId="8_{40D3D399-58E4-4772-9979-B30D76F610CB}" xr6:coauthVersionLast="47" xr6:coauthVersionMax="47" xr10:uidLastSave="{00000000-0000-0000-0000-000000000000}"/>
  <bookViews>
    <workbookView xWindow="-120" yWindow="-120" windowWidth="20730" windowHeight="11160" firstSheet="3" activeTab="7" xr2:uid="{173A7CB0-B66A-4A62-B9FA-7CB41B3FCCA8}"/>
  </bookViews>
  <sheets>
    <sheet name="Антогон. Д.1" sheetId="1" r:id="rId1"/>
    <sheet name="Антогон. Д.2" sheetId="5" r:id="rId2"/>
    <sheet name="Антогон. Д.3" sheetId="6" r:id="rId3"/>
    <sheet name="Биматр" sheetId="2" r:id="rId4"/>
    <sheet name="Биматр (2)" sheetId="7" r:id="rId5"/>
    <sheet name="Биматр (3)" sheetId="8" r:id="rId6"/>
    <sheet name="риск Д.1" sheetId="9" r:id="rId7"/>
    <sheet name="риск Д.2" sheetId="10" r:id="rId8"/>
    <sheet name="риск Д.3" sheetId="11" r:id="rId9"/>
    <sheet name="неопределенность" sheetId="4" r:id="rId10"/>
  </sheets>
  <definedNames>
    <definedName name="solver_adj" localSheetId="0" hidden="1">'Антогон. Д.1'!$J$8:$J$9</definedName>
    <definedName name="solver_adj" localSheetId="1" hidden="1">'Антогон. Д.2'!$J$8:$J$10</definedName>
    <definedName name="solver_adj" localSheetId="2" hidden="1">'Антогон. Д.3'!$K$8:$K$11</definedName>
    <definedName name="solver_adj" localSheetId="3" hidden="1">Биматр!$P$8:$P$9,Биматр!$O$13:$P$13</definedName>
    <definedName name="solver_adj" localSheetId="4" hidden="1">'Биматр (2)'!$P$8:$P$10,'Биматр (2)'!$O$13:$Q$13</definedName>
    <definedName name="solver_adj" localSheetId="5" hidden="1">'Биматр (3)'!$P$8:$P$11,'Биматр (3)'!$O$13:$R$13</definedName>
    <definedName name="solver_adj" localSheetId="6" hidden="1">'риск Д.1'!$Y$30:$Y$31</definedName>
    <definedName name="solver_adj" localSheetId="7" hidden="1">'риск Д.2'!$Y$30:$Y$33</definedName>
    <definedName name="solver_adj" localSheetId="8" hidden="1">'риск Д.3'!$Y$30:$Y$33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'Антогон. Д.1'!$B$16:$C$16</definedName>
    <definedName name="solver_lhs1" localSheetId="1" hidden="1">'Антогон. Д.2'!$B$16:$D$16</definedName>
    <definedName name="solver_lhs1" localSheetId="2" hidden="1">'Антогон. Д.3'!$B$17:$E$17</definedName>
    <definedName name="solver_lhs1" localSheetId="3" hidden="1">Биматр!$N$19:$N$20</definedName>
    <definedName name="solver_lhs1" localSheetId="4" hidden="1">'Биматр (2)'!$N$19:$N$21</definedName>
    <definedName name="solver_lhs1" localSheetId="5" hidden="1">'Биматр (3)'!$N$19:$N$22</definedName>
    <definedName name="solver_lhs1" localSheetId="6" hidden="1">'риск Д.1'!$R$31:$S$31</definedName>
    <definedName name="solver_lhs1" localSheetId="7" hidden="1">'риск Д.2'!$R$31:$U$31</definedName>
    <definedName name="solver_lhs1" localSheetId="8" hidden="1">'риск Д.3'!$R$31:$U$31</definedName>
    <definedName name="solver_lhs2" localSheetId="3" hidden="1">Биматр!$N$23:$O$23</definedName>
    <definedName name="solver_lhs2" localSheetId="4" hidden="1">'Биматр (2)'!$N$23:$P$23</definedName>
    <definedName name="solver_lhs2" localSheetId="5" hidden="1">'Биматр (3)'!$N$23:$Q$23</definedName>
    <definedName name="solver_lhs3" localSheetId="3" hidden="1">Биматр!$R$19:$R$20</definedName>
    <definedName name="solver_lhs3" localSheetId="4" hidden="1">'Биматр (2)'!$R$19:$R$20</definedName>
    <definedName name="solver_lhs3" localSheetId="5" hidden="1">'Биматр (3)'!$R$19:$R$20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'Антогон. Д.1'!$P$7</definedName>
    <definedName name="solver_opt" localSheetId="1" hidden="1">'Антогон. Д.2'!$P$7</definedName>
    <definedName name="solver_opt" localSheetId="2" hidden="1">'Антогон. Д.3'!$Q$7</definedName>
    <definedName name="solver_opt" localSheetId="3" hidden="1">Биматр!$E$26</definedName>
    <definedName name="solver_opt" localSheetId="4" hidden="1">'Биматр (2)'!$E$26</definedName>
    <definedName name="solver_opt" localSheetId="5" hidden="1">'Биматр (3)'!$E$26</definedName>
    <definedName name="solver_opt" localSheetId="6" hidden="1">'риск Д.1'!$K$37</definedName>
    <definedName name="solver_opt" localSheetId="7" hidden="1">'риск Д.2'!$K$37</definedName>
    <definedName name="solver_opt" localSheetId="8" hidden="1">'риск Д.3'!$K$37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hs1" localSheetId="0" hidden="1">'Антогон. Д.1'!$B$18:$C$18</definedName>
    <definedName name="solver_rhs1" localSheetId="1" hidden="1">'Антогон. Д.2'!$B$18:$D$18</definedName>
    <definedName name="solver_rhs1" localSheetId="2" hidden="1">'Антогон. Д.3'!$B$19:$E$19</definedName>
    <definedName name="solver_rhs1" localSheetId="3" hidden="1">Биматр!$P$19:$P$20</definedName>
    <definedName name="solver_rhs1" localSheetId="4" hidden="1">'Биматр (2)'!$P$19:$P$21</definedName>
    <definedName name="solver_rhs1" localSheetId="5" hidden="1">'Биматр (3)'!$P$19:$P$22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3" hidden="1">Биматр!$N$25:$O$25</definedName>
    <definedName name="solver_rhs2" localSheetId="4" hidden="1">'Биматр (2)'!$N$25:$P$25</definedName>
    <definedName name="solver_rhs2" localSheetId="5" hidden="1">'Биматр (3)'!$N$25:$Q$25</definedName>
    <definedName name="solver_rhs3" localSheetId="3" hidden="1">Биматр!$T$19:$T$20</definedName>
    <definedName name="solver_rhs3" localSheetId="4" hidden="1">'Биматр (2)'!$T$19:$T$20</definedName>
    <definedName name="solver_rhs3" localSheetId="5" hidden="1">'Биматр (3)'!$T$19:$T$20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B22" i="9"/>
  <c r="B22" i="10"/>
  <c r="E14" i="10"/>
  <c r="E15" i="10"/>
  <c r="E16" i="10"/>
  <c r="E17" i="10"/>
  <c r="E19" i="10"/>
  <c r="F19" i="10"/>
  <c r="B17" i="10"/>
  <c r="C17" i="10"/>
  <c r="D17" i="10"/>
  <c r="M17" i="10"/>
  <c r="N17" i="10"/>
  <c r="O17" i="10"/>
  <c r="P17" i="10"/>
  <c r="P14" i="10"/>
  <c r="P15" i="10"/>
  <c r="P16" i="10"/>
  <c r="P19" i="10"/>
  <c r="N19" i="10"/>
  <c r="D19" i="9"/>
  <c r="R31" i="9"/>
  <c r="N15" i="9"/>
  <c r="K37" i="11"/>
  <c r="O37" i="11" s="1"/>
  <c r="E34" i="11"/>
  <c r="D34" i="11"/>
  <c r="B34" i="11"/>
  <c r="AB33" i="11"/>
  <c r="G33" i="11"/>
  <c r="N33" i="11" s="1"/>
  <c r="F33" i="11"/>
  <c r="M33" i="11" s="1"/>
  <c r="E33" i="11"/>
  <c r="L33" i="11" s="1"/>
  <c r="D33" i="11"/>
  <c r="K33" i="11" s="1"/>
  <c r="O33" i="11" s="1"/>
  <c r="C33" i="11"/>
  <c r="J33" i="11" s="1"/>
  <c r="AB32" i="11"/>
  <c r="G32" i="11"/>
  <c r="N32" i="11" s="1"/>
  <c r="F32" i="11"/>
  <c r="M32" i="11" s="1"/>
  <c r="E32" i="11"/>
  <c r="L32" i="11" s="1"/>
  <c r="D32" i="11"/>
  <c r="K32" i="11" s="1"/>
  <c r="O32" i="11" s="1"/>
  <c r="P32" i="11" s="1"/>
  <c r="C32" i="11"/>
  <c r="J32" i="11" s="1"/>
  <c r="AB31" i="11"/>
  <c r="G31" i="11"/>
  <c r="N31" i="11" s="1"/>
  <c r="F31" i="11"/>
  <c r="M31" i="11" s="1"/>
  <c r="E31" i="11"/>
  <c r="L31" i="11" s="1"/>
  <c r="D31" i="11"/>
  <c r="K31" i="11" s="1"/>
  <c r="O31" i="11" s="1"/>
  <c r="C31" i="11"/>
  <c r="J31" i="11" s="1"/>
  <c r="AB30" i="11"/>
  <c r="G30" i="11"/>
  <c r="N30" i="11" s="1"/>
  <c r="U31" i="11" s="1"/>
  <c r="F30" i="11"/>
  <c r="M30" i="11" s="1"/>
  <c r="T31" i="11" s="1"/>
  <c r="E30" i="11"/>
  <c r="L30" i="11" s="1"/>
  <c r="S31" i="11" s="1"/>
  <c r="D30" i="11"/>
  <c r="K30" i="11" s="1"/>
  <c r="C30" i="11"/>
  <c r="J30" i="11" s="1"/>
  <c r="G29" i="11"/>
  <c r="N29" i="11" s="1"/>
  <c r="F29" i="11"/>
  <c r="M29" i="11" s="1"/>
  <c r="E29" i="11"/>
  <c r="L29" i="11" s="1"/>
  <c r="D29" i="11"/>
  <c r="K29" i="11" s="1"/>
  <c r="C29" i="11"/>
  <c r="B22" i="11"/>
  <c r="Q19" i="11"/>
  <c r="P19" i="11"/>
  <c r="O19" i="11"/>
  <c r="N19" i="11"/>
  <c r="L19" i="11"/>
  <c r="F19" i="11"/>
  <c r="E19" i="11"/>
  <c r="D19" i="11"/>
  <c r="C19" i="11"/>
  <c r="A19" i="11"/>
  <c r="Q18" i="11"/>
  <c r="P18" i="11"/>
  <c r="O18" i="11"/>
  <c r="N18" i="11"/>
  <c r="M18" i="11"/>
  <c r="F18" i="11"/>
  <c r="E18" i="11"/>
  <c r="D18" i="11"/>
  <c r="C18" i="11"/>
  <c r="B18" i="11"/>
  <c r="Q17" i="11"/>
  <c r="P17" i="11"/>
  <c r="O17" i="11"/>
  <c r="N17" i="11"/>
  <c r="M17" i="11"/>
  <c r="F17" i="11"/>
  <c r="E17" i="11"/>
  <c r="D17" i="11"/>
  <c r="C17" i="11"/>
  <c r="B17" i="11"/>
  <c r="Q16" i="11"/>
  <c r="P16" i="11"/>
  <c r="O16" i="11"/>
  <c r="N16" i="11"/>
  <c r="M16" i="11"/>
  <c r="F16" i="11"/>
  <c r="E16" i="11"/>
  <c r="D16" i="11"/>
  <c r="C16" i="11"/>
  <c r="B16" i="11"/>
  <c r="Q15" i="11"/>
  <c r="P15" i="11"/>
  <c r="O15" i="11"/>
  <c r="N15" i="11"/>
  <c r="M15" i="11"/>
  <c r="F15" i="11"/>
  <c r="E15" i="11"/>
  <c r="D15" i="11"/>
  <c r="C15" i="11"/>
  <c r="B15" i="11"/>
  <c r="Q14" i="11"/>
  <c r="P14" i="11"/>
  <c r="O14" i="11"/>
  <c r="N14" i="11"/>
  <c r="M14" i="11"/>
  <c r="F14" i="11"/>
  <c r="E14" i="11"/>
  <c r="D14" i="11"/>
  <c r="C14" i="11"/>
  <c r="B14" i="11"/>
  <c r="K37" i="10"/>
  <c r="O37" i="10" s="1"/>
  <c r="E34" i="10"/>
  <c r="D34" i="10"/>
  <c r="B34" i="10"/>
  <c r="AB33" i="10"/>
  <c r="G33" i="10"/>
  <c r="N33" i="10" s="1"/>
  <c r="F33" i="10"/>
  <c r="M33" i="10" s="1"/>
  <c r="E33" i="10"/>
  <c r="L33" i="10" s="1"/>
  <c r="D33" i="10"/>
  <c r="K33" i="10" s="1"/>
  <c r="O33" i="10" s="1"/>
  <c r="C33" i="10"/>
  <c r="J33" i="10" s="1"/>
  <c r="AB32" i="10"/>
  <c r="G32" i="10"/>
  <c r="N32" i="10" s="1"/>
  <c r="F32" i="10"/>
  <c r="M32" i="10" s="1"/>
  <c r="E32" i="10"/>
  <c r="L32" i="10" s="1"/>
  <c r="D32" i="10"/>
  <c r="K32" i="10" s="1"/>
  <c r="O32" i="10" s="1"/>
  <c r="P32" i="10" s="1"/>
  <c r="C32" i="10"/>
  <c r="J32" i="10" s="1"/>
  <c r="AB31" i="10"/>
  <c r="G31" i="10"/>
  <c r="N31" i="10" s="1"/>
  <c r="F31" i="10"/>
  <c r="M31" i="10" s="1"/>
  <c r="E31" i="10"/>
  <c r="L31" i="10" s="1"/>
  <c r="D31" i="10"/>
  <c r="K31" i="10" s="1"/>
  <c r="O31" i="10" s="1"/>
  <c r="C31" i="10"/>
  <c r="J31" i="10" s="1"/>
  <c r="AB30" i="10"/>
  <c r="G30" i="10"/>
  <c r="N30" i="10" s="1"/>
  <c r="U31" i="10" s="1"/>
  <c r="F30" i="10"/>
  <c r="M30" i="10" s="1"/>
  <c r="T31" i="10" s="1"/>
  <c r="E30" i="10"/>
  <c r="L30" i="10" s="1"/>
  <c r="S31" i="10" s="1"/>
  <c r="D30" i="10"/>
  <c r="K30" i="10" s="1"/>
  <c r="C30" i="10"/>
  <c r="J30" i="10" s="1"/>
  <c r="G29" i="10"/>
  <c r="N29" i="10" s="1"/>
  <c r="F29" i="10"/>
  <c r="M29" i="10" s="1"/>
  <c r="E29" i="10"/>
  <c r="L29" i="10" s="1"/>
  <c r="D29" i="10"/>
  <c r="K29" i="10" s="1"/>
  <c r="C29" i="10"/>
  <c r="O19" i="10"/>
  <c r="L19" i="10"/>
  <c r="D19" i="10"/>
  <c r="C19" i="10"/>
  <c r="G17" i="10" s="1"/>
  <c r="A19" i="10"/>
  <c r="O16" i="10"/>
  <c r="N16" i="10"/>
  <c r="M16" i="10"/>
  <c r="D16" i="10"/>
  <c r="C16" i="10"/>
  <c r="B16" i="10"/>
  <c r="O15" i="10"/>
  <c r="N15" i="10"/>
  <c r="M15" i="10"/>
  <c r="D15" i="10"/>
  <c r="C15" i="10"/>
  <c r="B15" i="10"/>
  <c r="O14" i="10"/>
  <c r="N14" i="10"/>
  <c r="M14" i="10"/>
  <c r="D14" i="10"/>
  <c r="C14" i="10"/>
  <c r="B14" i="10"/>
  <c r="K37" i="9"/>
  <c r="O37" i="9" s="1"/>
  <c r="E34" i="9"/>
  <c r="D34" i="9"/>
  <c r="B34" i="9"/>
  <c r="P32" i="9"/>
  <c r="AB31" i="9"/>
  <c r="E31" i="9"/>
  <c r="L31" i="9" s="1"/>
  <c r="M31" i="9" s="1"/>
  <c r="D31" i="9"/>
  <c r="K31" i="9" s="1"/>
  <c r="C31" i="9"/>
  <c r="J31" i="9" s="1"/>
  <c r="AB30" i="9"/>
  <c r="E30" i="9"/>
  <c r="L30" i="9" s="1"/>
  <c r="M30" i="9" s="1"/>
  <c r="D30" i="9"/>
  <c r="K30" i="9" s="1"/>
  <c r="C30" i="9"/>
  <c r="J30" i="9" s="1"/>
  <c r="E29" i="9"/>
  <c r="L29" i="9" s="1"/>
  <c r="D29" i="9"/>
  <c r="K29" i="9" s="1"/>
  <c r="C29" i="9"/>
  <c r="O17" i="9"/>
  <c r="N17" i="9"/>
  <c r="L17" i="9"/>
  <c r="C19" i="9"/>
  <c r="A19" i="9"/>
  <c r="O16" i="9"/>
  <c r="N16" i="9"/>
  <c r="M16" i="9"/>
  <c r="D16" i="9"/>
  <c r="C16" i="9"/>
  <c r="B16" i="9"/>
  <c r="O15" i="9"/>
  <c r="M15" i="9"/>
  <c r="D15" i="9"/>
  <c r="C15" i="9"/>
  <c r="B15" i="9"/>
  <c r="O14" i="9"/>
  <c r="N14" i="9"/>
  <c r="M14" i="9"/>
  <c r="D14" i="9"/>
  <c r="C14" i="9"/>
  <c r="B14" i="9"/>
  <c r="K22" i="8"/>
  <c r="J22" i="8"/>
  <c r="K21" i="8"/>
  <c r="J21" i="8"/>
  <c r="R20" i="8"/>
  <c r="R19" i="8"/>
  <c r="N20" i="8"/>
  <c r="N19" i="8"/>
  <c r="N21" i="8"/>
  <c r="N22" i="8"/>
  <c r="J20" i="8"/>
  <c r="R19" i="7"/>
  <c r="R20" i="7"/>
  <c r="H22" i="8"/>
  <c r="I22" i="8"/>
  <c r="I21" i="8"/>
  <c r="I20" i="8"/>
  <c r="K20" i="8"/>
  <c r="I19" i="8"/>
  <c r="J19" i="8"/>
  <c r="P23" i="8" s="1"/>
  <c r="K19" i="8"/>
  <c r="Q23" i="8" s="1"/>
  <c r="D20" i="8"/>
  <c r="E20" i="8"/>
  <c r="D19" i="8"/>
  <c r="E19" i="8"/>
  <c r="D22" i="8"/>
  <c r="E22" i="8"/>
  <c r="D21" i="8"/>
  <c r="E21" i="8"/>
  <c r="C21" i="8"/>
  <c r="C22" i="8"/>
  <c r="B22" i="8"/>
  <c r="B21" i="8"/>
  <c r="L13" i="8"/>
  <c r="L12" i="8"/>
  <c r="C14" i="8"/>
  <c r="D14" i="8"/>
  <c r="E14" i="8"/>
  <c r="B14" i="8"/>
  <c r="L11" i="8"/>
  <c r="L10" i="8"/>
  <c r="R20" i="2"/>
  <c r="I20" i="2"/>
  <c r="R19" i="2"/>
  <c r="N20" i="2"/>
  <c r="C12" i="2"/>
  <c r="B12" i="2"/>
  <c r="J11" i="2"/>
  <c r="J10" i="2"/>
  <c r="P21" i="7"/>
  <c r="P20" i="7"/>
  <c r="P19" i="7"/>
  <c r="B19" i="7"/>
  <c r="B26" i="7"/>
  <c r="H21" i="8"/>
  <c r="H20" i="8"/>
  <c r="C20" i="8"/>
  <c r="B20" i="8"/>
  <c r="H19" i="8"/>
  <c r="H26" i="8" s="1"/>
  <c r="C19" i="8"/>
  <c r="B19" i="8"/>
  <c r="B26" i="8" s="1"/>
  <c r="N21" i="7"/>
  <c r="J21" i="7"/>
  <c r="I21" i="7"/>
  <c r="H21" i="7"/>
  <c r="D21" i="7"/>
  <c r="C21" i="7"/>
  <c r="B21" i="7"/>
  <c r="N20" i="7"/>
  <c r="J20" i="7"/>
  <c r="I20" i="7"/>
  <c r="H20" i="7"/>
  <c r="D20" i="7"/>
  <c r="C20" i="7"/>
  <c r="B20" i="7"/>
  <c r="N19" i="7"/>
  <c r="J19" i="7"/>
  <c r="I19" i="7"/>
  <c r="H19" i="7"/>
  <c r="H26" i="7" s="1"/>
  <c r="D19" i="7"/>
  <c r="C19" i="7"/>
  <c r="D13" i="7"/>
  <c r="C13" i="7"/>
  <c r="B13" i="7"/>
  <c r="K12" i="7"/>
  <c r="K11" i="7"/>
  <c r="K10" i="7"/>
  <c r="E17" i="6"/>
  <c r="C17" i="6"/>
  <c r="D17" i="6"/>
  <c r="B17" i="6"/>
  <c r="C12" i="6"/>
  <c r="D12" i="6"/>
  <c r="E12" i="6"/>
  <c r="B12" i="6"/>
  <c r="F8" i="6"/>
  <c r="F9" i="6"/>
  <c r="F10" i="6"/>
  <c r="F11" i="6"/>
  <c r="C16" i="5"/>
  <c r="Q7" i="6"/>
  <c r="V7" i="6" s="1"/>
  <c r="P7" i="1"/>
  <c r="B16" i="1"/>
  <c r="U7" i="1"/>
  <c r="C16" i="1"/>
  <c r="C10" i="1"/>
  <c r="B10" i="1"/>
  <c r="D9" i="1"/>
  <c r="D8" i="1"/>
  <c r="D16" i="5"/>
  <c r="B16" i="5"/>
  <c r="D11" i="5"/>
  <c r="C11" i="5"/>
  <c r="B11" i="5"/>
  <c r="E10" i="5"/>
  <c r="E9" i="5"/>
  <c r="E8" i="5"/>
  <c r="P7" i="5"/>
  <c r="U7" i="5" s="1"/>
  <c r="P16" i="9" l="1"/>
  <c r="P15" i="9"/>
  <c r="R31" i="11"/>
  <c r="O30" i="11"/>
  <c r="R31" i="10"/>
  <c r="O30" i="10"/>
  <c r="P22" i="8"/>
  <c r="P21" i="8"/>
  <c r="P20" i="8"/>
  <c r="P19" i="8"/>
  <c r="P25" i="8"/>
  <c r="Q25" i="8"/>
  <c r="E26" i="8"/>
  <c r="O25" i="8"/>
  <c r="N25" i="8"/>
  <c r="E26" i="7"/>
  <c r="P25" i="7"/>
  <c r="O25" i="7"/>
  <c r="N25" i="7"/>
  <c r="N11" i="6"/>
  <c r="N8" i="6"/>
  <c r="N10" i="6"/>
  <c r="N9" i="6"/>
  <c r="M10" i="5"/>
  <c r="M9" i="5"/>
  <c r="M8" i="5"/>
  <c r="B39" i="4" l="1"/>
  <c r="J39" i="4" s="1"/>
  <c r="C39" i="4"/>
  <c r="D39" i="4"/>
  <c r="E39" i="4"/>
  <c r="F39" i="4"/>
  <c r="B40" i="4"/>
  <c r="J40" i="4" s="1"/>
  <c r="C40" i="4"/>
  <c r="D40" i="4"/>
  <c r="E40" i="4"/>
  <c r="F40" i="4"/>
  <c r="B41" i="4"/>
  <c r="J41" i="4" s="1"/>
  <c r="C41" i="4"/>
  <c r="D41" i="4"/>
  <c r="E41" i="4"/>
  <c r="F41" i="4"/>
  <c r="B42" i="4"/>
  <c r="J42" i="4" s="1"/>
  <c r="C42" i="4"/>
  <c r="D42" i="4"/>
  <c r="E42" i="4"/>
  <c r="F42" i="4"/>
  <c r="C38" i="4"/>
  <c r="K38" i="4" s="1"/>
  <c r="D38" i="4"/>
  <c r="L38" i="4" s="1"/>
  <c r="E38" i="4"/>
  <c r="M38" i="4" s="1"/>
  <c r="F38" i="4"/>
  <c r="N38" i="4" s="1"/>
  <c r="B38" i="4"/>
  <c r="J38" i="4" s="1"/>
  <c r="F43" i="4" l="1"/>
  <c r="E43" i="4"/>
  <c r="D43" i="4"/>
  <c r="C43" i="4"/>
  <c r="B29" i="4"/>
  <c r="L29" i="4" s="1"/>
  <c r="C29" i="4"/>
  <c r="D29" i="4"/>
  <c r="E29" i="4"/>
  <c r="F29" i="4"/>
  <c r="B26" i="4"/>
  <c r="L26" i="4" s="1"/>
  <c r="C26" i="4"/>
  <c r="D26" i="4"/>
  <c r="E26" i="4"/>
  <c r="F26" i="4"/>
  <c r="B27" i="4"/>
  <c r="L27" i="4" s="1"/>
  <c r="C27" i="4"/>
  <c r="D27" i="4"/>
  <c r="E27" i="4"/>
  <c r="F27" i="4"/>
  <c r="B28" i="4"/>
  <c r="L28" i="4" s="1"/>
  <c r="C28" i="4"/>
  <c r="D28" i="4"/>
  <c r="E28" i="4"/>
  <c r="F28" i="4"/>
  <c r="F25" i="4"/>
  <c r="C25" i="4"/>
  <c r="D25" i="4"/>
  <c r="E25" i="4"/>
  <c r="B25" i="4"/>
  <c r="B14" i="4"/>
  <c r="B15" i="4"/>
  <c r="B16" i="4"/>
  <c r="B17" i="4"/>
  <c r="C13" i="4"/>
  <c r="D13" i="4"/>
  <c r="E13" i="4"/>
  <c r="F13" i="4"/>
  <c r="B13" i="4"/>
  <c r="N19" i="2"/>
  <c r="H20" i="2"/>
  <c r="I19" i="2"/>
  <c r="H19" i="2"/>
  <c r="H26" i="2" s="1"/>
  <c r="N25" i="2" s="1"/>
  <c r="B20" i="2"/>
  <c r="C20" i="2"/>
  <c r="C19" i="2"/>
  <c r="B19" i="2"/>
  <c r="B26" i="2" s="1"/>
  <c r="E26" i="2" l="1"/>
  <c r="P20" i="2"/>
  <c r="M8" i="1"/>
  <c r="I17" i="4"/>
  <c r="H17" i="4"/>
  <c r="J17" i="4" s="1"/>
  <c r="H16" i="4"/>
  <c r="J16" i="4" s="1"/>
  <c r="I16" i="4"/>
  <c r="I15" i="4"/>
  <c r="H15" i="4"/>
  <c r="J15" i="4" s="1"/>
  <c r="I14" i="4"/>
  <c r="H14" i="4"/>
  <c r="J14" i="4" s="1"/>
  <c r="H28" i="4"/>
  <c r="H27" i="4"/>
  <c r="H26" i="4"/>
  <c r="G26" i="4"/>
  <c r="H29" i="4"/>
  <c r="G29" i="4"/>
  <c r="K40" i="4"/>
  <c r="K41" i="4"/>
  <c r="K42" i="4"/>
  <c r="K39" i="4"/>
  <c r="L39" i="4"/>
  <c r="L40" i="4"/>
  <c r="L41" i="4"/>
  <c r="L42" i="4"/>
  <c r="M39" i="4"/>
  <c r="M40" i="4"/>
  <c r="M41" i="4"/>
  <c r="M42" i="4"/>
  <c r="N39" i="4"/>
  <c r="N40" i="4"/>
  <c r="N41" i="4"/>
  <c r="N42" i="4"/>
  <c r="I19" i="4"/>
  <c r="G28" i="4"/>
  <c r="P28" i="4" s="1"/>
  <c r="J19" i="4"/>
  <c r="H19" i="4"/>
  <c r="G27" i="4"/>
  <c r="M9" i="1"/>
  <c r="O39" i="4" l="1"/>
  <c r="O42" i="4"/>
  <c r="O41" i="4"/>
  <c r="O40" i="4"/>
  <c r="M29" i="4"/>
  <c r="O29" i="4"/>
  <c r="P29" i="4"/>
  <c r="Q29" i="4"/>
  <c r="R29" i="4"/>
  <c r="S29" i="4"/>
  <c r="T29" i="4"/>
  <c r="U29" i="4"/>
  <c r="V29" i="4"/>
  <c r="W29" i="4"/>
  <c r="N29" i="4"/>
  <c r="M26" i="4"/>
  <c r="O26" i="4"/>
  <c r="P26" i="4"/>
  <c r="Q26" i="4"/>
  <c r="R26" i="4"/>
  <c r="S26" i="4"/>
  <c r="T26" i="4"/>
  <c r="U26" i="4"/>
  <c r="V26" i="4"/>
  <c r="W26" i="4"/>
  <c r="N26" i="4"/>
  <c r="O28" i="4"/>
  <c r="Q28" i="4"/>
  <c r="N28" i="4"/>
  <c r="R28" i="4"/>
  <c r="U28" i="4"/>
  <c r="V28" i="4"/>
  <c r="T28" i="4"/>
  <c r="W28" i="4"/>
  <c r="S28" i="4"/>
  <c r="M28" i="4"/>
  <c r="W27" i="4"/>
  <c r="P27" i="4"/>
  <c r="P31" i="4" s="1"/>
  <c r="Q27" i="4"/>
  <c r="S27" i="4"/>
  <c r="T27" i="4"/>
  <c r="T31" i="4" s="1"/>
  <c r="R27" i="4"/>
  <c r="R31" i="4" s="1"/>
  <c r="N27" i="4"/>
  <c r="N31" i="4" s="1"/>
  <c r="M27" i="4"/>
  <c r="U27" i="4"/>
  <c r="U31" i="4" s="1"/>
  <c r="V27" i="4"/>
  <c r="V31" i="4" s="1"/>
  <c r="O27" i="4"/>
  <c r="P19" i="2"/>
  <c r="O25" i="2"/>
  <c r="O31" i="4" l="1"/>
  <c r="Q31" i="4"/>
  <c r="W31" i="4"/>
  <c r="M31" i="4"/>
  <c r="S31" i="4"/>
  <c r="P23" i="7" l="1"/>
  <c r="O23" i="7"/>
  <c r="N23" i="7"/>
  <c r="O23" i="2"/>
  <c r="N23" i="2"/>
  <c r="N23" i="8"/>
  <c r="O23" i="8"/>
  <c r="G16" i="9"/>
  <c r="G15" i="9"/>
  <c r="AA36" i="10"/>
  <c r="AA37" i="10"/>
  <c r="Z36" i="10"/>
  <c r="Z37" i="10"/>
  <c r="Y36" i="10"/>
  <c r="Y37" i="10"/>
  <c r="X36" i="10"/>
  <c r="X37" i="10"/>
  <c r="Q37" i="10"/>
  <c r="R17" i="10"/>
  <c r="R16" i="10"/>
  <c r="G16" i="10"/>
  <c r="R15" i="10"/>
  <c r="G15" i="10"/>
  <c r="AA36" i="11"/>
  <c r="AA37" i="11"/>
  <c r="Z36" i="11"/>
  <c r="Z37" i="11"/>
  <c r="Y36" i="11"/>
  <c r="Y37" i="11"/>
  <c r="X36" i="11"/>
  <c r="X37" i="11"/>
  <c r="Q37" i="11"/>
  <c r="R18" i="11"/>
  <c r="G18" i="11"/>
  <c r="R17" i="11"/>
  <c r="G17" i="11"/>
  <c r="R16" i="11"/>
  <c r="G16" i="11"/>
  <c r="R15" i="11"/>
  <c r="G15" i="11"/>
  <c r="Y36" i="9"/>
  <c r="X36" i="9"/>
  <c r="X37" i="9"/>
  <c r="Y37" i="9"/>
  <c r="Q37" i="9"/>
  <c r="S31" i="9"/>
</calcChain>
</file>

<file path=xl/sharedStrings.xml><?xml version="1.0" encoding="utf-8"?>
<sst xmlns="http://schemas.openxmlformats.org/spreadsheetml/2006/main" count="384" uniqueCount="94">
  <si>
    <t>Матрица</t>
  </si>
  <si>
    <t>а</t>
  </si>
  <si>
    <t>max-min</t>
  </si>
  <si>
    <t>min-max</t>
  </si>
  <si>
    <t>x1</t>
  </si>
  <si>
    <t>x2</t>
  </si>
  <si>
    <t>x3</t>
  </si>
  <si>
    <t>L=</t>
  </si>
  <si>
    <t>Ограничения:</t>
  </si>
  <si>
    <t>&gt;=</t>
  </si>
  <si>
    <t>v=1/L(min)</t>
  </si>
  <si>
    <t>=</t>
  </si>
  <si>
    <t>P1</t>
  </si>
  <si>
    <t>P2</t>
  </si>
  <si>
    <t>P3</t>
  </si>
  <si>
    <t>Цена игры</t>
  </si>
  <si>
    <t>Стратегия</t>
  </si>
  <si>
    <t>А</t>
  </si>
  <si>
    <t>Стратегии игрока А</t>
  </si>
  <si>
    <t>Целевая функция</t>
  </si>
  <si>
    <t>Переменные</t>
  </si>
  <si>
    <t>Матрица А</t>
  </si>
  <si>
    <t>Матрица Б</t>
  </si>
  <si>
    <t>b</t>
  </si>
  <si>
    <t>a</t>
  </si>
  <si>
    <t>max</t>
  </si>
  <si>
    <t>Вспомогательная матрица Б</t>
  </si>
  <si>
    <t>Вспомогательная матрица А</t>
  </si>
  <si>
    <t>Ha</t>
  </si>
  <si>
    <t>Hb</t>
  </si>
  <si>
    <t>p1</t>
  </si>
  <si>
    <t>p2</t>
  </si>
  <si>
    <t>p3</t>
  </si>
  <si>
    <t>q1</t>
  </si>
  <si>
    <t>q2</t>
  </si>
  <si>
    <t>q3</t>
  </si>
  <si>
    <t>Ha=</t>
  </si>
  <si>
    <t>Цена игры игрока А</t>
  </si>
  <si>
    <t>Цена игры игрока Б</t>
  </si>
  <si>
    <t>Ограничения</t>
  </si>
  <si>
    <t>&lt;=</t>
  </si>
  <si>
    <t>Hb=</t>
  </si>
  <si>
    <t>Состояния природы П</t>
  </si>
  <si>
    <t>А1</t>
  </si>
  <si>
    <t>А2</t>
  </si>
  <si>
    <t>А3</t>
  </si>
  <si>
    <t>А4</t>
  </si>
  <si>
    <t>П1</t>
  </si>
  <si>
    <t>П2</t>
  </si>
  <si>
    <t>П3</t>
  </si>
  <si>
    <t>П4</t>
  </si>
  <si>
    <t>Платежная матрица</t>
  </si>
  <si>
    <t>Вероятности</t>
  </si>
  <si>
    <t>Оценка по критерию Лапласа</t>
  </si>
  <si>
    <t xml:space="preserve">расчет вероятности: </t>
  </si>
  <si>
    <t>pi=1/n</t>
  </si>
  <si>
    <t>средневзвешенное</t>
  </si>
  <si>
    <t>Оценка по критерию Байеса</t>
  </si>
  <si>
    <t>Оценка по критерию Гермейера</t>
  </si>
  <si>
    <t>Матрица Гермейера</t>
  </si>
  <si>
    <t>G</t>
  </si>
  <si>
    <t>Исходная матрица</t>
  </si>
  <si>
    <t>x4</t>
  </si>
  <si>
    <t>P4</t>
  </si>
  <si>
    <t>Критерий "пессимизма"</t>
  </si>
  <si>
    <t>min-min</t>
  </si>
  <si>
    <t>Критерий "оптимизма"</t>
  </si>
  <si>
    <t>Критерий Вальда</t>
  </si>
  <si>
    <t>max-max</t>
  </si>
  <si>
    <t>Критерий Гурвица</t>
  </si>
  <si>
    <t>min</t>
  </si>
  <si>
    <t>Alpha</t>
  </si>
  <si>
    <t>Линейная свернтка</t>
  </si>
  <si>
    <t>Критерий Сэвиджа</t>
  </si>
  <si>
    <t>Матрица Сэвиджа</t>
  </si>
  <si>
    <t>Грабитель поедет в город B</t>
  </si>
  <si>
    <t>Грабитель поедет город C</t>
  </si>
  <si>
    <t>Полиция поедет в город B</t>
  </si>
  <si>
    <t>Полиция поедет в город C</t>
  </si>
  <si>
    <t>Стратегии полиции</t>
  </si>
  <si>
    <t>Стратегии грабитель</t>
  </si>
  <si>
    <t>Грабитель поедет в город C</t>
  </si>
  <si>
    <t>p4</t>
  </si>
  <si>
    <t>q4</t>
  </si>
  <si>
    <t>Жёсткий снегопад</t>
  </si>
  <si>
    <t>Радиоктивный дождь</t>
  </si>
  <si>
    <t>Вывод: в город С выгоднее всего ехать грабителю</t>
  </si>
  <si>
    <t>Критерий Гермейера</t>
  </si>
  <si>
    <t>Ливень</t>
  </si>
  <si>
    <t>Солнце</t>
  </si>
  <si>
    <t>Грабитель решит остаться в городе A</t>
  </si>
  <si>
    <t>Полиция останется в городе A</t>
  </si>
  <si>
    <t>Грабитель решит спрятаться с лесах</t>
  </si>
  <si>
    <t>Полиция начнет искать грабителя в лесах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</si>
</sst>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9" fontId="0" fillId="0" borderId="6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3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9" xfId="0" applyFill="1" applyBorder="1"/>
    <xf numFmtId="0" fontId="0" fillId="5" borderId="9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9" fontId="0" fillId="0" borderId="9" xfId="1" applyFont="1" applyBorder="1"/>
    <xf numFmtId="0" fontId="0" fillId="6" borderId="18" xfId="0" applyFill="1" applyBorder="1"/>
    <xf numFmtId="0" fontId="0" fillId="3" borderId="0" xfId="0" applyFill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0" xfId="0" applyFill="1" applyBorder="1" applyAlignment="1"/>
    <xf numFmtId="0" fontId="0" fillId="7" borderId="9" xfId="0" applyFill="1" applyBorder="1"/>
    <xf numFmtId="0" fontId="0" fillId="6" borderId="9" xfId="0" applyFill="1" applyBorder="1"/>
    <xf numFmtId="0" fontId="0" fillId="0" borderId="18" xfId="0" applyFill="1" applyBorder="1"/>
    <xf numFmtId="0" fontId="0" fillId="2" borderId="18" xfId="0" applyFill="1" applyBorder="1"/>
    <xf numFmtId="0" fontId="0" fillId="0" borderId="4" xfId="0" applyFill="1" applyBorder="1"/>
    <xf numFmtId="0" fontId="0" fillId="0" borderId="6" xfId="0" applyFill="1" applyBorder="1"/>
    <xf numFmtId="0" fontId="0" fillId="2" borderId="7" xfId="0" applyFill="1" applyBorder="1"/>
    <xf numFmtId="9" fontId="0" fillId="2" borderId="8" xfId="1" applyFont="1" applyFill="1" applyBorder="1"/>
    <xf numFmtId="0" fontId="0" fillId="2" borderId="6" xfId="0" applyFill="1" applyBorder="1"/>
    <xf numFmtId="0" fontId="2" fillId="0" borderId="0" xfId="0" applyFont="1"/>
    <xf numFmtId="0" fontId="0" fillId="10" borderId="18" xfId="0" applyFill="1" applyBorder="1"/>
    <xf numFmtId="0" fontId="0" fillId="10" borderId="0" xfId="0" applyFill="1" applyBorder="1"/>
    <xf numFmtId="0" fontId="0" fillId="0" borderId="7" xfId="0" applyFill="1" applyBorder="1" applyAlignment="1"/>
    <xf numFmtId="0" fontId="0" fillId="0" borderId="0" xfId="0" applyFill="1" applyBorder="1" applyAlignment="1"/>
    <xf numFmtId="0" fontId="0" fillId="9" borderId="9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1" applyNumberFormat="1" applyFont="1" applyBorder="1"/>
    <xf numFmtId="0" fontId="0" fillId="9" borderId="0" xfId="1" applyNumberFormat="1" applyFont="1" applyFill="1" applyBorder="1"/>
    <xf numFmtId="0" fontId="0" fillId="8" borderId="18" xfId="0" applyFill="1" applyBorder="1"/>
    <xf numFmtId="0" fontId="0" fillId="8" borderId="9" xfId="0" applyFill="1" applyBorder="1"/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0" xfId="0" applyNumberFormat="1" applyBorder="1" applyAlignment="1">
      <alignment horizontal="center"/>
    </xf>
    <xf numFmtId="0" fontId="0" fillId="3" borderId="9" xfId="0" applyFill="1" applyBorder="1"/>
    <xf numFmtId="0" fontId="0" fillId="0" borderId="7" xfId="0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распределения оптимальной цены игры по критерию Гурвица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неопределенность!$L$26</c:f>
              <c:strCache>
                <c:ptCount val="1"/>
                <c:pt idx="0">
                  <c:v>А1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неопределенность!$M$25:$W$25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неопределенность!$M$26:$W$26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8-4BB3-AC57-C964F687FC6B}"/>
            </c:ext>
          </c:extLst>
        </c:ser>
        <c:ser>
          <c:idx val="1"/>
          <c:order val="1"/>
          <c:tx>
            <c:strRef>
              <c:f>неопределенность!$L$27</c:f>
              <c:strCache>
                <c:ptCount val="1"/>
                <c:pt idx="0">
                  <c:v>А2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неопределенность!$M$27:$W$27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8-4BB3-AC57-C964F687FC6B}"/>
            </c:ext>
          </c:extLst>
        </c:ser>
        <c:ser>
          <c:idx val="2"/>
          <c:order val="2"/>
          <c:tx>
            <c:strRef>
              <c:f>неопределенность!$L$28</c:f>
              <c:strCache>
                <c:ptCount val="1"/>
                <c:pt idx="0">
                  <c:v>А3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неопределенность!$M$28:$W$28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8-4BB3-AC57-C964F687FC6B}"/>
            </c:ext>
          </c:extLst>
        </c:ser>
        <c:ser>
          <c:idx val="3"/>
          <c:order val="3"/>
          <c:tx>
            <c:strRef>
              <c:f>неопределенность!$L$29</c:f>
              <c:strCache>
                <c:ptCount val="1"/>
                <c:pt idx="0">
                  <c:v>А4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неопределенность!$M$29:$W$29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8-4BB3-AC57-C964F687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4753887"/>
        <c:axId val="1496361423"/>
      </c:barChart>
      <c:lineChart>
        <c:grouping val="standard"/>
        <c:varyColors val="0"/>
        <c:ser>
          <c:idx val="4"/>
          <c:order val="4"/>
          <c:tx>
            <c:strRef>
              <c:f>неопределенность!$L$31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неопределенность!$M$31:$W$31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8-4BB3-AC57-C964F687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753887"/>
        <c:axId val="1496361423"/>
      </c:lineChart>
      <c:catAx>
        <c:axId val="121475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Величина склонности к риску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61423"/>
        <c:crosses val="autoZero"/>
        <c:auto val="1"/>
        <c:lblAlgn val="ctr"/>
        <c:lblOffset val="100"/>
        <c:noMultiLvlLbl val="0"/>
      </c:catAx>
      <c:valAx>
        <c:axId val="1496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 игры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75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8</xdr:row>
      <xdr:rowOff>57150</xdr:rowOff>
    </xdr:from>
    <xdr:to>
      <xdr:col>22</xdr:col>
      <xdr:colOff>590549</xdr:colOff>
      <xdr:row>22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706E6E-5A42-4DC4-8EA9-B5D03FB3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F504-F8D5-42C4-8973-B50FEA8E9F90}">
  <sheetPr codeName="Лист1"/>
  <dimension ref="A1:U19"/>
  <sheetViews>
    <sheetView workbookViewId="0">
      <selection activeCell="B10" sqref="B10"/>
    </sheetView>
  </sheetViews>
  <sheetFormatPr defaultRowHeight="15" x14ac:dyDescent="0.25"/>
  <cols>
    <col min="19" max="19" width="11.28515625" customWidth="1"/>
  </cols>
  <sheetData>
    <row r="1" spans="1:21" x14ac:dyDescent="0.25">
      <c r="A1" s="64" t="s">
        <v>80</v>
      </c>
      <c r="B1" s="64"/>
      <c r="C1" s="64"/>
      <c r="D1" s="64"/>
      <c r="G1" s="64" t="s">
        <v>79</v>
      </c>
      <c r="H1" s="64"/>
      <c r="I1" s="64"/>
      <c r="J1" s="64"/>
      <c r="K1" s="1"/>
    </row>
    <row r="2" spans="1:21" x14ac:dyDescent="0.25">
      <c r="A2">
        <v>1</v>
      </c>
      <c r="B2" s="64" t="s">
        <v>75</v>
      </c>
      <c r="C2" s="64"/>
      <c r="D2" s="64"/>
      <c r="G2">
        <v>1</v>
      </c>
      <c r="H2" s="64" t="s">
        <v>77</v>
      </c>
      <c r="I2" s="64"/>
      <c r="J2" s="64"/>
      <c r="K2" s="1"/>
    </row>
    <row r="3" spans="1:21" x14ac:dyDescent="0.25">
      <c r="A3">
        <v>2</v>
      </c>
      <c r="B3" s="64" t="s">
        <v>81</v>
      </c>
      <c r="C3" s="64"/>
      <c r="D3" s="64"/>
      <c r="G3">
        <v>2</v>
      </c>
      <c r="H3" s="64" t="s">
        <v>78</v>
      </c>
      <c r="I3" s="64"/>
      <c r="J3" s="64"/>
      <c r="K3" s="1"/>
    </row>
    <row r="4" spans="1:21" x14ac:dyDescent="0.25">
      <c r="B4" s="64"/>
      <c r="C4" s="64"/>
      <c r="D4" s="64"/>
      <c r="H4" s="64"/>
      <c r="I4" s="64"/>
      <c r="J4" s="64"/>
      <c r="K4" s="1"/>
    </row>
    <row r="5" spans="1:21" ht="15.75" thickBot="1" x14ac:dyDescent="0.3"/>
    <row r="6" spans="1:21" ht="15.75" thickBot="1" x14ac:dyDescent="0.3">
      <c r="A6" t="s">
        <v>0</v>
      </c>
      <c r="O6" s="65" t="s">
        <v>19</v>
      </c>
      <c r="P6" s="66"/>
      <c r="S6" s="65" t="s">
        <v>15</v>
      </c>
      <c r="T6" s="67"/>
      <c r="U6" s="66"/>
    </row>
    <row r="7" spans="1:21" ht="15.75" thickBot="1" x14ac:dyDescent="0.3">
      <c r="A7" s="15" t="s">
        <v>1</v>
      </c>
      <c r="B7" s="16">
        <v>1</v>
      </c>
      <c r="C7" s="16">
        <v>2</v>
      </c>
      <c r="D7" s="17" t="s">
        <v>3</v>
      </c>
      <c r="I7" s="65" t="s">
        <v>20</v>
      </c>
      <c r="J7" s="66"/>
      <c r="K7" s="1"/>
      <c r="L7" s="65" t="s">
        <v>16</v>
      </c>
      <c r="M7" s="66"/>
      <c r="O7" s="2" t="s">
        <v>7</v>
      </c>
      <c r="P7" s="4">
        <f>SUM(J8:J9)</f>
        <v>0.03</v>
      </c>
      <c r="S7" s="2" t="s">
        <v>10</v>
      </c>
      <c r="T7" s="3" t="s">
        <v>11</v>
      </c>
      <c r="U7" s="4">
        <f>1/P7</f>
        <v>33.333333333333336</v>
      </c>
    </row>
    <row r="8" spans="1:21" x14ac:dyDescent="0.25">
      <c r="A8" s="18">
        <v>1</v>
      </c>
      <c r="B8" s="13">
        <v>0</v>
      </c>
      <c r="C8" s="13">
        <v>50</v>
      </c>
      <c r="D8" s="19">
        <f>MIN(B8:C8)</f>
        <v>0</v>
      </c>
      <c r="I8" s="5" t="s">
        <v>4</v>
      </c>
      <c r="J8" s="6">
        <v>0.02</v>
      </c>
      <c r="L8" s="5" t="s">
        <v>12</v>
      </c>
      <c r="M8" s="7">
        <f>J8*$U$7</f>
        <v>0.66666666666666674</v>
      </c>
    </row>
    <row r="9" spans="1:21" x14ac:dyDescent="0.25">
      <c r="A9" s="18">
        <v>2</v>
      </c>
      <c r="B9" s="13">
        <v>100</v>
      </c>
      <c r="C9" s="13">
        <v>0</v>
      </c>
      <c r="D9" s="19">
        <f>MIN(B9:C9)</f>
        <v>0</v>
      </c>
      <c r="I9" s="5" t="s">
        <v>5</v>
      </c>
      <c r="J9" s="6">
        <v>0.01</v>
      </c>
      <c r="L9" s="5" t="s">
        <v>13</v>
      </c>
      <c r="M9" s="7">
        <f>J9*$U$7</f>
        <v>0.33333333333333337</v>
      </c>
    </row>
    <row r="10" spans="1:21" ht="15.75" thickBot="1" x14ac:dyDescent="0.3">
      <c r="A10" s="21" t="s">
        <v>2</v>
      </c>
      <c r="B10" s="22">
        <f>MAX(B8:B9)</f>
        <v>100</v>
      </c>
      <c r="C10" s="23">
        <f>MAX(C8:C9)</f>
        <v>50</v>
      </c>
      <c r="D10" s="13"/>
      <c r="E10" s="20"/>
      <c r="I10" s="2"/>
      <c r="J10" s="4"/>
      <c r="L10" s="2"/>
      <c r="M10" s="8"/>
    </row>
    <row r="11" spans="1:21" ht="15.75" thickBot="1" x14ac:dyDescent="0.3">
      <c r="D11" s="23"/>
      <c r="E11" s="24"/>
    </row>
    <row r="14" spans="1:21" ht="15.75" thickBot="1" x14ac:dyDescent="0.3">
      <c r="A14" t="s">
        <v>8</v>
      </c>
    </row>
    <row r="15" spans="1:21" x14ac:dyDescent="0.25">
      <c r="A15" s="9"/>
      <c r="B15" s="10"/>
      <c r="C15" s="10"/>
      <c r="D15" s="10"/>
      <c r="E15" s="11"/>
    </row>
    <row r="16" spans="1:21" x14ac:dyDescent="0.25">
      <c r="A16" s="5"/>
      <c r="B16" s="12">
        <f>SUMPRODUCT(B8:B9,$J$8:$J$9)</f>
        <v>1</v>
      </c>
      <c r="C16" s="12">
        <f>SUMPRODUCT(C8:C9,$J$8:$J$9)</f>
        <v>1</v>
      </c>
      <c r="D16" s="12"/>
      <c r="E16" s="6"/>
    </row>
    <row r="17" spans="1:5" x14ac:dyDescent="0.25">
      <c r="A17" s="5"/>
      <c r="B17" s="12" t="s">
        <v>9</v>
      </c>
      <c r="C17" s="12" t="s">
        <v>9</v>
      </c>
      <c r="D17" s="12"/>
      <c r="E17" s="6"/>
    </row>
    <row r="18" spans="1:5" x14ac:dyDescent="0.25">
      <c r="A18" s="5"/>
      <c r="B18" s="12">
        <v>1</v>
      </c>
      <c r="C18" s="12">
        <v>1</v>
      </c>
      <c r="D18" s="12"/>
      <c r="E18" s="6"/>
    </row>
    <row r="19" spans="1:5" ht="15.75" thickBot="1" x14ac:dyDescent="0.3">
      <c r="A19" s="2"/>
      <c r="B19" s="3"/>
      <c r="C19" s="3"/>
      <c r="D19" s="3"/>
      <c r="E19" s="4"/>
    </row>
  </sheetData>
  <mergeCells count="12">
    <mergeCell ref="O6:P6"/>
    <mergeCell ref="I7:J7"/>
    <mergeCell ref="S6:U6"/>
    <mergeCell ref="L7:M7"/>
    <mergeCell ref="A1:D1"/>
    <mergeCell ref="B2:D2"/>
    <mergeCell ref="B3:D3"/>
    <mergeCell ref="B4:D4"/>
    <mergeCell ref="G1:J1"/>
    <mergeCell ref="H2:J2"/>
    <mergeCell ref="H4:J4"/>
    <mergeCell ref="H3:J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1765-A758-40F5-8680-7BE35603AD8A}">
  <sheetPr codeName="Лист4"/>
  <dimension ref="A1:X44"/>
  <sheetViews>
    <sheetView workbookViewId="0">
      <selection sqref="A1:D5"/>
    </sheetView>
  </sheetViews>
  <sheetFormatPr defaultRowHeight="15" x14ac:dyDescent="0.25"/>
  <cols>
    <col min="4" max="4" width="17" customWidth="1"/>
    <col min="7" max="7" width="9.5703125" customWidth="1"/>
  </cols>
  <sheetData>
    <row r="1" spans="1:19" x14ac:dyDescent="0.25">
      <c r="A1" s="64" t="s">
        <v>80</v>
      </c>
      <c r="B1" s="64"/>
      <c r="C1" s="64"/>
      <c r="D1" s="64"/>
      <c r="G1" s="64" t="s">
        <v>42</v>
      </c>
      <c r="H1" s="64"/>
      <c r="I1" s="64"/>
      <c r="J1" s="64"/>
      <c r="M1" s="65" t="s">
        <v>51</v>
      </c>
      <c r="N1" s="67"/>
      <c r="O1" s="67"/>
      <c r="P1" s="67"/>
      <c r="Q1" s="67"/>
      <c r="R1" s="67"/>
      <c r="S1" s="11"/>
    </row>
    <row r="2" spans="1:19" x14ac:dyDescent="0.25">
      <c r="A2">
        <v>1</v>
      </c>
      <c r="B2" s="64" t="s">
        <v>75</v>
      </c>
      <c r="C2" s="64"/>
      <c r="D2" s="64"/>
      <c r="G2">
        <v>1</v>
      </c>
      <c r="H2" s="64" t="s">
        <v>84</v>
      </c>
      <c r="I2" s="64"/>
      <c r="J2" s="64"/>
      <c r="M2" s="5"/>
      <c r="N2" s="13" t="s">
        <v>17</v>
      </c>
      <c r="O2" s="13" t="s">
        <v>47</v>
      </c>
      <c r="P2" s="13" t="s">
        <v>48</v>
      </c>
      <c r="Q2" s="13" t="s">
        <v>49</v>
      </c>
      <c r="R2" s="13" t="s">
        <v>50</v>
      </c>
      <c r="S2" s="6"/>
    </row>
    <row r="3" spans="1:19" x14ac:dyDescent="0.25">
      <c r="A3">
        <v>2</v>
      </c>
      <c r="B3" s="64" t="s">
        <v>76</v>
      </c>
      <c r="C3" s="64"/>
      <c r="D3" s="64"/>
      <c r="G3">
        <v>2</v>
      </c>
      <c r="H3" s="64" t="s">
        <v>85</v>
      </c>
      <c r="I3" s="64"/>
      <c r="J3" s="64"/>
      <c r="M3" s="5"/>
      <c r="N3" s="13" t="s">
        <v>43</v>
      </c>
      <c r="O3" s="13">
        <v>0</v>
      </c>
      <c r="P3" s="13">
        <v>50</v>
      </c>
      <c r="Q3" s="13">
        <v>50</v>
      </c>
      <c r="R3" s="79">
        <v>50</v>
      </c>
      <c r="S3" s="6"/>
    </row>
    <row r="4" spans="1:19" x14ac:dyDescent="0.25">
      <c r="A4">
        <v>3</v>
      </c>
      <c r="B4" s="64" t="s">
        <v>90</v>
      </c>
      <c r="C4" s="64"/>
      <c r="D4" s="64"/>
      <c r="G4">
        <v>3</v>
      </c>
      <c r="H4" s="64" t="s">
        <v>88</v>
      </c>
      <c r="I4" s="64"/>
      <c r="J4" s="64"/>
      <c r="M4" s="5"/>
      <c r="N4" s="13" t="s">
        <v>44</v>
      </c>
      <c r="O4" s="13">
        <v>100</v>
      </c>
      <c r="P4" s="13">
        <v>0</v>
      </c>
      <c r="Q4" s="13">
        <v>50</v>
      </c>
      <c r="R4" s="79">
        <v>50</v>
      </c>
      <c r="S4" s="6"/>
    </row>
    <row r="5" spans="1:19" x14ac:dyDescent="0.25">
      <c r="A5">
        <v>4</v>
      </c>
      <c r="B5" s="64" t="s">
        <v>92</v>
      </c>
      <c r="C5" s="64"/>
      <c r="D5" s="64"/>
      <c r="G5">
        <v>4</v>
      </c>
      <c r="H5" s="64" t="s">
        <v>89</v>
      </c>
      <c r="I5" s="64"/>
      <c r="J5" s="64"/>
      <c r="M5" s="5"/>
      <c r="N5" s="13" t="s">
        <v>45</v>
      </c>
      <c r="O5" s="13">
        <v>100</v>
      </c>
      <c r="P5" s="13">
        <v>50</v>
      </c>
      <c r="Q5" s="13">
        <v>0</v>
      </c>
      <c r="R5" s="79">
        <v>50</v>
      </c>
      <c r="S5" s="6"/>
    </row>
    <row r="6" spans="1:19" ht="15.75" thickBot="1" x14ac:dyDescent="0.3">
      <c r="M6" s="5"/>
      <c r="N6" s="13" t="s">
        <v>46</v>
      </c>
      <c r="O6" s="81">
        <v>100</v>
      </c>
      <c r="P6" s="81">
        <v>50</v>
      </c>
      <c r="Q6" s="81">
        <v>50</v>
      </c>
      <c r="R6" s="82">
        <v>0</v>
      </c>
      <c r="S6" s="6"/>
    </row>
    <row r="7" spans="1:19" x14ac:dyDescent="0.25">
      <c r="A7" s="9"/>
      <c r="B7" s="10"/>
      <c r="C7" s="10"/>
      <c r="D7" s="10"/>
      <c r="E7" s="10"/>
      <c r="F7" s="10"/>
      <c r="G7" s="10"/>
      <c r="H7" s="76" t="s">
        <v>64</v>
      </c>
      <c r="I7" s="76" t="s">
        <v>66</v>
      </c>
      <c r="J7" s="76" t="s">
        <v>67</v>
      </c>
      <c r="K7" s="11"/>
      <c r="M7" s="54"/>
      <c r="N7" s="55"/>
      <c r="O7" s="44"/>
      <c r="P7" s="44"/>
      <c r="Q7" s="44"/>
      <c r="R7" s="44"/>
      <c r="S7" s="6"/>
    </row>
    <row r="8" spans="1:19" ht="15.75" thickBot="1" x14ac:dyDescent="0.3">
      <c r="A8" s="5"/>
      <c r="B8" s="12"/>
      <c r="C8" s="12"/>
      <c r="D8" s="12"/>
      <c r="E8" s="12"/>
      <c r="F8" s="12"/>
      <c r="G8" s="12"/>
      <c r="H8" s="77"/>
      <c r="I8" s="77"/>
      <c r="J8" s="77"/>
      <c r="K8" s="6"/>
      <c r="M8" s="2"/>
      <c r="N8" s="3"/>
      <c r="O8" s="3"/>
      <c r="P8" s="3"/>
      <c r="Q8" s="3"/>
      <c r="R8" s="3"/>
      <c r="S8" s="4"/>
    </row>
    <row r="9" spans="1:19" ht="15" customHeight="1" x14ac:dyDescent="0.25">
      <c r="A9" s="5"/>
      <c r="B9" s="12"/>
      <c r="C9" s="12"/>
      <c r="D9" s="12"/>
      <c r="E9" s="12"/>
      <c r="F9" s="12"/>
      <c r="G9" s="12"/>
      <c r="H9" s="77"/>
      <c r="I9" s="77"/>
      <c r="J9" s="77"/>
      <c r="K9" s="6"/>
    </row>
    <row r="10" spans="1:19" x14ac:dyDescent="0.25">
      <c r="A10" s="5"/>
      <c r="B10" s="12"/>
      <c r="C10" s="12"/>
      <c r="D10" s="12"/>
      <c r="E10" s="12"/>
      <c r="F10" s="12"/>
      <c r="G10" s="12"/>
      <c r="H10" s="77"/>
      <c r="I10" s="77"/>
      <c r="J10" s="77"/>
      <c r="K10" s="6"/>
    </row>
    <row r="11" spans="1:19" x14ac:dyDescent="0.25">
      <c r="A11" s="5"/>
      <c r="B11" s="12"/>
      <c r="C11" s="12"/>
      <c r="D11" s="12"/>
      <c r="E11" s="12"/>
      <c r="F11" s="12"/>
      <c r="G11" s="12"/>
      <c r="H11" s="77"/>
      <c r="I11" s="77"/>
      <c r="J11" s="77"/>
      <c r="K11" s="6"/>
    </row>
    <row r="12" spans="1:19" x14ac:dyDescent="0.25">
      <c r="A12" s="5"/>
      <c r="B12" s="12"/>
      <c r="C12" s="12"/>
      <c r="D12" s="12"/>
      <c r="E12" s="12"/>
      <c r="F12" s="12"/>
      <c r="G12" s="12"/>
      <c r="H12" s="77"/>
      <c r="I12" s="77"/>
      <c r="J12" s="77"/>
      <c r="K12" s="6"/>
    </row>
    <row r="13" spans="1:19" x14ac:dyDescent="0.25">
      <c r="A13" s="5"/>
      <c r="B13" s="13" t="str">
        <f t="shared" ref="B13:F17" si="0">N2</f>
        <v>А</v>
      </c>
      <c r="C13" s="13" t="str">
        <f t="shared" si="0"/>
        <v>П1</v>
      </c>
      <c r="D13" s="13" t="str">
        <f t="shared" si="0"/>
        <v>П2</v>
      </c>
      <c r="E13" s="13" t="str">
        <f t="shared" si="0"/>
        <v>П3</v>
      </c>
      <c r="F13" s="13" t="str">
        <f t="shared" si="0"/>
        <v>П4</v>
      </c>
      <c r="G13" s="12"/>
      <c r="H13" s="13" t="s">
        <v>65</v>
      </c>
      <c r="I13" s="13" t="s">
        <v>68</v>
      </c>
      <c r="J13" s="13" t="s">
        <v>3</v>
      </c>
      <c r="K13" s="6"/>
    </row>
    <row r="14" spans="1:19" x14ac:dyDescent="0.25">
      <c r="A14" s="5"/>
      <c r="B14" s="13" t="str">
        <f t="shared" si="0"/>
        <v>А1</v>
      </c>
      <c r="C14" s="31">
        <f t="shared" si="0"/>
        <v>0</v>
      </c>
      <c r="D14" s="31">
        <f t="shared" si="0"/>
        <v>50</v>
      </c>
      <c r="E14" s="31">
        <f t="shared" si="0"/>
        <v>50</v>
      </c>
      <c r="F14" s="31">
        <f t="shared" si="0"/>
        <v>50</v>
      </c>
      <c r="G14" s="12"/>
      <c r="H14" s="13">
        <f>MIN(C14:F14)</f>
        <v>0</v>
      </c>
      <c r="I14" s="13">
        <f>MAX(C14:F14)</f>
        <v>50</v>
      </c>
      <c r="J14" s="13">
        <f>MIN(E14:H14)</f>
        <v>0</v>
      </c>
      <c r="K14" s="6"/>
    </row>
    <row r="15" spans="1:19" x14ac:dyDescent="0.25">
      <c r="A15" s="5"/>
      <c r="B15" s="13" t="str">
        <f t="shared" si="0"/>
        <v>А2</v>
      </c>
      <c r="C15" s="31">
        <f t="shared" si="0"/>
        <v>100</v>
      </c>
      <c r="D15" s="31">
        <f t="shared" si="0"/>
        <v>0</v>
      </c>
      <c r="E15" s="31">
        <f t="shared" si="0"/>
        <v>50</v>
      </c>
      <c r="F15" s="31">
        <f t="shared" si="0"/>
        <v>50</v>
      </c>
      <c r="G15" s="12"/>
      <c r="H15" s="13">
        <f t="shared" ref="H15:J17" si="1">MIN(C15:F15)</f>
        <v>0</v>
      </c>
      <c r="I15" s="13">
        <f t="shared" si="1"/>
        <v>0</v>
      </c>
      <c r="J15" s="13">
        <f t="shared" si="1"/>
        <v>0</v>
      </c>
      <c r="K15" s="6"/>
    </row>
    <row r="16" spans="1:19" x14ac:dyDescent="0.25">
      <c r="A16" s="5"/>
      <c r="B16" s="13" t="str">
        <f t="shared" si="0"/>
        <v>А3</v>
      </c>
      <c r="C16" s="31">
        <f t="shared" si="0"/>
        <v>100</v>
      </c>
      <c r="D16" s="31">
        <f t="shared" si="0"/>
        <v>50</v>
      </c>
      <c r="E16" s="31">
        <f t="shared" si="0"/>
        <v>0</v>
      </c>
      <c r="F16" s="31">
        <f t="shared" si="0"/>
        <v>50</v>
      </c>
      <c r="G16" s="12"/>
      <c r="H16" s="13">
        <f t="shared" si="1"/>
        <v>0</v>
      </c>
      <c r="I16" s="13">
        <f t="shared" si="1"/>
        <v>0</v>
      </c>
      <c r="J16" s="13">
        <f t="shared" si="1"/>
        <v>0</v>
      </c>
      <c r="K16" s="6"/>
    </row>
    <row r="17" spans="1:24" x14ac:dyDescent="0.25">
      <c r="A17" s="5"/>
      <c r="B17" s="13" t="str">
        <f t="shared" si="0"/>
        <v>А4</v>
      </c>
      <c r="C17" s="31">
        <f t="shared" si="0"/>
        <v>100</v>
      </c>
      <c r="D17" s="31">
        <f t="shared" si="0"/>
        <v>50</v>
      </c>
      <c r="E17" s="31">
        <f t="shared" si="0"/>
        <v>50</v>
      </c>
      <c r="F17" s="31">
        <f t="shared" si="0"/>
        <v>0</v>
      </c>
      <c r="G17" s="12"/>
      <c r="H17" s="13">
        <f t="shared" si="1"/>
        <v>0</v>
      </c>
      <c r="I17" s="13">
        <f t="shared" si="1"/>
        <v>0</v>
      </c>
      <c r="J17" s="13">
        <f t="shared" si="1"/>
        <v>0</v>
      </c>
      <c r="K17" s="6"/>
    </row>
    <row r="18" spans="1:24" x14ac:dyDescent="0.25">
      <c r="A18" s="5"/>
      <c r="B18" s="12"/>
      <c r="C18" s="12"/>
      <c r="D18" s="12"/>
      <c r="E18" s="12"/>
      <c r="F18" s="12"/>
      <c r="G18" s="12"/>
      <c r="H18" s="13"/>
      <c r="I18" s="13"/>
      <c r="J18" s="13"/>
      <c r="K18" s="6"/>
    </row>
    <row r="19" spans="1:24" x14ac:dyDescent="0.25">
      <c r="A19" s="5"/>
      <c r="B19" s="12"/>
      <c r="C19" s="12"/>
      <c r="D19" s="12"/>
      <c r="E19" s="12"/>
      <c r="F19" s="12"/>
      <c r="G19" s="12"/>
      <c r="H19" s="56">
        <f>MIN(H14:H17)</f>
        <v>0</v>
      </c>
      <c r="I19" s="56">
        <f>MAX(I14:I17)</f>
        <v>50</v>
      </c>
      <c r="J19" s="56">
        <f>MAX(J14:J17)</f>
        <v>0</v>
      </c>
      <c r="K19" s="6"/>
    </row>
    <row r="20" spans="1:24" x14ac:dyDescent="0.25">
      <c r="A20" s="5"/>
      <c r="B20" s="12"/>
      <c r="C20" s="12"/>
      <c r="D20" s="12"/>
      <c r="E20" s="12"/>
      <c r="F20" s="12"/>
      <c r="G20" s="12"/>
      <c r="H20" s="12"/>
      <c r="I20" s="12"/>
      <c r="J20" s="12"/>
      <c r="K20" s="6"/>
    </row>
    <row r="21" spans="1:24" ht="15.75" thickBo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4"/>
    </row>
    <row r="23" spans="1:24" ht="15.75" thickBot="1" x14ac:dyDescent="0.3">
      <c r="A23" t="s">
        <v>69</v>
      </c>
    </row>
    <row r="24" spans="1:24" x14ac:dyDescent="0.25">
      <c r="A24" s="9"/>
      <c r="B24" s="67" t="s">
        <v>61</v>
      </c>
      <c r="C24" s="67"/>
      <c r="D24" s="67"/>
      <c r="E24" s="67"/>
      <c r="F24" s="67"/>
      <c r="G24" s="67"/>
      <c r="H24" s="67"/>
      <c r="I24" s="10"/>
      <c r="J24" s="10"/>
      <c r="K24" s="10"/>
      <c r="L24" s="67" t="s">
        <v>72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11"/>
    </row>
    <row r="25" spans="1:24" x14ac:dyDescent="0.25">
      <c r="A25" s="5"/>
      <c r="B25" s="12" t="str">
        <f>N2</f>
        <v>А</v>
      </c>
      <c r="C25" s="12" t="str">
        <f>O2</f>
        <v>П1</v>
      </c>
      <c r="D25" s="12" t="str">
        <f>P2</f>
        <v>П2</v>
      </c>
      <c r="E25" s="12" t="str">
        <f>Q2</f>
        <v>П3</v>
      </c>
      <c r="F25" s="12" t="str">
        <f>R2</f>
        <v>П4</v>
      </c>
      <c r="G25" s="12" t="s">
        <v>25</v>
      </c>
      <c r="H25" s="12" t="s">
        <v>70</v>
      </c>
      <c r="I25" s="12"/>
      <c r="J25" s="12"/>
      <c r="K25" s="12"/>
      <c r="L25" s="12" t="s">
        <v>71</v>
      </c>
      <c r="M25" s="12">
        <v>0</v>
      </c>
      <c r="N25" s="59">
        <v>0.1</v>
      </c>
      <c r="O25" s="59">
        <v>0.2</v>
      </c>
      <c r="P25" s="59">
        <v>0.3</v>
      </c>
      <c r="Q25" s="59">
        <v>0.4</v>
      </c>
      <c r="R25" s="59">
        <v>0.5</v>
      </c>
      <c r="S25" s="59">
        <v>0.6</v>
      </c>
      <c r="T25" s="59">
        <v>0.7</v>
      </c>
      <c r="U25" s="59">
        <v>0.8</v>
      </c>
      <c r="V25" s="59">
        <v>0.9</v>
      </c>
      <c r="W25" s="59">
        <v>1</v>
      </c>
      <c r="X25" s="6"/>
    </row>
    <row r="26" spans="1:24" x14ac:dyDescent="0.25">
      <c r="A26" s="5"/>
      <c r="B26" s="12" t="str">
        <f t="shared" ref="B26:D29" si="2">N3</f>
        <v>А1</v>
      </c>
      <c r="C26" s="12">
        <f t="shared" si="2"/>
        <v>0</v>
      </c>
      <c r="D26" s="12">
        <f t="shared" si="2"/>
        <v>50</v>
      </c>
      <c r="E26" s="12">
        <f t="shared" ref="E26:F29" si="3">Q3</f>
        <v>50</v>
      </c>
      <c r="F26" s="12">
        <f t="shared" si="3"/>
        <v>50</v>
      </c>
      <c r="G26" s="12">
        <f>MAX(C26:F26)</f>
        <v>50</v>
      </c>
      <c r="H26" s="12">
        <f>MIN(C26:F26)</f>
        <v>0</v>
      </c>
      <c r="I26" s="12"/>
      <c r="J26" s="12"/>
      <c r="K26" s="12"/>
      <c r="L26" s="12" t="str">
        <f>B26</f>
        <v>А1</v>
      </c>
      <c r="M26" s="59">
        <f t="shared" ref="M26:W29" si="4">M$25*$G26+(1-M$25)*$H26</f>
        <v>0</v>
      </c>
      <c r="N26" s="59">
        <f t="shared" si="4"/>
        <v>5</v>
      </c>
      <c r="O26" s="59">
        <f t="shared" si="4"/>
        <v>10</v>
      </c>
      <c r="P26" s="59">
        <f t="shared" si="4"/>
        <v>15</v>
      </c>
      <c r="Q26" s="59">
        <f t="shared" si="4"/>
        <v>20</v>
      </c>
      <c r="R26" s="59">
        <f t="shared" si="4"/>
        <v>25</v>
      </c>
      <c r="S26" s="59">
        <f t="shared" si="4"/>
        <v>30</v>
      </c>
      <c r="T26" s="59">
        <f t="shared" si="4"/>
        <v>35</v>
      </c>
      <c r="U26" s="59">
        <f t="shared" si="4"/>
        <v>40</v>
      </c>
      <c r="V26" s="59">
        <f t="shared" si="4"/>
        <v>45</v>
      </c>
      <c r="W26" s="59">
        <f t="shared" si="4"/>
        <v>50</v>
      </c>
      <c r="X26" s="6"/>
    </row>
    <row r="27" spans="1:24" x14ac:dyDescent="0.25">
      <c r="A27" s="5"/>
      <c r="B27" s="12" t="str">
        <f t="shared" si="2"/>
        <v>А2</v>
      </c>
      <c r="C27" s="12">
        <f t="shared" si="2"/>
        <v>100</v>
      </c>
      <c r="D27" s="12">
        <f t="shared" si="2"/>
        <v>0</v>
      </c>
      <c r="E27" s="12">
        <f t="shared" si="3"/>
        <v>50</v>
      </c>
      <c r="F27" s="12">
        <f>R4</f>
        <v>50</v>
      </c>
      <c r="G27" s="12">
        <f>MAX(C27:F27)</f>
        <v>100</v>
      </c>
      <c r="H27" s="12">
        <f>MIN(C27:F27)</f>
        <v>0</v>
      </c>
      <c r="I27" s="12"/>
      <c r="J27" s="12"/>
      <c r="K27" s="12"/>
      <c r="L27" s="12" t="str">
        <f>B27</f>
        <v>А2</v>
      </c>
      <c r="M27" s="60">
        <f t="shared" si="4"/>
        <v>0</v>
      </c>
      <c r="N27" s="60">
        <f t="shared" si="4"/>
        <v>10</v>
      </c>
      <c r="O27" s="59">
        <f t="shared" si="4"/>
        <v>20</v>
      </c>
      <c r="P27" s="59">
        <f t="shared" si="4"/>
        <v>30</v>
      </c>
      <c r="Q27" s="59">
        <f t="shared" si="4"/>
        <v>40</v>
      </c>
      <c r="R27" s="59">
        <f t="shared" si="4"/>
        <v>50</v>
      </c>
      <c r="S27" s="59">
        <f t="shared" si="4"/>
        <v>60</v>
      </c>
      <c r="T27" s="59">
        <f t="shared" si="4"/>
        <v>70</v>
      </c>
      <c r="U27" s="59">
        <f t="shared" si="4"/>
        <v>80</v>
      </c>
      <c r="V27" s="59">
        <f t="shared" si="4"/>
        <v>90</v>
      </c>
      <c r="W27" s="59">
        <f t="shared" si="4"/>
        <v>100</v>
      </c>
      <c r="X27" s="6"/>
    </row>
    <row r="28" spans="1:24" x14ac:dyDescent="0.25">
      <c r="A28" s="5"/>
      <c r="B28" s="12" t="str">
        <f t="shared" si="2"/>
        <v>А3</v>
      </c>
      <c r="C28" s="12">
        <f t="shared" si="2"/>
        <v>100</v>
      </c>
      <c r="D28" s="12">
        <f t="shared" si="2"/>
        <v>50</v>
      </c>
      <c r="E28" s="12">
        <f t="shared" si="3"/>
        <v>0</v>
      </c>
      <c r="F28" s="12">
        <f>R5</f>
        <v>50</v>
      </c>
      <c r="G28" s="12">
        <f>MAX(C28:F28)</f>
        <v>100</v>
      </c>
      <c r="H28" s="12">
        <f>MIN(C28:F28)</f>
        <v>0</v>
      </c>
      <c r="I28" s="12"/>
      <c r="J28" s="12"/>
      <c r="K28" s="12"/>
      <c r="L28" s="12" t="str">
        <f>B28</f>
        <v>А3</v>
      </c>
      <c r="M28" s="59">
        <f t="shared" si="4"/>
        <v>0</v>
      </c>
      <c r="N28" s="59">
        <f t="shared" si="4"/>
        <v>10</v>
      </c>
      <c r="O28" s="60">
        <f t="shared" si="4"/>
        <v>20</v>
      </c>
      <c r="P28" s="60">
        <f t="shared" si="4"/>
        <v>30</v>
      </c>
      <c r="Q28" s="60">
        <f t="shared" si="4"/>
        <v>40</v>
      </c>
      <c r="R28" s="60">
        <f t="shared" si="4"/>
        <v>50</v>
      </c>
      <c r="S28" s="60">
        <f t="shared" si="4"/>
        <v>60</v>
      </c>
      <c r="T28" s="60">
        <f t="shared" si="4"/>
        <v>70</v>
      </c>
      <c r="U28" s="60">
        <f t="shared" si="4"/>
        <v>80</v>
      </c>
      <c r="V28" s="60">
        <f t="shared" si="4"/>
        <v>90</v>
      </c>
      <c r="W28" s="60">
        <f t="shared" si="4"/>
        <v>100</v>
      </c>
      <c r="X28" s="6"/>
    </row>
    <row r="29" spans="1:24" x14ac:dyDescent="0.25">
      <c r="A29" s="5"/>
      <c r="B29" s="12" t="str">
        <f t="shared" si="2"/>
        <v>А4</v>
      </c>
      <c r="C29" s="12">
        <f t="shared" si="2"/>
        <v>100</v>
      </c>
      <c r="D29" s="12">
        <f t="shared" si="2"/>
        <v>50</v>
      </c>
      <c r="E29" s="12">
        <f t="shared" si="3"/>
        <v>50</v>
      </c>
      <c r="F29" s="12">
        <f>R6</f>
        <v>0</v>
      </c>
      <c r="G29" s="12">
        <f>MAX(C29:F29)</f>
        <v>100</v>
      </c>
      <c r="H29" s="12">
        <f>MIN(C29:F29)</f>
        <v>0</v>
      </c>
      <c r="I29" s="12"/>
      <c r="J29" s="12"/>
      <c r="K29" s="12"/>
      <c r="L29" s="12" t="str">
        <f>B29</f>
        <v>А4</v>
      </c>
      <c r="M29" s="59">
        <f t="shared" si="4"/>
        <v>0</v>
      </c>
      <c r="N29" s="59">
        <f t="shared" si="4"/>
        <v>10</v>
      </c>
      <c r="O29" s="59">
        <f t="shared" si="4"/>
        <v>20</v>
      </c>
      <c r="P29" s="59">
        <f t="shared" si="4"/>
        <v>30</v>
      </c>
      <c r="Q29" s="59">
        <f t="shared" si="4"/>
        <v>40</v>
      </c>
      <c r="R29" s="59">
        <f t="shared" si="4"/>
        <v>50</v>
      </c>
      <c r="S29" s="59">
        <f t="shared" si="4"/>
        <v>60</v>
      </c>
      <c r="T29" s="59">
        <f t="shared" si="4"/>
        <v>70</v>
      </c>
      <c r="U29" s="59">
        <f t="shared" si="4"/>
        <v>80</v>
      </c>
      <c r="V29" s="59">
        <f t="shared" si="4"/>
        <v>90</v>
      </c>
      <c r="W29" s="59">
        <f t="shared" si="4"/>
        <v>100</v>
      </c>
      <c r="X29" s="6"/>
    </row>
    <row r="30" spans="1:24" x14ac:dyDescent="0.25">
      <c r="A30" s="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6"/>
    </row>
    <row r="31" spans="1:24" x14ac:dyDescent="0.25">
      <c r="A31" s="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 t="s">
        <v>25</v>
      </c>
      <c r="M31" s="12">
        <f>MAX(M26:M29)</f>
        <v>0</v>
      </c>
      <c r="N31" s="12">
        <f t="shared" ref="N31:W31" si="5">MAX(N26:N29)</f>
        <v>10</v>
      </c>
      <c r="O31" s="12">
        <f t="shared" si="5"/>
        <v>20</v>
      </c>
      <c r="P31" s="12">
        <f t="shared" si="5"/>
        <v>30</v>
      </c>
      <c r="Q31" s="12">
        <f t="shared" si="5"/>
        <v>40</v>
      </c>
      <c r="R31" s="12">
        <f t="shared" si="5"/>
        <v>50</v>
      </c>
      <c r="S31" s="12">
        <f t="shared" si="5"/>
        <v>60</v>
      </c>
      <c r="T31" s="12">
        <f t="shared" si="5"/>
        <v>70</v>
      </c>
      <c r="U31" s="12">
        <f t="shared" si="5"/>
        <v>80</v>
      </c>
      <c r="V31" s="12">
        <f t="shared" si="5"/>
        <v>90</v>
      </c>
      <c r="W31" s="12">
        <f t="shared" si="5"/>
        <v>100</v>
      </c>
      <c r="X31" s="6"/>
    </row>
    <row r="32" spans="1:24" x14ac:dyDescent="0.25">
      <c r="A32" s="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6"/>
    </row>
    <row r="33" spans="1:24" ht="15.75" thickBot="1" x14ac:dyDescent="0.3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</row>
    <row r="36" spans="1:24" ht="15.75" thickBot="1" x14ac:dyDescent="0.3">
      <c r="A36" t="s">
        <v>73</v>
      </c>
    </row>
    <row r="37" spans="1:24" x14ac:dyDescent="0.25">
      <c r="A37" s="9"/>
      <c r="B37" s="75" t="s">
        <v>61</v>
      </c>
      <c r="C37" s="75"/>
      <c r="D37" s="75"/>
      <c r="E37" s="75"/>
      <c r="F37" s="75"/>
      <c r="G37" s="10"/>
      <c r="H37" s="10"/>
      <c r="I37" s="10"/>
      <c r="J37" s="67" t="s">
        <v>74</v>
      </c>
      <c r="K37" s="67"/>
      <c r="L37" s="67"/>
      <c r="M37" s="67"/>
      <c r="N37" s="67"/>
      <c r="O37" s="67"/>
      <c r="P37" s="10"/>
      <c r="Q37" s="11"/>
    </row>
    <row r="38" spans="1:24" x14ac:dyDescent="0.25">
      <c r="A38" s="5"/>
      <c r="B38" s="13" t="str">
        <f>N2</f>
        <v>А</v>
      </c>
      <c r="C38" s="13" t="str">
        <f t="shared" ref="C38:F38" si="6">O2</f>
        <v>П1</v>
      </c>
      <c r="D38" s="13" t="str">
        <f t="shared" si="6"/>
        <v>П2</v>
      </c>
      <c r="E38" s="13" t="str">
        <f t="shared" si="6"/>
        <v>П3</v>
      </c>
      <c r="F38" s="13" t="str">
        <f t="shared" si="6"/>
        <v>П4</v>
      </c>
      <c r="G38" s="12"/>
      <c r="H38" s="12"/>
      <c r="I38" s="12"/>
      <c r="J38" s="13" t="str">
        <f>B38</f>
        <v>А</v>
      </c>
      <c r="K38" s="13" t="str">
        <f t="shared" ref="K38:N38" si="7">C38</f>
        <v>П1</v>
      </c>
      <c r="L38" s="13" t="str">
        <f t="shared" si="7"/>
        <v>П2</v>
      </c>
      <c r="M38" s="13" t="str">
        <f t="shared" si="7"/>
        <v>П3</v>
      </c>
      <c r="N38" s="13" t="str">
        <f t="shared" si="7"/>
        <v>П4</v>
      </c>
      <c r="O38" s="62" t="s">
        <v>2</v>
      </c>
      <c r="P38" s="12"/>
      <c r="Q38" s="6"/>
    </row>
    <row r="39" spans="1:24" x14ac:dyDescent="0.25">
      <c r="A39" s="5"/>
      <c r="B39" s="13" t="str">
        <f t="shared" ref="B39:B42" si="8">N3</f>
        <v>А1</v>
      </c>
      <c r="C39" s="31">
        <f t="shared" ref="C39:C42" si="9">O3</f>
        <v>0</v>
      </c>
      <c r="D39" s="31">
        <f t="shared" ref="D39:D42" si="10">P3</f>
        <v>50</v>
      </c>
      <c r="E39" s="31">
        <f t="shared" ref="E39:E42" si="11">Q3</f>
        <v>50</v>
      </c>
      <c r="F39" s="31">
        <f t="shared" ref="F39:F42" si="12">R3</f>
        <v>50</v>
      </c>
      <c r="G39" s="12"/>
      <c r="H39" s="12"/>
      <c r="I39" s="12"/>
      <c r="J39" s="13" t="str">
        <f t="shared" ref="J39:J42" si="13">B39</f>
        <v>А1</v>
      </c>
      <c r="K39" s="31">
        <f>C$43-C39</f>
        <v>100</v>
      </c>
      <c r="L39" s="31">
        <f t="shared" ref="L39:N42" si="14">D$43-D39</f>
        <v>0</v>
      </c>
      <c r="M39" s="31">
        <f t="shared" si="14"/>
        <v>0</v>
      </c>
      <c r="N39" s="31">
        <f t="shared" si="14"/>
        <v>0</v>
      </c>
      <c r="O39" s="62">
        <f>MAX(K39:N39)</f>
        <v>100</v>
      </c>
      <c r="P39" s="12"/>
      <c r="Q39" s="6"/>
    </row>
    <row r="40" spans="1:24" x14ac:dyDescent="0.25">
      <c r="A40" s="5"/>
      <c r="B40" s="13" t="str">
        <f t="shared" si="8"/>
        <v>А2</v>
      </c>
      <c r="C40" s="31">
        <f t="shared" si="9"/>
        <v>100</v>
      </c>
      <c r="D40" s="31">
        <f t="shared" si="10"/>
        <v>0</v>
      </c>
      <c r="E40" s="31">
        <f t="shared" si="11"/>
        <v>50</v>
      </c>
      <c r="F40" s="31">
        <f t="shared" si="12"/>
        <v>50</v>
      </c>
      <c r="G40" s="12"/>
      <c r="H40" s="12"/>
      <c r="I40" s="12"/>
      <c r="J40" s="13" t="str">
        <f t="shared" si="13"/>
        <v>А2</v>
      </c>
      <c r="K40" s="31">
        <f t="shared" ref="K40:K42" si="15">C$43-C40</f>
        <v>0</v>
      </c>
      <c r="L40" s="31">
        <f t="shared" si="14"/>
        <v>50</v>
      </c>
      <c r="M40" s="31">
        <f t="shared" si="14"/>
        <v>0</v>
      </c>
      <c r="N40" s="31">
        <f t="shared" si="14"/>
        <v>0</v>
      </c>
      <c r="O40" s="62">
        <f t="shared" ref="O40:O42" si="16">MAX(K40:N40)</f>
        <v>50</v>
      </c>
      <c r="P40" s="12"/>
      <c r="Q40" s="6"/>
    </row>
    <row r="41" spans="1:24" x14ac:dyDescent="0.25">
      <c r="A41" s="5"/>
      <c r="B41" s="13" t="str">
        <f t="shared" si="8"/>
        <v>А3</v>
      </c>
      <c r="C41" s="31">
        <f t="shared" si="9"/>
        <v>100</v>
      </c>
      <c r="D41" s="31">
        <f t="shared" si="10"/>
        <v>50</v>
      </c>
      <c r="E41" s="31">
        <f t="shared" si="11"/>
        <v>0</v>
      </c>
      <c r="F41" s="31">
        <f t="shared" si="12"/>
        <v>50</v>
      </c>
      <c r="G41" s="12"/>
      <c r="H41" s="12"/>
      <c r="I41" s="12"/>
      <c r="J41" s="13" t="str">
        <f t="shared" si="13"/>
        <v>А3</v>
      </c>
      <c r="K41" s="31">
        <f t="shared" si="15"/>
        <v>0</v>
      </c>
      <c r="L41" s="31">
        <f t="shared" si="14"/>
        <v>0</v>
      </c>
      <c r="M41" s="31">
        <f t="shared" si="14"/>
        <v>50</v>
      </c>
      <c r="N41" s="31">
        <f t="shared" si="14"/>
        <v>0</v>
      </c>
      <c r="O41" s="56">
        <f t="shared" si="16"/>
        <v>50</v>
      </c>
      <c r="P41" s="12"/>
      <c r="Q41" s="6"/>
    </row>
    <row r="42" spans="1:24" x14ac:dyDescent="0.25">
      <c r="A42" s="5"/>
      <c r="B42" s="13" t="str">
        <f t="shared" si="8"/>
        <v>А4</v>
      </c>
      <c r="C42" s="31">
        <f t="shared" si="9"/>
        <v>100</v>
      </c>
      <c r="D42" s="31">
        <f t="shared" si="10"/>
        <v>50</v>
      </c>
      <c r="E42" s="31">
        <f t="shared" si="11"/>
        <v>50</v>
      </c>
      <c r="F42" s="31">
        <f t="shared" si="12"/>
        <v>0</v>
      </c>
      <c r="G42" s="12"/>
      <c r="H42" s="12"/>
      <c r="I42" s="12"/>
      <c r="J42" s="13" t="str">
        <f t="shared" si="13"/>
        <v>А4</v>
      </c>
      <c r="K42" s="31">
        <f t="shared" si="15"/>
        <v>0</v>
      </c>
      <c r="L42" s="31">
        <f t="shared" si="14"/>
        <v>0</v>
      </c>
      <c r="M42" s="31">
        <f t="shared" si="14"/>
        <v>0</v>
      </c>
      <c r="N42" s="31">
        <f t="shared" si="14"/>
        <v>50</v>
      </c>
      <c r="O42" s="62">
        <f t="shared" si="16"/>
        <v>50</v>
      </c>
      <c r="P42" s="12"/>
      <c r="Q42" s="6"/>
    </row>
    <row r="43" spans="1:24" x14ac:dyDescent="0.25">
      <c r="A43" s="5"/>
      <c r="B43" s="63" t="s">
        <v>25</v>
      </c>
      <c r="C43" s="61">
        <f>MAX(C39:C42)</f>
        <v>100</v>
      </c>
      <c r="D43" s="61">
        <f t="shared" ref="D43:F43" si="17">MAX(D39:D42)</f>
        <v>50</v>
      </c>
      <c r="E43" s="61">
        <f t="shared" si="17"/>
        <v>50</v>
      </c>
      <c r="F43" s="61">
        <f t="shared" si="17"/>
        <v>50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6"/>
    </row>
    <row r="44" spans="1:24" ht="15.75" thickBot="1" x14ac:dyDescent="0.3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</row>
  </sheetData>
  <mergeCells count="18">
    <mergeCell ref="B24:H24"/>
    <mergeCell ref="L24:W24"/>
    <mergeCell ref="B37:F37"/>
    <mergeCell ref="J37:O37"/>
    <mergeCell ref="M1:R1"/>
    <mergeCell ref="B2:D2"/>
    <mergeCell ref="H2:J2"/>
    <mergeCell ref="B3:D3"/>
    <mergeCell ref="H3:J3"/>
    <mergeCell ref="B4:D4"/>
    <mergeCell ref="H4:J4"/>
    <mergeCell ref="B5:D5"/>
    <mergeCell ref="H5:J5"/>
    <mergeCell ref="A1:D1"/>
    <mergeCell ref="G1:J1"/>
    <mergeCell ref="H7:H12"/>
    <mergeCell ref="I7:I12"/>
    <mergeCell ref="J7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7394-4E95-4A0A-AF70-8D1B6C2F386D}">
  <sheetPr codeName="Лист5"/>
  <dimension ref="A1:U19"/>
  <sheetViews>
    <sheetView workbookViewId="0">
      <selection activeCell="H4" sqref="H4:J4"/>
    </sheetView>
  </sheetViews>
  <sheetFormatPr defaultRowHeight="15" x14ac:dyDescent="0.25"/>
  <cols>
    <col min="4" max="4" width="21.85546875" customWidth="1"/>
    <col min="10" max="10" width="16.140625" customWidth="1"/>
    <col min="19" max="19" width="11.28515625" customWidth="1"/>
  </cols>
  <sheetData>
    <row r="1" spans="1:21" x14ac:dyDescent="0.25">
      <c r="A1" s="64" t="s">
        <v>80</v>
      </c>
      <c r="B1" s="64"/>
      <c r="C1" s="64"/>
      <c r="D1" s="64"/>
      <c r="G1" s="64" t="s">
        <v>79</v>
      </c>
      <c r="H1" s="64"/>
      <c r="I1" s="64"/>
      <c r="J1" s="64"/>
      <c r="K1" s="57"/>
    </row>
    <row r="2" spans="1:21" x14ac:dyDescent="0.25">
      <c r="A2">
        <v>1</v>
      </c>
      <c r="B2" s="64" t="s">
        <v>75</v>
      </c>
      <c r="C2" s="64"/>
      <c r="D2" s="64"/>
      <c r="G2">
        <v>1</v>
      </c>
      <c r="H2" s="64" t="s">
        <v>77</v>
      </c>
      <c r="I2" s="64"/>
      <c r="J2" s="64"/>
      <c r="K2" s="57"/>
    </row>
    <row r="3" spans="1:21" x14ac:dyDescent="0.25">
      <c r="A3">
        <v>2</v>
      </c>
      <c r="B3" s="64" t="s">
        <v>76</v>
      </c>
      <c r="C3" s="64"/>
      <c r="D3" s="64"/>
      <c r="G3">
        <v>2</v>
      </c>
      <c r="H3" s="64" t="s">
        <v>78</v>
      </c>
      <c r="I3" s="64"/>
      <c r="J3" s="64"/>
      <c r="K3" s="57"/>
    </row>
    <row r="4" spans="1:21" x14ac:dyDescent="0.25">
      <c r="A4">
        <v>3</v>
      </c>
      <c r="B4" s="64" t="s">
        <v>90</v>
      </c>
      <c r="C4" s="64"/>
      <c r="D4" s="64"/>
      <c r="G4">
        <v>3</v>
      </c>
      <c r="H4" s="64" t="s">
        <v>91</v>
      </c>
      <c r="I4" s="64"/>
      <c r="J4" s="64"/>
      <c r="K4" s="57"/>
    </row>
    <row r="5" spans="1:21" ht="15.75" thickBot="1" x14ac:dyDescent="0.3"/>
    <row r="6" spans="1:21" ht="15.75" thickBot="1" x14ac:dyDescent="0.3">
      <c r="A6" t="s">
        <v>0</v>
      </c>
      <c r="O6" s="65" t="s">
        <v>19</v>
      </c>
      <c r="P6" s="66"/>
      <c r="S6" s="65" t="s">
        <v>15</v>
      </c>
      <c r="T6" s="67"/>
      <c r="U6" s="66"/>
    </row>
    <row r="7" spans="1:21" ht="15.75" thickBot="1" x14ac:dyDescent="0.3">
      <c r="A7" s="15" t="s">
        <v>1</v>
      </c>
      <c r="B7" s="16">
        <v>1</v>
      </c>
      <c r="C7" s="16">
        <v>2</v>
      </c>
      <c r="D7" s="16">
        <v>3</v>
      </c>
      <c r="E7" s="17" t="s">
        <v>3</v>
      </c>
      <c r="I7" s="65" t="s">
        <v>20</v>
      </c>
      <c r="J7" s="66"/>
      <c r="K7" s="57"/>
      <c r="L7" s="65" t="s">
        <v>16</v>
      </c>
      <c r="M7" s="66"/>
      <c r="O7" s="2" t="s">
        <v>7</v>
      </c>
      <c r="P7" s="4">
        <f>SUM(J8:J10)</f>
        <v>2.5000000000000001E-2</v>
      </c>
      <c r="S7" s="2" t="s">
        <v>10</v>
      </c>
      <c r="T7" s="3" t="s">
        <v>11</v>
      </c>
      <c r="U7" s="4">
        <f>1/P7</f>
        <v>40</v>
      </c>
    </row>
    <row r="8" spans="1:21" x14ac:dyDescent="0.25">
      <c r="A8" s="18">
        <v>1</v>
      </c>
      <c r="B8" s="13">
        <v>0</v>
      </c>
      <c r="C8" s="13">
        <v>50</v>
      </c>
      <c r="D8" s="13">
        <v>50</v>
      </c>
      <c r="E8" s="19">
        <f>MIN(B8:D8)</f>
        <v>0</v>
      </c>
      <c r="I8" s="5" t="s">
        <v>4</v>
      </c>
      <c r="J8" s="6">
        <v>1.4999999999999999E-2</v>
      </c>
      <c r="L8" s="5" t="s">
        <v>12</v>
      </c>
      <c r="M8" s="7">
        <f>J8*$U$7</f>
        <v>0.6</v>
      </c>
    </row>
    <row r="9" spans="1:21" x14ac:dyDescent="0.25">
      <c r="A9" s="18">
        <v>2</v>
      </c>
      <c r="B9" s="13">
        <v>100</v>
      </c>
      <c r="C9" s="13">
        <v>0</v>
      </c>
      <c r="D9" s="13">
        <v>50</v>
      </c>
      <c r="E9" s="19">
        <f>MIN(B9:D9)</f>
        <v>0</v>
      </c>
      <c r="I9" s="5" t="s">
        <v>5</v>
      </c>
      <c r="J9" s="6">
        <v>5.0000000000000001E-3</v>
      </c>
      <c r="L9" s="5" t="s">
        <v>13</v>
      </c>
      <c r="M9" s="7">
        <f>J9*$U$7</f>
        <v>0.2</v>
      </c>
    </row>
    <row r="10" spans="1:21" ht="15.75" thickBot="1" x14ac:dyDescent="0.3">
      <c r="A10" s="18">
        <v>3</v>
      </c>
      <c r="B10" s="13">
        <v>100</v>
      </c>
      <c r="C10" s="13">
        <v>50</v>
      </c>
      <c r="D10" s="13">
        <v>0</v>
      </c>
      <c r="E10" s="20">
        <f>MIN(B10:D10)</f>
        <v>0</v>
      </c>
      <c r="I10" s="2" t="s">
        <v>6</v>
      </c>
      <c r="J10" s="4">
        <v>5.0000000000000001E-3</v>
      </c>
      <c r="L10" s="2" t="s">
        <v>14</v>
      </c>
      <c r="M10" s="8">
        <f>J10*$U$7</f>
        <v>0.2</v>
      </c>
    </row>
    <row r="11" spans="1:21" ht="15.75" thickBot="1" x14ac:dyDescent="0.3">
      <c r="A11" s="21" t="s">
        <v>2</v>
      </c>
      <c r="B11" s="22">
        <f>MAX(B8:B10)</f>
        <v>100</v>
      </c>
      <c r="C11" s="23">
        <f>MAX(C8:C10)</f>
        <v>50</v>
      </c>
      <c r="D11" s="23">
        <f>MAX(D8:D10)</f>
        <v>50</v>
      </c>
      <c r="E11" s="24"/>
    </row>
    <row r="14" spans="1:21" ht="15.75" thickBot="1" x14ac:dyDescent="0.3">
      <c r="A14" t="s">
        <v>8</v>
      </c>
    </row>
    <row r="15" spans="1:21" x14ac:dyDescent="0.25">
      <c r="A15" s="9"/>
      <c r="B15" s="10"/>
      <c r="C15" s="10"/>
      <c r="D15" s="10"/>
      <c r="E15" s="11"/>
    </row>
    <row r="16" spans="1:21" x14ac:dyDescent="0.25">
      <c r="A16" s="5"/>
      <c r="B16" s="12">
        <f>SUMPRODUCT(B8:B10,$J$8:$J$10)</f>
        <v>1</v>
      </c>
      <c r="C16" s="12">
        <f>SUMPRODUCT(C8:C10,$J$8:$J$10)</f>
        <v>1</v>
      </c>
      <c r="D16" s="12">
        <f>SUMPRODUCT(D8:D10,$J$8:$J$10)</f>
        <v>1</v>
      </c>
      <c r="E16" s="6"/>
    </row>
    <row r="17" spans="1:5" x14ac:dyDescent="0.25">
      <c r="A17" s="5"/>
      <c r="B17" s="12" t="s">
        <v>9</v>
      </c>
      <c r="C17" s="12" t="s">
        <v>9</v>
      </c>
      <c r="D17" s="12" t="s">
        <v>9</v>
      </c>
      <c r="E17" s="6"/>
    </row>
    <row r="18" spans="1:5" x14ac:dyDescent="0.25">
      <c r="A18" s="5"/>
      <c r="B18" s="12">
        <v>1</v>
      </c>
      <c r="C18" s="12">
        <v>1</v>
      </c>
      <c r="D18" s="12">
        <v>1</v>
      </c>
      <c r="E18" s="6"/>
    </row>
    <row r="19" spans="1:5" ht="15.75" thickBot="1" x14ac:dyDescent="0.3">
      <c r="A19" s="2"/>
      <c r="B19" s="3"/>
      <c r="C19" s="3"/>
      <c r="D19" s="3"/>
      <c r="E19" s="4"/>
    </row>
  </sheetData>
  <mergeCells count="12">
    <mergeCell ref="B4:D4"/>
    <mergeCell ref="H4:J4"/>
    <mergeCell ref="O6:P6"/>
    <mergeCell ref="S6:U6"/>
    <mergeCell ref="I7:J7"/>
    <mergeCell ref="L7:M7"/>
    <mergeCell ref="A1:D1"/>
    <mergeCell ref="G1:J1"/>
    <mergeCell ref="B2:D2"/>
    <mergeCell ref="H2:J2"/>
    <mergeCell ref="B3:D3"/>
    <mergeCell ref="H3:J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E02C-3D41-4127-87F5-A48FDE3F0ED9}">
  <sheetPr codeName="Лист6"/>
  <dimension ref="A1:V20"/>
  <sheetViews>
    <sheetView workbookViewId="0">
      <selection sqref="A1:K5"/>
    </sheetView>
  </sheetViews>
  <sheetFormatPr defaultRowHeight="15" x14ac:dyDescent="0.25"/>
  <cols>
    <col min="4" max="4" width="18.7109375" customWidth="1"/>
    <col min="11" max="11" width="22.140625" customWidth="1"/>
    <col min="20" max="20" width="11.28515625" customWidth="1"/>
  </cols>
  <sheetData>
    <row r="1" spans="1:22" x14ac:dyDescent="0.25">
      <c r="A1" s="64" t="s">
        <v>80</v>
      </c>
      <c r="B1" s="64"/>
      <c r="C1" s="64"/>
      <c r="D1" s="64"/>
      <c r="E1" s="57"/>
      <c r="H1" s="64" t="s">
        <v>79</v>
      </c>
      <c r="I1" s="64"/>
      <c r="J1" s="64"/>
      <c r="K1" s="64"/>
      <c r="L1" s="57"/>
    </row>
    <row r="2" spans="1:22" x14ac:dyDescent="0.25">
      <c r="A2">
        <v>1</v>
      </c>
      <c r="B2" s="64" t="s">
        <v>75</v>
      </c>
      <c r="C2" s="64"/>
      <c r="D2" s="64"/>
      <c r="E2" s="57"/>
      <c r="H2">
        <v>1</v>
      </c>
      <c r="I2" s="64" t="s">
        <v>77</v>
      </c>
      <c r="J2" s="64"/>
      <c r="K2" s="64"/>
      <c r="L2" s="57"/>
    </row>
    <row r="3" spans="1:22" x14ac:dyDescent="0.25">
      <c r="A3">
        <v>2</v>
      </c>
      <c r="B3" s="64" t="s">
        <v>76</v>
      </c>
      <c r="C3" s="64"/>
      <c r="D3" s="64"/>
      <c r="E3" s="57"/>
      <c r="H3">
        <v>2</v>
      </c>
      <c r="I3" s="64" t="s">
        <v>78</v>
      </c>
      <c r="J3" s="64"/>
      <c r="K3" s="64"/>
      <c r="L3" s="57"/>
    </row>
    <row r="4" spans="1:22" x14ac:dyDescent="0.25">
      <c r="A4">
        <v>3</v>
      </c>
      <c r="B4" s="64" t="s">
        <v>90</v>
      </c>
      <c r="C4" s="64"/>
      <c r="D4" s="64"/>
      <c r="E4" s="57"/>
      <c r="H4">
        <v>3</v>
      </c>
      <c r="I4" s="64" t="s">
        <v>91</v>
      </c>
      <c r="J4" s="64"/>
      <c r="K4" s="64"/>
      <c r="L4" s="57"/>
    </row>
    <row r="5" spans="1:22" ht="15.75" thickBot="1" x14ac:dyDescent="0.3">
      <c r="A5">
        <v>4</v>
      </c>
      <c r="B5" s="64" t="s">
        <v>92</v>
      </c>
      <c r="C5" s="64"/>
      <c r="D5" s="64"/>
      <c r="H5">
        <v>4</v>
      </c>
      <c r="I5" s="64" t="s">
        <v>93</v>
      </c>
      <c r="J5" s="64"/>
      <c r="K5" s="64"/>
    </row>
    <row r="6" spans="1:22" ht="15.75" thickBot="1" x14ac:dyDescent="0.3">
      <c r="A6" t="s">
        <v>0</v>
      </c>
      <c r="P6" s="65" t="s">
        <v>19</v>
      </c>
      <c r="Q6" s="66"/>
      <c r="T6" s="65" t="s">
        <v>15</v>
      </c>
      <c r="U6" s="67"/>
      <c r="V6" s="66"/>
    </row>
    <row r="7" spans="1:22" ht="15.75" thickBot="1" x14ac:dyDescent="0.3">
      <c r="A7" s="15" t="s">
        <v>1</v>
      </c>
      <c r="B7" s="16">
        <v>1</v>
      </c>
      <c r="C7" s="16">
        <v>2</v>
      </c>
      <c r="D7" s="16">
        <v>3</v>
      </c>
      <c r="E7" s="78">
        <v>4</v>
      </c>
      <c r="F7" s="17" t="s">
        <v>3</v>
      </c>
      <c r="J7" s="65" t="s">
        <v>20</v>
      </c>
      <c r="K7" s="66"/>
      <c r="L7" s="57"/>
      <c r="M7" s="65" t="s">
        <v>16</v>
      </c>
      <c r="N7" s="66"/>
      <c r="P7" s="2" t="s">
        <v>7</v>
      </c>
      <c r="Q7" s="4">
        <f>SUM(K8:K10)</f>
        <v>0.02</v>
      </c>
      <c r="T7" s="2" t="s">
        <v>10</v>
      </c>
      <c r="U7" s="3" t="s">
        <v>11</v>
      </c>
      <c r="V7" s="4">
        <f>1/Q7</f>
        <v>50</v>
      </c>
    </row>
    <row r="8" spans="1:22" x14ac:dyDescent="0.25">
      <c r="A8" s="18">
        <v>1</v>
      </c>
      <c r="B8" s="13">
        <v>0</v>
      </c>
      <c r="C8" s="13">
        <v>50</v>
      </c>
      <c r="D8" s="13">
        <v>50</v>
      </c>
      <c r="E8" s="79">
        <v>50</v>
      </c>
      <c r="F8" s="19">
        <f>MIN(B8:E8)</f>
        <v>0</v>
      </c>
      <c r="J8" s="5" t="s">
        <v>4</v>
      </c>
      <c r="K8" s="6">
        <v>1.3333333333333332E-2</v>
      </c>
      <c r="M8" s="5" t="s">
        <v>12</v>
      </c>
      <c r="N8" s="7">
        <f>K8*$V$7</f>
        <v>0.66666666666666663</v>
      </c>
    </row>
    <row r="9" spans="1:22" x14ac:dyDescent="0.25">
      <c r="A9" s="18">
        <v>2</v>
      </c>
      <c r="B9" s="13">
        <v>100</v>
      </c>
      <c r="C9" s="13">
        <v>0</v>
      </c>
      <c r="D9" s="13">
        <v>50</v>
      </c>
      <c r="E9" s="79">
        <v>50</v>
      </c>
      <c r="F9" s="19">
        <f t="shared" ref="F9:F11" si="0">MIN(B9:E9)</f>
        <v>0</v>
      </c>
      <c r="J9" s="5" t="s">
        <v>5</v>
      </c>
      <c r="K9" s="6">
        <v>3.3333333333333335E-3</v>
      </c>
      <c r="M9" s="5" t="s">
        <v>13</v>
      </c>
      <c r="N9" s="7">
        <f>K9*$V$7</f>
        <v>0.16666666666666669</v>
      </c>
    </row>
    <row r="10" spans="1:22" ht="15.75" thickBot="1" x14ac:dyDescent="0.3">
      <c r="A10" s="18">
        <v>3</v>
      </c>
      <c r="B10" s="13">
        <v>100</v>
      </c>
      <c r="C10" s="13">
        <v>50</v>
      </c>
      <c r="D10" s="13">
        <v>0</v>
      </c>
      <c r="E10" s="79">
        <v>50</v>
      </c>
      <c r="F10" s="19">
        <f t="shared" si="0"/>
        <v>0</v>
      </c>
      <c r="J10" s="2" t="s">
        <v>6</v>
      </c>
      <c r="K10" s="4">
        <v>3.3333333333333335E-3</v>
      </c>
      <c r="M10" s="2" t="s">
        <v>14</v>
      </c>
      <c r="N10" s="8">
        <f>K10*$V$7</f>
        <v>0.16666666666666669</v>
      </c>
    </row>
    <row r="11" spans="1:22" ht="15.75" thickBot="1" x14ac:dyDescent="0.3">
      <c r="A11" s="80">
        <v>4</v>
      </c>
      <c r="B11" s="81">
        <v>100</v>
      </c>
      <c r="C11" s="81">
        <v>50</v>
      </c>
      <c r="D11" s="81">
        <v>50</v>
      </c>
      <c r="E11" s="82">
        <v>0</v>
      </c>
      <c r="F11" s="19">
        <f t="shared" si="0"/>
        <v>0</v>
      </c>
      <c r="J11" s="2" t="s">
        <v>6</v>
      </c>
      <c r="K11" s="4">
        <v>3.3333333333333335E-3</v>
      </c>
      <c r="M11" s="2" t="s">
        <v>14</v>
      </c>
      <c r="N11" s="8">
        <f>K11*$V$7</f>
        <v>0.16666666666666669</v>
      </c>
    </row>
    <row r="12" spans="1:22" ht="15.75" thickBot="1" x14ac:dyDescent="0.3">
      <c r="A12" s="21" t="s">
        <v>2</v>
      </c>
      <c r="B12" s="22">
        <f>MAX(B8:B11)</f>
        <v>100</v>
      </c>
      <c r="C12" s="22">
        <f t="shared" ref="C12:E12" si="1">MAX(C8:C11)</f>
        <v>50</v>
      </c>
      <c r="D12" s="22">
        <f t="shared" si="1"/>
        <v>50</v>
      </c>
      <c r="E12" s="22">
        <f t="shared" si="1"/>
        <v>50</v>
      </c>
      <c r="F12" s="24"/>
    </row>
    <row r="15" spans="1:22" ht="15.75" thickBot="1" x14ac:dyDescent="0.3">
      <c r="A15" t="s">
        <v>8</v>
      </c>
    </row>
    <row r="16" spans="1:22" x14ac:dyDescent="0.25">
      <c r="A16" s="9"/>
      <c r="B16" s="10"/>
      <c r="C16" s="10"/>
      <c r="D16" s="10"/>
      <c r="E16" s="10"/>
      <c r="F16" s="11"/>
    </row>
    <row r="17" spans="1:6" x14ac:dyDescent="0.25">
      <c r="A17" s="5"/>
      <c r="B17" s="12">
        <f>SUMPRODUCT(B8:B11,$K$8:$K$11)</f>
        <v>1</v>
      </c>
      <c r="C17" s="12">
        <f t="shared" ref="C17:E17" si="2">SUMPRODUCT(C8:C11,$K$8:$K$11)</f>
        <v>1</v>
      </c>
      <c r="D17" s="12">
        <f t="shared" si="2"/>
        <v>1</v>
      </c>
      <c r="E17" s="12">
        <f>SUMPRODUCT(E8:E11,$K$8:$K$11)</f>
        <v>1</v>
      </c>
      <c r="F17" s="6"/>
    </row>
    <row r="18" spans="1:6" x14ac:dyDescent="0.25">
      <c r="A18" s="5"/>
      <c r="B18" s="12" t="s">
        <v>9</v>
      </c>
      <c r="C18" s="12" t="s">
        <v>9</v>
      </c>
      <c r="D18" s="12" t="s">
        <v>9</v>
      </c>
      <c r="E18" s="12" t="s">
        <v>9</v>
      </c>
      <c r="F18" s="6"/>
    </row>
    <row r="19" spans="1:6" x14ac:dyDescent="0.25">
      <c r="A19" s="5"/>
      <c r="B19" s="12">
        <v>1</v>
      </c>
      <c r="C19" s="12">
        <v>1</v>
      </c>
      <c r="D19" s="12">
        <v>1</v>
      </c>
      <c r="E19" s="12">
        <v>1</v>
      </c>
      <c r="F19" s="6"/>
    </row>
    <row r="20" spans="1:6" ht="15.75" thickBot="1" x14ac:dyDescent="0.3">
      <c r="A20" s="2"/>
      <c r="B20" s="3"/>
      <c r="C20" s="3"/>
      <c r="D20" s="3"/>
      <c r="E20" s="3"/>
      <c r="F20" s="4"/>
    </row>
  </sheetData>
  <mergeCells count="14">
    <mergeCell ref="B4:D4"/>
    <mergeCell ref="I4:K4"/>
    <mergeCell ref="P6:Q6"/>
    <mergeCell ref="T6:V6"/>
    <mergeCell ref="J7:K7"/>
    <mergeCell ref="M7:N7"/>
    <mergeCell ref="B5:D5"/>
    <mergeCell ref="I5:K5"/>
    <mergeCell ref="A1:D1"/>
    <mergeCell ref="H1:K1"/>
    <mergeCell ref="B2:D2"/>
    <mergeCell ref="I2:K2"/>
    <mergeCell ref="B3:D3"/>
    <mergeCell ref="I3:K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DD27-69BE-44F6-9DD5-8E3733B0A915}">
  <sheetPr codeName="Лист2"/>
  <dimension ref="A2:T26"/>
  <sheetViews>
    <sheetView topLeftCell="A13" workbookViewId="0">
      <selection activeCell="F6" sqref="F6"/>
    </sheetView>
  </sheetViews>
  <sheetFormatPr defaultRowHeight="15" x14ac:dyDescent="0.25"/>
  <cols>
    <col min="2" max="2" width="12.7109375" bestFit="1" customWidth="1"/>
    <col min="5" max="5" width="12.7109375" bestFit="1" customWidth="1"/>
  </cols>
  <sheetData>
    <row r="2" spans="1:20" x14ac:dyDescent="0.25">
      <c r="A2" s="64" t="s">
        <v>80</v>
      </c>
      <c r="B2" s="64"/>
      <c r="C2" s="64"/>
      <c r="D2" s="64"/>
      <c r="G2" s="64" t="s">
        <v>79</v>
      </c>
      <c r="H2" s="64"/>
      <c r="I2" s="64"/>
      <c r="J2" s="64"/>
    </row>
    <row r="3" spans="1:20" x14ac:dyDescent="0.25">
      <c r="A3">
        <v>1</v>
      </c>
      <c r="B3" s="64" t="s">
        <v>75</v>
      </c>
      <c r="C3" s="64"/>
      <c r="D3" s="64"/>
      <c r="G3">
        <v>1</v>
      </c>
      <c r="H3" s="64" t="s">
        <v>77</v>
      </c>
      <c r="I3" s="64"/>
      <c r="J3" s="64"/>
    </row>
    <row r="4" spans="1:20" x14ac:dyDescent="0.25">
      <c r="A4">
        <v>2</v>
      </c>
      <c r="B4" s="64" t="s">
        <v>81</v>
      </c>
      <c r="C4" s="64"/>
      <c r="D4" s="64"/>
      <c r="G4">
        <v>2</v>
      </c>
      <c r="H4" s="64" t="s">
        <v>78</v>
      </c>
      <c r="I4" s="64"/>
      <c r="J4" s="64"/>
    </row>
    <row r="5" spans="1:20" x14ac:dyDescent="0.25">
      <c r="B5" s="64"/>
      <c r="C5" s="64"/>
      <c r="D5" s="64"/>
      <c r="H5" s="64"/>
      <c r="I5" s="64"/>
      <c r="J5" s="64"/>
    </row>
    <row r="6" spans="1:20" ht="15.75" thickBot="1" x14ac:dyDescent="0.3">
      <c r="N6" s="64" t="s">
        <v>20</v>
      </c>
      <c r="O6" s="64"/>
      <c r="P6" s="64"/>
      <c r="Q6" s="64"/>
      <c r="R6" s="64"/>
      <c r="S6" s="64"/>
      <c r="T6" s="64"/>
    </row>
    <row r="7" spans="1:20" x14ac:dyDescent="0.25">
      <c r="N7" s="9"/>
      <c r="O7" s="10"/>
      <c r="P7" s="10"/>
      <c r="Q7" s="10"/>
      <c r="R7" s="10"/>
      <c r="S7" s="11"/>
    </row>
    <row r="8" spans="1:20" ht="15.75" thickBot="1" x14ac:dyDescent="0.3">
      <c r="A8" s="68" t="s">
        <v>21</v>
      </c>
      <c r="B8" s="68"/>
      <c r="C8" s="68"/>
      <c r="D8" s="68"/>
      <c r="E8" s="68"/>
      <c r="G8" s="68" t="s">
        <v>22</v>
      </c>
      <c r="H8" s="68"/>
      <c r="I8" s="68"/>
      <c r="J8" s="68"/>
      <c r="K8" s="68"/>
      <c r="N8" s="5"/>
      <c r="O8" s="13" t="s">
        <v>30</v>
      </c>
      <c r="P8" s="35">
        <v>0.50000037145655873</v>
      </c>
      <c r="Q8" s="12"/>
      <c r="R8" s="12"/>
      <c r="S8" s="6"/>
    </row>
    <row r="9" spans="1:20" x14ac:dyDescent="0.25">
      <c r="A9" s="15" t="s">
        <v>24</v>
      </c>
      <c r="B9" s="16">
        <v>1</v>
      </c>
      <c r="C9" s="16">
        <v>2</v>
      </c>
      <c r="D9" s="16"/>
      <c r="E9" s="25"/>
      <c r="G9" s="15" t="s">
        <v>23</v>
      </c>
      <c r="H9" s="16">
        <v>1</v>
      </c>
      <c r="I9" s="16">
        <v>2</v>
      </c>
      <c r="J9" s="17" t="s">
        <v>25</v>
      </c>
      <c r="K9" s="17"/>
      <c r="N9" s="5"/>
      <c r="O9" s="13" t="s">
        <v>31</v>
      </c>
      <c r="P9" s="35">
        <v>0.50000062854344107</v>
      </c>
      <c r="Q9" s="12"/>
      <c r="R9" s="12"/>
      <c r="S9" s="6"/>
    </row>
    <row r="10" spans="1:20" x14ac:dyDescent="0.25">
      <c r="A10" s="18">
        <v>1</v>
      </c>
      <c r="B10" s="13">
        <v>0</v>
      </c>
      <c r="C10" s="13">
        <v>50</v>
      </c>
      <c r="D10" s="13"/>
      <c r="E10" s="26"/>
      <c r="G10" s="18">
        <v>1</v>
      </c>
      <c r="H10" s="13">
        <v>100</v>
      </c>
      <c r="I10" s="13">
        <v>50</v>
      </c>
      <c r="J10" s="19">
        <f>MAX(G10:I10)</f>
        <v>100</v>
      </c>
      <c r="K10" s="19"/>
      <c r="N10" s="5"/>
      <c r="O10" s="13"/>
      <c r="P10" s="35"/>
      <c r="Q10" s="12"/>
      <c r="R10" s="12"/>
      <c r="S10" s="6"/>
    </row>
    <row r="11" spans="1:20" x14ac:dyDescent="0.25">
      <c r="A11" s="18">
        <v>2</v>
      </c>
      <c r="B11" s="13">
        <v>100</v>
      </c>
      <c r="C11" s="13">
        <v>0</v>
      </c>
      <c r="D11" s="13"/>
      <c r="E11" s="26"/>
      <c r="G11" s="18">
        <v>2</v>
      </c>
      <c r="H11" s="13">
        <v>0</v>
      </c>
      <c r="I11" s="13">
        <v>100</v>
      </c>
      <c r="J11" s="19">
        <f>MAX(G11:I11)</f>
        <v>100</v>
      </c>
      <c r="K11" s="19"/>
      <c r="N11" s="5"/>
      <c r="O11" s="12"/>
      <c r="P11" s="34"/>
      <c r="Q11" s="12"/>
      <c r="R11" s="12"/>
      <c r="S11" s="6"/>
    </row>
    <row r="12" spans="1:20" ht="15.75" thickBot="1" x14ac:dyDescent="0.3">
      <c r="A12" s="21" t="s">
        <v>25</v>
      </c>
      <c r="B12" s="29">
        <f>MAX(B9:B11)</f>
        <v>100</v>
      </c>
      <c r="C12" s="23">
        <f>MAX(C9:C11)</f>
        <v>50</v>
      </c>
      <c r="D12" s="23"/>
      <c r="E12" s="26"/>
      <c r="G12" s="18"/>
      <c r="H12" s="30"/>
      <c r="I12" s="13"/>
      <c r="J12" s="19"/>
      <c r="K12" s="19"/>
      <c r="N12" s="5"/>
      <c r="O12" s="13" t="s">
        <v>33</v>
      </c>
      <c r="P12" s="13" t="s">
        <v>34</v>
      </c>
      <c r="Q12" s="13"/>
      <c r="R12" s="12"/>
      <c r="S12" s="6"/>
    </row>
    <row r="13" spans="1:20" ht="15.75" thickBot="1" x14ac:dyDescent="0.3">
      <c r="A13" s="21"/>
      <c r="B13" s="29"/>
      <c r="C13" s="23"/>
      <c r="D13" s="23"/>
      <c r="E13" s="27"/>
      <c r="G13" s="28"/>
      <c r="H13" s="29"/>
      <c r="I13" s="29"/>
      <c r="J13" s="29"/>
      <c r="K13" s="27"/>
      <c r="N13" s="5"/>
      <c r="O13" s="35">
        <v>0.33333405414355444</v>
      </c>
      <c r="P13" s="35">
        <v>0.66666694585644548</v>
      </c>
      <c r="Q13" s="35"/>
      <c r="R13" s="12"/>
      <c r="S13" s="6"/>
    </row>
    <row r="14" spans="1:20" ht="15.75" thickBot="1" x14ac:dyDescent="0.3">
      <c r="N14" s="2"/>
      <c r="O14" s="3"/>
      <c r="P14" s="3"/>
      <c r="Q14" s="3"/>
      <c r="R14" s="3"/>
      <c r="S14" s="4"/>
    </row>
    <row r="17" spans="1:20" ht="15.75" thickBot="1" x14ac:dyDescent="0.3">
      <c r="A17" s="68" t="s">
        <v>27</v>
      </c>
      <c r="B17" s="68"/>
      <c r="C17" s="68"/>
      <c r="D17" s="68"/>
      <c r="E17" s="68"/>
      <c r="G17" s="68" t="s">
        <v>26</v>
      </c>
      <c r="H17" s="68"/>
      <c r="I17" s="68"/>
      <c r="J17" s="68"/>
      <c r="K17" s="68"/>
      <c r="M17" s="64" t="s">
        <v>39</v>
      </c>
      <c r="N17" s="64"/>
      <c r="O17" s="64"/>
      <c r="P17" s="64"/>
      <c r="Q17" s="64"/>
      <c r="R17" s="64"/>
      <c r="S17" s="64"/>
      <c r="T17" s="64"/>
    </row>
    <row r="18" spans="1:20" x14ac:dyDescent="0.25">
      <c r="A18" s="15" t="s">
        <v>28</v>
      </c>
      <c r="B18" s="16">
        <v>1</v>
      </c>
      <c r="C18" s="16">
        <v>2</v>
      </c>
      <c r="D18" s="16"/>
      <c r="E18" s="25"/>
      <c r="G18" s="15" t="s">
        <v>29</v>
      </c>
      <c r="H18" s="16">
        <v>1</v>
      </c>
      <c r="I18" s="16">
        <v>2</v>
      </c>
      <c r="J18" s="16"/>
      <c r="K18" s="17"/>
      <c r="M18" s="9"/>
      <c r="N18" s="10"/>
      <c r="O18" s="10"/>
      <c r="P18" s="10"/>
      <c r="Q18" s="10"/>
      <c r="R18" s="10"/>
      <c r="S18" s="10"/>
      <c r="T18" s="11"/>
    </row>
    <row r="19" spans="1:20" x14ac:dyDescent="0.25">
      <c r="A19" s="18">
        <v>1</v>
      </c>
      <c r="B19" s="31">
        <f t="shared" ref="B19:D21" si="0">B10*$P8*O$13</f>
        <v>0</v>
      </c>
      <c r="C19" s="31">
        <f t="shared" si="0"/>
        <v>16.666686028301612</v>
      </c>
      <c r="D19" s="31"/>
      <c r="E19" s="26"/>
      <c r="G19" s="18">
        <v>1</v>
      </c>
      <c r="H19" s="31">
        <f t="shared" ref="H19:J21" si="1">H10*$P8*O$13</f>
        <v>16.666715089089788</v>
      </c>
      <c r="I19" s="31">
        <f t="shared" si="1"/>
        <v>16.666686028301612</v>
      </c>
      <c r="J19" s="31"/>
      <c r="K19" s="19"/>
      <c r="M19" s="5"/>
      <c r="N19" s="12">
        <f>SUMPRODUCT(B10:D10,$O$13:$Q$13)</f>
        <v>33.333347292822275</v>
      </c>
      <c r="O19" s="12" t="s">
        <v>40</v>
      </c>
      <c r="P19" s="12">
        <f>$B$26</f>
        <v>33.333409686972672</v>
      </c>
      <c r="Q19" s="12"/>
      <c r="R19" s="83">
        <f>SUM(P8:P9)</f>
        <v>1.0000009999999997</v>
      </c>
      <c r="S19" s="32" t="s">
        <v>11</v>
      </c>
      <c r="T19" s="33">
        <v>1</v>
      </c>
    </row>
    <row r="20" spans="1:20" x14ac:dyDescent="0.25">
      <c r="A20" s="18">
        <v>2</v>
      </c>
      <c r="B20" s="31">
        <f t="shared" si="0"/>
        <v>16.666723658671064</v>
      </c>
      <c r="C20" s="31">
        <f t="shared" si="0"/>
        <v>0</v>
      </c>
      <c r="D20" s="31"/>
      <c r="E20" s="26"/>
      <c r="G20" s="18">
        <v>2</v>
      </c>
      <c r="H20" s="31">
        <f t="shared" si="1"/>
        <v>0</v>
      </c>
      <c r="I20" s="31">
        <f>I11*$P9*P$13</f>
        <v>33.333389195735897</v>
      </c>
      <c r="J20" s="31"/>
      <c r="K20" s="19"/>
      <c r="M20" s="5"/>
      <c r="N20" s="12">
        <f>SUMPRODUCT(B11:D11,$O$13:$Q$13)</f>
        <v>33.333405414355447</v>
      </c>
      <c r="O20" s="12" t="s">
        <v>40</v>
      </c>
      <c r="P20" s="12">
        <f>$B$26</f>
        <v>33.333409686972672</v>
      </c>
      <c r="Q20" s="12"/>
      <c r="R20" s="83">
        <f>SUM(O13:P13)</f>
        <v>1.0000009999999999</v>
      </c>
      <c r="S20" s="32" t="s">
        <v>11</v>
      </c>
      <c r="T20" s="33">
        <v>1</v>
      </c>
    </row>
    <row r="21" spans="1:20" x14ac:dyDescent="0.25">
      <c r="A21" s="18"/>
      <c r="B21" s="31"/>
      <c r="C21" s="31"/>
      <c r="D21" s="31"/>
      <c r="E21" s="26"/>
      <c r="G21" s="18"/>
      <c r="H21" s="31"/>
      <c r="I21" s="31"/>
      <c r="J21" s="31"/>
      <c r="K21" s="19"/>
      <c r="M21" s="5"/>
      <c r="N21" s="12"/>
      <c r="O21" s="12"/>
      <c r="P21" s="12"/>
      <c r="Q21" s="12"/>
      <c r="R21" s="12"/>
      <c r="S21" s="12"/>
      <c r="T21" s="6"/>
    </row>
    <row r="22" spans="1:20" ht="15.75" thickBot="1" x14ac:dyDescent="0.3">
      <c r="A22" s="21"/>
      <c r="B22" s="29"/>
      <c r="C22" s="23"/>
      <c r="D22" s="23"/>
      <c r="E22" s="27"/>
      <c r="G22" s="28"/>
      <c r="H22" s="29"/>
      <c r="I22" s="29"/>
      <c r="J22" s="29"/>
      <c r="K22" s="27"/>
      <c r="M22" s="5"/>
      <c r="N22" s="12"/>
      <c r="O22" s="12"/>
      <c r="P22" s="12"/>
      <c r="Q22" s="12"/>
      <c r="R22" s="12"/>
      <c r="S22" s="12"/>
      <c r="T22" s="6"/>
    </row>
    <row r="23" spans="1:20" x14ac:dyDescent="0.25">
      <c r="M23" s="5"/>
      <c r="N23" s="12">
        <f>SUMPRODUCT(H19:H20,$P$8:$P$9)</f>
        <v>8.333363735505527</v>
      </c>
      <c r="O23" s="12">
        <f>SUMPRODUCT(I19:I20,$P$8:$P$9)</f>
        <v>25.000064754451742</v>
      </c>
      <c r="P23" s="12"/>
      <c r="Q23" s="12"/>
      <c r="R23" s="12"/>
      <c r="S23" s="12"/>
      <c r="T23" s="6"/>
    </row>
    <row r="24" spans="1:20" ht="15.75" thickBot="1" x14ac:dyDescent="0.3">
      <c r="M24" s="5"/>
      <c r="N24" s="12" t="s">
        <v>40</v>
      </c>
      <c r="O24" s="12" t="s">
        <v>40</v>
      </c>
      <c r="P24" s="12"/>
      <c r="Q24" s="12"/>
      <c r="R24" s="12"/>
      <c r="S24" s="12"/>
      <c r="T24" s="6"/>
    </row>
    <row r="25" spans="1:20" x14ac:dyDescent="0.25">
      <c r="A25" s="65" t="s">
        <v>37</v>
      </c>
      <c r="B25" s="66"/>
      <c r="D25" s="65" t="s">
        <v>19</v>
      </c>
      <c r="E25" s="66"/>
      <c r="G25" s="65" t="s">
        <v>38</v>
      </c>
      <c r="H25" s="66"/>
      <c r="M25" s="5"/>
      <c r="N25" s="12">
        <f>$H$26</f>
        <v>66.666790313127308</v>
      </c>
      <c r="O25" s="12">
        <f>$H$26</f>
        <v>66.666790313127308</v>
      </c>
      <c r="P25" s="12"/>
      <c r="Q25" s="12"/>
      <c r="R25" s="12"/>
      <c r="S25" s="12"/>
      <c r="T25" s="6"/>
    </row>
    <row r="26" spans="1:20" ht="15.75" thickBot="1" x14ac:dyDescent="0.3">
      <c r="A26" s="2" t="s">
        <v>36</v>
      </c>
      <c r="B26" s="4">
        <f>SUM(B19:C20)</f>
        <v>33.333409686972672</v>
      </c>
      <c r="D26" s="2" t="s">
        <v>7</v>
      </c>
      <c r="E26" s="4">
        <f>B26+H26</f>
        <v>100.00020000009998</v>
      </c>
      <c r="G26" s="2" t="s">
        <v>41</v>
      </c>
      <c r="H26" s="4">
        <f>SUM(H19:I20)</f>
        <v>66.666790313127308</v>
      </c>
      <c r="M26" s="2"/>
      <c r="N26" s="3"/>
      <c r="O26" s="3"/>
      <c r="P26" s="3"/>
      <c r="Q26" s="3"/>
      <c r="R26" s="3"/>
      <c r="S26" s="3"/>
      <c r="T26" s="4"/>
    </row>
  </sheetData>
  <mergeCells count="17">
    <mergeCell ref="N6:T6"/>
    <mergeCell ref="A25:B25"/>
    <mergeCell ref="G25:H25"/>
    <mergeCell ref="D25:E25"/>
    <mergeCell ref="M17:T17"/>
    <mergeCell ref="B5:D5"/>
    <mergeCell ref="H5:J5"/>
    <mergeCell ref="A8:E8"/>
    <mergeCell ref="G8:K8"/>
    <mergeCell ref="A17:E17"/>
    <mergeCell ref="G17:K17"/>
    <mergeCell ref="A2:D2"/>
    <mergeCell ref="G2:J2"/>
    <mergeCell ref="B3:D3"/>
    <mergeCell ref="H3:J3"/>
    <mergeCell ref="B4:D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B7E0-5A2A-4AE0-BB2B-F29651BD2A4B}">
  <sheetPr codeName="Лист7"/>
  <dimension ref="A2:T26"/>
  <sheetViews>
    <sheetView workbookViewId="0">
      <selection activeCell="H4" sqref="H4:J4"/>
    </sheetView>
  </sheetViews>
  <sheetFormatPr defaultRowHeight="15" x14ac:dyDescent="0.25"/>
  <cols>
    <col min="4" max="4" width="23.28515625" customWidth="1"/>
    <col min="10" max="10" width="21.42578125" customWidth="1"/>
  </cols>
  <sheetData>
    <row r="2" spans="1:20" x14ac:dyDescent="0.25">
      <c r="A2" s="64" t="s">
        <v>80</v>
      </c>
      <c r="B2" s="64"/>
      <c r="C2" s="64"/>
      <c r="D2" s="64"/>
      <c r="G2" s="64" t="s">
        <v>79</v>
      </c>
      <c r="H2" s="64"/>
      <c r="I2" s="64"/>
      <c r="J2" s="64"/>
    </row>
    <row r="3" spans="1:20" x14ac:dyDescent="0.25">
      <c r="A3">
        <v>1</v>
      </c>
      <c r="B3" s="64" t="s">
        <v>75</v>
      </c>
      <c r="C3" s="64"/>
      <c r="D3" s="64"/>
      <c r="G3">
        <v>1</v>
      </c>
      <c r="H3" s="64" t="s">
        <v>77</v>
      </c>
      <c r="I3" s="64"/>
      <c r="J3" s="64"/>
    </row>
    <row r="4" spans="1:20" x14ac:dyDescent="0.25">
      <c r="A4">
        <v>2</v>
      </c>
      <c r="B4" s="64" t="s">
        <v>76</v>
      </c>
      <c r="C4" s="64"/>
      <c r="D4" s="64"/>
      <c r="G4">
        <v>2</v>
      </c>
      <c r="H4" s="64" t="s">
        <v>78</v>
      </c>
      <c r="I4" s="64"/>
      <c r="J4" s="64"/>
    </row>
    <row r="5" spans="1:20" x14ac:dyDescent="0.25">
      <c r="A5">
        <v>3</v>
      </c>
      <c r="B5" s="64" t="s">
        <v>90</v>
      </c>
      <c r="C5" s="64"/>
      <c r="D5" s="64"/>
      <c r="G5">
        <v>3</v>
      </c>
      <c r="H5" s="64" t="s">
        <v>91</v>
      </c>
      <c r="I5" s="64"/>
      <c r="J5" s="64"/>
    </row>
    <row r="6" spans="1:20" ht="15.75" thickBot="1" x14ac:dyDescent="0.3">
      <c r="N6" s="64" t="s">
        <v>20</v>
      </c>
      <c r="O6" s="64"/>
      <c r="P6" s="64"/>
      <c r="Q6" s="64"/>
      <c r="R6" s="64"/>
      <c r="S6" s="64"/>
      <c r="T6" s="64"/>
    </row>
    <row r="7" spans="1:20" x14ac:dyDescent="0.25">
      <c r="N7" s="9"/>
      <c r="O7" s="10"/>
      <c r="P7" s="10"/>
      <c r="Q7" s="10"/>
      <c r="R7" s="10"/>
      <c r="S7" s="11"/>
    </row>
    <row r="8" spans="1:20" ht="15.75" thickBot="1" x14ac:dyDescent="0.3">
      <c r="A8" s="68" t="s">
        <v>21</v>
      </c>
      <c r="B8" s="68"/>
      <c r="C8" s="68"/>
      <c r="D8" s="68"/>
      <c r="E8" s="68"/>
      <c r="G8" s="68" t="s">
        <v>22</v>
      </c>
      <c r="H8" s="68"/>
      <c r="I8" s="68"/>
      <c r="J8" s="68"/>
      <c r="K8" s="68"/>
      <c r="N8" s="5"/>
      <c r="O8" s="13" t="s">
        <v>30</v>
      </c>
      <c r="P8" s="35">
        <v>0</v>
      </c>
      <c r="Q8" s="12"/>
      <c r="R8" s="12"/>
      <c r="S8" s="6"/>
    </row>
    <row r="9" spans="1:20" x14ac:dyDescent="0.25">
      <c r="A9" s="15" t="s">
        <v>24</v>
      </c>
      <c r="B9" s="16">
        <v>1</v>
      </c>
      <c r="C9" s="16">
        <v>2</v>
      </c>
      <c r="D9" s="16">
        <v>3</v>
      </c>
      <c r="E9" s="25"/>
      <c r="G9" s="15" t="s">
        <v>23</v>
      </c>
      <c r="H9" s="16">
        <v>1</v>
      </c>
      <c r="I9" s="16">
        <v>2</v>
      </c>
      <c r="J9" s="16">
        <v>3</v>
      </c>
      <c r="K9" s="17" t="s">
        <v>25</v>
      </c>
      <c r="N9" s="5"/>
      <c r="O9" s="13" t="s">
        <v>31</v>
      </c>
      <c r="P9" s="35">
        <v>0</v>
      </c>
      <c r="Q9" s="12"/>
      <c r="R9" s="12"/>
      <c r="S9" s="6"/>
    </row>
    <row r="10" spans="1:20" x14ac:dyDescent="0.25">
      <c r="A10" s="18">
        <v>1</v>
      </c>
      <c r="B10" s="13">
        <v>0</v>
      </c>
      <c r="C10" s="13">
        <v>50</v>
      </c>
      <c r="D10" s="13">
        <v>50</v>
      </c>
      <c r="E10" s="26"/>
      <c r="G10" s="18">
        <v>1</v>
      </c>
      <c r="H10" s="13">
        <v>100</v>
      </c>
      <c r="I10" s="13">
        <v>50</v>
      </c>
      <c r="J10" s="30">
        <v>50</v>
      </c>
      <c r="K10" s="19">
        <f>MAX(H10:J10)</f>
        <v>100</v>
      </c>
      <c r="N10" s="5"/>
      <c r="O10" s="13" t="s">
        <v>32</v>
      </c>
      <c r="P10" s="35">
        <v>1.0000000000193712</v>
      </c>
      <c r="Q10" s="12"/>
      <c r="R10" s="12"/>
      <c r="S10" s="6"/>
    </row>
    <row r="11" spans="1:20" x14ac:dyDescent="0.25">
      <c r="A11" s="18">
        <v>2</v>
      </c>
      <c r="B11" s="13">
        <v>100</v>
      </c>
      <c r="C11" s="13">
        <v>0</v>
      </c>
      <c r="D11" s="13">
        <v>50</v>
      </c>
      <c r="E11" s="26"/>
      <c r="G11" s="18">
        <v>2</v>
      </c>
      <c r="H11" s="13">
        <v>0</v>
      </c>
      <c r="I11" s="13">
        <v>100</v>
      </c>
      <c r="J11" s="30">
        <v>50</v>
      </c>
      <c r="K11" s="19">
        <f>MAX(H11:J11)</f>
        <v>100</v>
      </c>
      <c r="N11" s="5"/>
      <c r="O11" s="12"/>
      <c r="P11" s="34"/>
      <c r="Q11" s="12"/>
      <c r="R11" s="12"/>
      <c r="S11" s="6"/>
    </row>
    <row r="12" spans="1:20" x14ac:dyDescent="0.25">
      <c r="A12" s="18">
        <v>3</v>
      </c>
      <c r="B12" s="13">
        <v>100</v>
      </c>
      <c r="C12" s="13">
        <v>50</v>
      </c>
      <c r="D12" s="13">
        <v>0</v>
      </c>
      <c r="E12" s="26"/>
      <c r="G12" s="18">
        <v>3</v>
      </c>
      <c r="H12" s="30">
        <v>0</v>
      </c>
      <c r="I12" s="13">
        <v>50</v>
      </c>
      <c r="J12" s="13">
        <v>100</v>
      </c>
      <c r="K12" s="19">
        <f>MAX(H12:J12)</f>
        <v>100</v>
      </c>
      <c r="N12" s="5"/>
      <c r="O12" s="13" t="s">
        <v>33</v>
      </c>
      <c r="P12" s="13" t="s">
        <v>34</v>
      </c>
      <c r="Q12" s="13" t="s">
        <v>35</v>
      </c>
      <c r="R12" s="12"/>
      <c r="S12" s="6"/>
    </row>
    <row r="13" spans="1:20" ht="15.75" thickBot="1" x14ac:dyDescent="0.3">
      <c r="A13" s="21" t="s">
        <v>25</v>
      </c>
      <c r="B13" s="29">
        <f>MAX(B10:B12)</f>
        <v>100</v>
      </c>
      <c r="C13" s="23">
        <f>MAX(C10:C12)</f>
        <v>50</v>
      </c>
      <c r="D13" s="23">
        <f>MAX(D10:D12)</f>
        <v>50</v>
      </c>
      <c r="E13" s="27"/>
      <c r="G13" s="28"/>
      <c r="H13" s="29"/>
      <c r="I13" s="29"/>
      <c r="J13" s="29"/>
      <c r="K13" s="27"/>
      <c r="N13" s="5"/>
      <c r="O13" s="35">
        <v>1</v>
      </c>
      <c r="P13" s="35">
        <v>0</v>
      </c>
      <c r="Q13" s="35">
        <v>0</v>
      </c>
      <c r="R13" s="12"/>
      <c r="S13" s="6"/>
    </row>
    <row r="14" spans="1:20" ht="15.75" thickBot="1" x14ac:dyDescent="0.3">
      <c r="N14" s="2"/>
      <c r="O14" s="3"/>
      <c r="P14" s="3"/>
      <c r="Q14" s="3"/>
      <c r="R14" s="3"/>
      <c r="S14" s="4"/>
    </row>
    <row r="17" spans="1:20" ht="15.75" thickBot="1" x14ac:dyDescent="0.3">
      <c r="A17" s="68" t="s">
        <v>27</v>
      </c>
      <c r="B17" s="68"/>
      <c r="C17" s="68"/>
      <c r="D17" s="68"/>
      <c r="E17" s="68"/>
      <c r="G17" s="68" t="s">
        <v>26</v>
      </c>
      <c r="H17" s="68"/>
      <c r="I17" s="68"/>
      <c r="J17" s="68"/>
      <c r="K17" s="68"/>
      <c r="M17" s="64" t="s">
        <v>39</v>
      </c>
      <c r="N17" s="64"/>
      <c r="O17" s="64"/>
      <c r="P17" s="64"/>
      <c r="Q17" s="64"/>
      <c r="R17" s="64"/>
      <c r="S17" s="64"/>
      <c r="T17" s="64"/>
    </row>
    <row r="18" spans="1:20" x14ac:dyDescent="0.25">
      <c r="A18" s="15" t="s">
        <v>28</v>
      </c>
      <c r="B18" s="16">
        <v>1</v>
      </c>
      <c r="C18" s="16">
        <v>2</v>
      </c>
      <c r="D18" s="16">
        <v>3</v>
      </c>
      <c r="E18" s="25"/>
      <c r="G18" s="15" t="s">
        <v>29</v>
      </c>
      <c r="H18" s="16">
        <v>1</v>
      </c>
      <c r="I18" s="16">
        <v>2</v>
      </c>
      <c r="J18" s="16">
        <v>3</v>
      </c>
      <c r="K18" s="17"/>
      <c r="M18" s="9"/>
      <c r="N18" s="10"/>
      <c r="O18" s="10"/>
      <c r="P18" s="10"/>
      <c r="Q18" s="10"/>
      <c r="R18" s="10"/>
      <c r="S18" s="10"/>
      <c r="T18" s="11"/>
    </row>
    <row r="19" spans="1:20" x14ac:dyDescent="0.25">
      <c r="A19" s="18">
        <v>1</v>
      </c>
      <c r="B19" s="31">
        <f>B10*$P8*O$13</f>
        <v>0</v>
      </c>
      <c r="C19" s="31">
        <f t="shared" ref="B19:D21" si="0">C10*$P8*P$13</f>
        <v>0</v>
      </c>
      <c r="D19" s="31">
        <f t="shared" si="0"/>
        <v>0</v>
      </c>
      <c r="E19" s="26"/>
      <c r="G19" s="18">
        <v>1</v>
      </c>
      <c r="H19" s="31">
        <f t="shared" ref="H19:J21" si="1">H10*$P8*O$13</f>
        <v>0</v>
      </c>
      <c r="I19" s="31">
        <f t="shared" si="1"/>
        <v>0</v>
      </c>
      <c r="J19" s="31">
        <f t="shared" si="1"/>
        <v>0</v>
      </c>
      <c r="K19" s="19"/>
      <c r="M19" s="5"/>
      <c r="N19" s="12">
        <f>SUMPRODUCT(B10:D10,$O$13:$Q$13)</f>
        <v>0</v>
      </c>
      <c r="O19" s="12" t="s">
        <v>40</v>
      </c>
      <c r="P19" s="12">
        <f>$B$26</f>
        <v>100.00000000193711</v>
      </c>
      <c r="Q19" s="12"/>
      <c r="R19" s="83">
        <f>SUM(P8:P10)</f>
        <v>1.0000000000193712</v>
      </c>
      <c r="S19" s="32" t="s">
        <v>11</v>
      </c>
      <c r="T19" s="33">
        <v>1</v>
      </c>
    </row>
    <row r="20" spans="1:20" x14ac:dyDescent="0.25">
      <c r="A20" s="18">
        <v>2</v>
      </c>
      <c r="B20" s="31">
        <f t="shared" si="0"/>
        <v>0</v>
      </c>
      <c r="C20" s="31">
        <f t="shared" si="0"/>
        <v>0</v>
      </c>
      <c r="D20" s="31">
        <f t="shared" si="0"/>
        <v>0</v>
      </c>
      <c r="E20" s="26"/>
      <c r="G20" s="18">
        <v>2</v>
      </c>
      <c r="H20" s="31">
        <f t="shared" si="1"/>
        <v>0</v>
      </c>
      <c r="I20" s="31">
        <f t="shared" si="1"/>
        <v>0</v>
      </c>
      <c r="J20" s="31">
        <f t="shared" si="1"/>
        <v>0</v>
      </c>
      <c r="K20" s="19"/>
      <c r="M20" s="5"/>
      <c r="N20" s="12">
        <f>SUMPRODUCT(B11:D11,$O$13:$Q$13)</f>
        <v>100</v>
      </c>
      <c r="O20" s="12" t="s">
        <v>40</v>
      </c>
      <c r="P20" s="12">
        <f>$B$26</f>
        <v>100.00000000193711</v>
      </c>
      <c r="Q20" s="12"/>
      <c r="R20" s="83">
        <f>SUM(O13:Q13)</f>
        <v>1</v>
      </c>
      <c r="S20" s="32" t="s">
        <v>11</v>
      </c>
      <c r="T20" s="33">
        <v>1</v>
      </c>
    </row>
    <row r="21" spans="1:20" x14ac:dyDescent="0.25">
      <c r="A21" s="18">
        <v>3</v>
      </c>
      <c r="B21" s="31">
        <f t="shared" si="0"/>
        <v>100.00000000193711</v>
      </c>
      <c r="C21" s="31">
        <f t="shared" si="0"/>
        <v>0</v>
      </c>
      <c r="D21" s="31">
        <f t="shared" si="0"/>
        <v>0</v>
      </c>
      <c r="E21" s="26"/>
      <c r="G21" s="18">
        <v>3</v>
      </c>
      <c r="H21" s="31">
        <f t="shared" si="1"/>
        <v>0</v>
      </c>
      <c r="I21" s="31">
        <f t="shared" si="1"/>
        <v>0</v>
      </c>
      <c r="J21" s="31">
        <f t="shared" si="1"/>
        <v>0</v>
      </c>
      <c r="K21" s="19"/>
      <c r="M21" s="5"/>
      <c r="N21" s="12">
        <f>SUMPRODUCT(B12:D12,$O$13:$Q$13)</f>
        <v>100</v>
      </c>
      <c r="O21" s="12" t="s">
        <v>40</v>
      </c>
      <c r="P21" s="12">
        <f>$B$26</f>
        <v>100.00000000193711</v>
      </c>
      <c r="Q21" s="12"/>
      <c r="R21" s="12"/>
      <c r="S21" s="12"/>
      <c r="T21" s="6"/>
    </row>
    <row r="22" spans="1:20" ht="15.75" thickBot="1" x14ac:dyDescent="0.3">
      <c r="A22" s="21"/>
      <c r="B22" s="29"/>
      <c r="C22" s="23"/>
      <c r="D22" s="23"/>
      <c r="E22" s="27"/>
      <c r="G22" s="28"/>
      <c r="H22" s="29"/>
      <c r="I22" s="29"/>
      <c r="J22" s="29"/>
      <c r="K22" s="27"/>
      <c r="M22" s="5"/>
      <c r="N22" s="12"/>
      <c r="O22" s="12"/>
      <c r="P22" s="12"/>
      <c r="Q22" s="12"/>
      <c r="R22" s="12"/>
      <c r="S22" s="12"/>
      <c r="T22" s="6"/>
    </row>
    <row r="23" spans="1:20" x14ac:dyDescent="0.25">
      <c r="M23" s="5"/>
      <c r="N23" s="12">
        <f>SUMPRODUCT(H19:H21,$P$8:$P$10)</f>
        <v>0</v>
      </c>
      <c r="O23" s="12">
        <f>SUMPRODUCT(I19:I21,$P$8:$P$10)</f>
        <v>0</v>
      </c>
      <c r="P23" s="12">
        <f>SUMPRODUCT(J19:J21,$P$8:$P$10)</f>
        <v>0</v>
      </c>
      <c r="Q23" s="12"/>
      <c r="R23" s="12"/>
      <c r="S23" s="12"/>
      <c r="T23" s="6"/>
    </row>
    <row r="24" spans="1:20" ht="15.75" thickBot="1" x14ac:dyDescent="0.3">
      <c r="M24" s="5"/>
      <c r="N24" s="12" t="s">
        <v>40</v>
      </c>
      <c r="O24" s="12" t="s">
        <v>40</v>
      </c>
      <c r="P24" s="12" t="s">
        <v>40</v>
      </c>
      <c r="Q24" s="12"/>
      <c r="R24" s="12"/>
      <c r="S24" s="12"/>
      <c r="T24" s="6"/>
    </row>
    <row r="25" spans="1:20" x14ac:dyDescent="0.25">
      <c r="A25" s="65" t="s">
        <v>37</v>
      </c>
      <c r="B25" s="66"/>
      <c r="D25" s="65" t="s">
        <v>19</v>
      </c>
      <c r="E25" s="66"/>
      <c r="G25" s="65" t="s">
        <v>38</v>
      </c>
      <c r="H25" s="66"/>
      <c r="M25" s="5"/>
      <c r="N25" s="12">
        <f>$H$26</f>
        <v>0</v>
      </c>
      <c r="O25" s="12">
        <f>$H$26</f>
        <v>0</v>
      </c>
      <c r="P25" s="12">
        <f>$H$26</f>
        <v>0</v>
      </c>
      <c r="Q25" s="12"/>
      <c r="R25" s="12"/>
      <c r="S25" s="12"/>
      <c r="T25" s="6"/>
    </row>
    <row r="26" spans="1:20" ht="15.75" thickBot="1" x14ac:dyDescent="0.3">
      <c r="A26" s="2" t="s">
        <v>36</v>
      </c>
      <c r="B26" s="4">
        <f>SUM(B19:D21)</f>
        <v>100.00000000193711</v>
      </c>
      <c r="D26" s="2" t="s">
        <v>7</v>
      </c>
      <c r="E26" s="4">
        <f>B26+H26</f>
        <v>100.00000000193711</v>
      </c>
      <c r="G26" s="2" t="s">
        <v>41</v>
      </c>
      <c r="H26" s="4">
        <f>SUM(H19:J21)</f>
        <v>0</v>
      </c>
      <c r="M26" s="2"/>
      <c r="N26" s="3"/>
      <c r="O26" s="3"/>
      <c r="P26" s="3"/>
      <c r="Q26" s="3"/>
      <c r="R26" s="3"/>
      <c r="S26" s="3"/>
      <c r="T26" s="4"/>
    </row>
  </sheetData>
  <mergeCells count="17">
    <mergeCell ref="A25:B25"/>
    <mergeCell ref="D25:E25"/>
    <mergeCell ref="G25:H25"/>
    <mergeCell ref="B5:D5"/>
    <mergeCell ref="H5:J5"/>
    <mergeCell ref="N6:T6"/>
    <mergeCell ref="A8:E8"/>
    <mergeCell ref="G8:K8"/>
    <mergeCell ref="A17:E17"/>
    <mergeCell ref="G17:K17"/>
    <mergeCell ref="M17:T17"/>
    <mergeCell ref="A2:D2"/>
    <mergeCell ref="G2:J2"/>
    <mergeCell ref="B3:D3"/>
    <mergeCell ref="H3:J3"/>
    <mergeCell ref="B4:D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E470-A84C-4FF8-89BC-1A6911BC0ED4}">
  <sheetPr codeName="Лист8"/>
  <dimension ref="A2:T26"/>
  <sheetViews>
    <sheetView workbookViewId="0">
      <selection activeCell="F10" sqref="F10"/>
    </sheetView>
  </sheetViews>
  <sheetFormatPr defaultRowHeight="15" x14ac:dyDescent="0.25"/>
  <cols>
    <col min="4" max="4" width="20.5703125" customWidth="1"/>
    <col min="8" max="8" width="17.140625" customWidth="1"/>
    <col min="10" max="11" width="12.7109375" bestFit="1" customWidth="1"/>
  </cols>
  <sheetData>
    <row r="2" spans="1:20" x14ac:dyDescent="0.25">
      <c r="A2" s="64" t="s">
        <v>80</v>
      </c>
      <c r="B2" s="64"/>
      <c r="C2" s="64"/>
      <c r="D2" s="64"/>
      <c r="E2" s="57"/>
      <c r="H2" s="64" t="s">
        <v>79</v>
      </c>
      <c r="I2" s="64"/>
      <c r="J2" s="64"/>
      <c r="K2" s="64"/>
    </row>
    <row r="3" spans="1:20" x14ac:dyDescent="0.25">
      <c r="A3">
        <v>1</v>
      </c>
      <c r="B3" s="64" t="s">
        <v>75</v>
      </c>
      <c r="C3" s="64"/>
      <c r="D3" s="64"/>
      <c r="E3" s="57"/>
      <c r="H3">
        <v>1</v>
      </c>
      <c r="I3" s="64" t="s">
        <v>77</v>
      </c>
      <c r="J3" s="64"/>
      <c r="K3" s="64"/>
    </row>
    <row r="4" spans="1:20" x14ac:dyDescent="0.25">
      <c r="A4">
        <v>2</v>
      </c>
      <c r="B4" s="64" t="s">
        <v>76</v>
      </c>
      <c r="C4" s="64"/>
      <c r="D4" s="64"/>
      <c r="E4" s="57"/>
      <c r="H4">
        <v>2</v>
      </c>
      <c r="I4" s="64" t="s">
        <v>78</v>
      </c>
      <c r="J4" s="64"/>
      <c r="K4" s="64"/>
    </row>
    <row r="5" spans="1:20" x14ac:dyDescent="0.25">
      <c r="A5">
        <v>3</v>
      </c>
      <c r="B5" s="64" t="s">
        <v>90</v>
      </c>
      <c r="C5" s="64"/>
      <c r="D5" s="64"/>
      <c r="E5" s="57"/>
      <c r="H5">
        <v>3</v>
      </c>
      <c r="I5" s="64" t="s">
        <v>91</v>
      </c>
      <c r="J5" s="64"/>
      <c r="K5" s="64"/>
    </row>
    <row r="6" spans="1:20" ht="15.75" thickBot="1" x14ac:dyDescent="0.3">
      <c r="A6">
        <v>4</v>
      </c>
      <c r="B6" s="64" t="s">
        <v>92</v>
      </c>
      <c r="C6" s="64"/>
      <c r="D6" s="64"/>
      <c r="H6">
        <v>4</v>
      </c>
      <c r="I6" s="64" t="s">
        <v>93</v>
      </c>
      <c r="J6" s="64"/>
      <c r="K6" s="64"/>
      <c r="N6" s="64" t="s">
        <v>20</v>
      </c>
      <c r="O6" s="64"/>
      <c r="P6" s="64"/>
      <c r="Q6" s="64"/>
      <c r="R6" s="64"/>
      <c r="S6" s="64"/>
      <c r="T6" s="64"/>
    </row>
    <row r="7" spans="1:20" x14ac:dyDescent="0.25">
      <c r="N7" s="9"/>
      <c r="O7" s="10"/>
      <c r="P7" s="10"/>
      <c r="Q7" s="10"/>
      <c r="R7" s="10"/>
      <c r="S7" s="11"/>
    </row>
    <row r="8" spans="1:20" ht="15.75" thickBot="1" x14ac:dyDescent="0.3">
      <c r="A8" s="68" t="s">
        <v>21</v>
      </c>
      <c r="B8" s="68"/>
      <c r="C8" s="68"/>
      <c r="D8" s="68"/>
      <c r="E8" s="68"/>
      <c r="G8" s="68" t="s">
        <v>22</v>
      </c>
      <c r="H8" s="68"/>
      <c r="I8" s="68"/>
      <c r="J8" s="68"/>
      <c r="K8" s="68"/>
      <c r="N8" s="5"/>
      <c r="O8" s="13" t="s">
        <v>30</v>
      </c>
      <c r="P8" s="35">
        <v>7.1474521300817589E-10</v>
      </c>
      <c r="Q8" s="12"/>
      <c r="R8" s="12"/>
      <c r="S8" s="6"/>
    </row>
    <row r="9" spans="1:20" x14ac:dyDescent="0.25">
      <c r="A9" s="15" t="s">
        <v>24</v>
      </c>
      <c r="B9" s="16">
        <v>1</v>
      </c>
      <c r="C9" s="16">
        <v>2</v>
      </c>
      <c r="D9" s="16">
        <v>3</v>
      </c>
      <c r="E9" s="25">
        <v>4</v>
      </c>
      <c r="G9" s="15" t="s">
        <v>23</v>
      </c>
      <c r="H9" s="16">
        <v>1</v>
      </c>
      <c r="I9" s="16">
        <v>2</v>
      </c>
      <c r="J9" s="16">
        <v>3</v>
      </c>
      <c r="K9" s="17">
        <v>4</v>
      </c>
      <c r="L9" s="17" t="s">
        <v>25</v>
      </c>
      <c r="N9" s="5"/>
      <c r="O9" s="13" t="s">
        <v>31</v>
      </c>
      <c r="P9" s="35">
        <v>0</v>
      </c>
      <c r="Q9" s="12"/>
      <c r="R9" s="12"/>
      <c r="S9" s="6"/>
    </row>
    <row r="10" spans="1:20" x14ac:dyDescent="0.25">
      <c r="A10" s="18">
        <v>1</v>
      </c>
      <c r="B10" s="13">
        <v>0</v>
      </c>
      <c r="C10" s="13">
        <v>50</v>
      </c>
      <c r="D10" s="13">
        <v>50</v>
      </c>
      <c r="E10" s="79">
        <v>50</v>
      </c>
      <c r="G10" s="18">
        <v>1</v>
      </c>
      <c r="H10" s="13">
        <v>100</v>
      </c>
      <c r="I10" s="13">
        <v>50</v>
      </c>
      <c r="J10" s="13">
        <v>50</v>
      </c>
      <c r="K10" s="13">
        <v>50</v>
      </c>
      <c r="L10" s="19">
        <f>MAX(H10:K10)</f>
        <v>100</v>
      </c>
      <c r="N10" s="5"/>
      <c r="O10" s="13" t="s">
        <v>32</v>
      </c>
      <c r="P10" s="35">
        <v>0.99999999959859265</v>
      </c>
      <c r="Q10" s="12"/>
      <c r="R10" s="12"/>
      <c r="S10" s="6"/>
    </row>
    <row r="11" spans="1:20" x14ac:dyDescent="0.25">
      <c r="A11" s="18">
        <v>2</v>
      </c>
      <c r="B11" s="13">
        <v>100</v>
      </c>
      <c r="C11" s="13">
        <v>0</v>
      </c>
      <c r="D11" s="13">
        <v>50</v>
      </c>
      <c r="E11" s="79">
        <v>50</v>
      </c>
      <c r="G11" s="18">
        <v>2</v>
      </c>
      <c r="H11" s="13">
        <v>0</v>
      </c>
      <c r="I11" s="13">
        <v>100</v>
      </c>
      <c r="J11" s="13">
        <v>50</v>
      </c>
      <c r="K11" s="13">
        <v>50</v>
      </c>
      <c r="L11" s="19">
        <f t="shared" ref="L11:L12" si="0">MAX(H11:K11)</f>
        <v>100</v>
      </c>
      <c r="N11" s="5"/>
      <c r="O11" s="13" t="s">
        <v>82</v>
      </c>
      <c r="P11" s="35">
        <v>0</v>
      </c>
      <c r="Q11" s="12"/>
      <c r="R11" s="12"/>
      <c r="S11" s="6"/>
    </row>
    <row r="12" spans="1:20" x14ac:dyDescent="0.25">
      <c r="A12" s="18">
        <v>3</v>
      </c>
      <c r="B12" s="13">
        <v>100</v>
      </c>
      <c r="C12" s="13">
        <v>50</v>
      </c>
      <c r="D12" s="13">
        <v>0</v>
      </c>
      <c r="E12" s="79">
        <v>50</v>
      </c>
      <c r="G12" s="18">
        <v>3</v>
      </c>
      <c r="H12" s="13">
        <v>0</v>
      </c>
      <c r="I12" s="13">
        <v>50</v>
      </c>
      <c r="J12" s="13">
        <v>100</v>
      </c>
      <c r="K12" s="13">
        <v>50</v>
      </c>
      <c r="L12" s="19">
        <f>MAX(H12:K12)</f>
        <v>100</v>
      </c>
      <c r="N12" s="5"/>
      <c r="O12" s="13" t="s">
        <v>33</v>
      </c>
      <c r="P12" s="13" t="s">
        <v>34</v>
      </c>
      <c r="Q12" s="13" t="s">
        <v>35</v>
      </c>
      <c r="R12" s="13" t="s">
        <v>83</v>
      </c>
      <c r="S12" s="6"/>
    </row>
    <row r="13" spans="1:20" ht="15.75" thickBot="1" x14ac:dyDescent="0.3">
      <c r="A13" s="21">
        <v>4</v>
      </c>
      <c r="B13" s="81">
        <v>100</v>
      </c>
      <c r="C13" s="81">
        <v>50</v>
      </c>
      <c r="D13" s="81">
        <v>50</v>
      </c>
      <c r="E13" s="82">
        <v>0</v>
      </c>
      <c r="G13" s="28">
        <v>4</v>
      </c>
      <c r="H13" s="13">
        <v>0</v>
      </c>
      <c r="I13" s="13">
        <v>50</v>
      </c>
      <c r="J13" s="13">
        <v>50</v>
      </c>
      <c r="K13" s="13">
        <v>100</v>
      </c>
      <c r="L13" s="19">
        <f>MAX(H13:K13)</f>
        <v>100</v>
      </c>
      <c r="N13" s="5"/>
      <c r="O13" s="35">
        <v>1.0000000014539938</v>
      </c>
      <c r="P13" s="35">
        <v>-6.9902468489087618E-10</v>
      </c>
      <c r="Q13" s="35">
        <v>-2.8720318652344947E-10</v>
      </c>
      <c r="R13" s="35">
        <v>-4.6776608805843141E-10</v>
      </c>
      <c r="S13" s="6"/>
    </row>
    <row r="14" spans="1:20" ht="15.75" thickBot="1" x14ac:dyDescent="0.3">
      <c r="A14" s="21" t="s">
        <v>25</v>
      </c>
      <c r="B14" s="29">
        <f>MAX(B10:B13)</f>
        <v>100</v>
      </c>
      <c r="C14" s="29">
        <f t="shared" ref="C14:E14" si="1">MAX(C10:C13)</f>
        <v>50</v>
      </c>
      <c r="D14" s="29">
        <f t="shared" si="1"/>
        <v>50</v>
      </c>
      <c r="E14" s="29">
        <f t="shared" si="1"/>
        <v>50</v>
      </c>
      <c r="N14" s="2"/>
      <c r="O14" s="3"/>
      <c r="P14" s="3"/>
      <c r="Q14" s="3"/>
      <c r="R14" s="3"/>
      <c r="S14" s="4"/>
    </row>
    <row r="17" spans="1:20" ht="15.75" thickBot="1" x14ac:dyDescent="0.3">
      <c r="A17" s="68" t="s">
        <v>27</v>
      </c>
      <c r="B17" s="68"/>
      <c r="C17" s="68"/>
      <c r="D17" s="68"/>
      <c r="E17" s="68"/>
      <c r="G17" s="68" t="s">
        <v>26</v>
      </c>
      <c r="H17" s="68"/>
      <c r="I17" s="68"/>
      <c r="J17" s="68"/>
      <c r="K17" s="68"/>
      <c r="M17" s="64" t="s">
        <v>39</v>
      </c>
      <c r="N17" s="64"/>
      <c r="O17" s="64"/>
      <c r="P17" s="64"/>
      <c r="Q17" s="64"/>
      <c r="R17" s="64"/>
      <c r="S17" s="64"/>
      <c r="T17" s="64"/>
    </row>
    <row r="18" spans="1:20" x14ac:dyDescent="0.25">
      <c r="A18" s="15" t="s">
        <v>28</v>
      </c>
      <c r="B18" s="16">
        <v>1</v>
      </c>
      <c r="C18" s="16">
        <v>2</v>
      </c>
      <c r="D18" s="16">
        <v>3</v>
      </c>
      <c r="E18" s="16">
        <v>4</v>
      </c>
      <c r="G18" s="15" t="s">
        <v>29</v>
      </c>
      <c r="H18" s="16">
        <v>1</v>
      </c>
      <c r="I18" s="16">
        <v>2</v>
      </c>
      <c r="J18" s="16">
        <v>3</v>
      </c>
      <c r="K18" s="17">
        <v>4</v>
      </c>
      <c r="M18" s="9"/>
      <c r="N18" s="10"/>
      <c r="O18" s="10"/>
      <c r="P18" s="10"/>
      <c r="Q18" s="10"/>
      <c r="R18" s="10"/>
      <c r="S18" s="10"/>
      <c r="T18" s="11"/>
    </row>
    <row r="19" spans="1:20" x14ac:dyDescent="0.25">
      <c r="A19" s="18">
        <v>1</v>
      </c>
      <c r="B19" s="31">
        <f t="shared" ref="B19:E22" si="2">B10*$P8*O$13</f>
        <v>0</v>
      </c>
      <c r="C19" s="31">
        <f t="shared" si="2"/>
        <v>-2.4981227365015116E-17</v>
      </c>
      <c r="D19" s="31">
        <f t="shared" ref="D19:D20" si="3">D10*$P8*Q$13</f>
        <v>-1.0263855136416489E-17</v>
      </c>
      <c r="E19" s="31">
        <f t="shared" ref="E19:E20" si="4">E10*$P8*R$13</f>
        <v>-1.6716678612366237E-17</v>
      </c>
      <c r="G19" s="18">
        <v>1</v>
      </c>
      <c r="H19" s="31">
        <f t="shared" ref="H19:J21" si="5">H10*$P8*O$13</f>
        <v>7.1474521404741108E-8</v>
      </c>
      <c r="I19" s="31">
        <f t="shared" ref="I19:I21" si="6">I10*$P8*P$13</f>
        <v>-2.4981227365015116E-17</v>
      </c>
      <c r="J19" s="31">
        <f t="shared" ref="J19:J21" si="7">J10*$P8*Q$13</f>
        <v>-1.0263855136416489E-17</v>
      </c>
      <c r="K19" s="31">
        <f t="shared" ref="K19:K21" si="8">K10*$P8*R$13</f>
        <v>-1.6716678612366237E-17</v>
      </c>
      <c r="M19" s="5"/>
      <c r="N19" s="12">
        <f t="shared" ref="N19:N21" si="9">SUMPRODUCT(B10:E10,$O$13:$R$13)</f>
        <v>-7.2699697973637845E-8</v>
      </c>
      <c r="O19" s="12" t="s">
        <v>40</v>
      </c>
      <c r="P19" s="12">
        <f>$B$26</f>
        <v>100.00000007030742</v>
      </c>
      <c r="Q19" s="12"/>
      <c r="R19" s="83">
        <f>SUM(P8:P11)</f>
        <v>1.0000000003133378</v>
      </c>
      <c r="S19" s="32" t="s">
        <v>11</v>
      </c>
      <c r="T19" s="33">
        <v>1</v>
      </c>
    </row>
    <row r="20" spans="1:20" x14ac:dyDescent="0.25">
      <c r="A20" s="18">
        <v>2</v>
      </c>
      <c r="B20" s="31">
        <f t="shared" si="2"/>
        <v>0</v>
      </c>
      <c r="C20" s="31">
        <f t="shared" si="2"/>
        <v>0</v>
      </c>
      <c r="D20" s="31">
        <f t="shared" si="3"/>
        <v>0</v>
      </c>
      <c r="E20" s="31">
        <f t="shared" si="4"/>
        <v>0</v>
      </c>
      <c r="G20" s="18">
        <v>2</v>
      </c>
      <c r="H20" s="31">
        <f t="shared" si="5"/>
        <v>0</v>
      </c>
      <c r="I20" s="31">
        <f t="shared" si="6"/>
        <v>0</v>
      </c>
      <c r="J20" s="31">
        <f>J11*$P9*Q$13</f>
        <v>0</v>
      </c>
      <c r="K20" s="31">
        <f t="shared" si="8"/>
        <v>0</v>
      </c>
      <c r="M20" s="5"/>
      <c r="N20" s="12">
        <f>SUMPRODUCT(B11:E11,$O$13:$R$13)</f>
        <v>100.00000010765092</v>
      </c>
      <c r="O20" s="12" t="s">
        <v>40</v>
      </c>
      <c r="P20" s="12">
        <f>$B$26</f>
        <v>100.00000007030742</v>
      </c>
      <c r="Q20" s="12"/>
      <c r="R20" s="83">
        <f>SUM(O13:R13)</f>
        <v>1</v>
      </c>
      <c r="S20" s="32" t="s">
        <v>11</v>
      </c>
      <c r="T20" s="33">
        <v>1</v>
      </c>
    </row>
    <row r="21" spans="1:20" x14ac:dyDescent="0.25">
      <c r="A21" s="18">
        <v>3</v>
      </c>
      <c r="B21" s="31">
        <f>B12*$P10*O$13</f>
        <v>100.00000010525865</v>
      </c>
      <c r="C21" s="31">
        <f>C12*$P10*P$13</f>
        <v>-3.4951234230514129E-8</v>
      </c>
      <c r="D21" s="31">
        <f t="shared" ref="D21:E22" si="10">D12*$P10*Q$13</f>
        <v>0</v>
      </c>
      <c r="E21" s="31">
        <f t="shared" si="10"/>
        <v>-2.3388304393533332E-8</v>
      </c>
      <c r="G21" s="18">
        <v>3</v>
      </c>
      <c r="H21" s="31">
        <f t="shared" si="5"/>
        <v>0</v>
      </c>
      <c r="I21" s="31">
        <f t="shared" si="6"/>
        <v>-3.4951234230514129E-8</v>
      </c>
      <c r="J21" s="31">
        <f>J12*$P10*Q$13</f>
        <v>-2.8720318640816401E-8</v>
      </c>
      <c r="K21" s="31">
        <f>K12*$P10*R$13</f>
        <v>-2.3388304393533332E-8</v>
      </c>
      <c r="M21" s="5"/>
      <c r="N21" s="12">
        <f t="shared" si="9"/>
        <v>100.00000008705985</v>
      </c>
      <c r="O21" s="12" t="s">
        <v>40</v>
      </c>
      <c r="P21" s="12">
        <f>$B$26</f>
        <v>100.00000007030742</v>
      </c>
      <c r="Q21" s="12"/>
      <c r="R21" s="12"/>
      <c r="S21" s="12"/>
      <c r="T21" s="6"/>
    </row>
    <row r="22" spans="1:20" ht="15.75" thickBot="1" x14ac:dyDescent="0.3">
      <c r="A22" s="18">
        <v>4</v>
      </c>
      <c r="B22" s="31">
        <f>B13*$P11*O$13</f>
        <v>0</v>
      </c>
      <c r="C22" s="31">
        <f t="shared" ref="C22:D22" si="11">C13*$P11*P$13</f>
        <v>0</v>
      </c>
      <c r="D22" s="31">
        <f t="shared" si="10"/>
        <v>0</v>
      </c>
      <c r="E22" s="31">
        <f t="shared" si="10"/>
        <v>0</v>
      </c>
      <c r="G22" s="28">
        <v>4</v>
      </c>
      <c r="H22" s="31">
        <f t="shared" ref="H22" si="12">H13*$P11*O$13</f>
        <v>0</v>
      </c>
      <c r="I22" s="31">
        <f t="shared" ref="I22" si="13">I13*$P11*P$13</f>
        <v>0</v>
      </c>
      <c r="J22" s="31">
        <f>J13*$P11*Q$13</f>
        <v>0</v>
      </c>
      <c r="K22" s="31">
        <f>K13*$P11*R$13</f>
        <v>0</v>
      </c>
      <c r="M22" s="5"/>
      <c r="N22" s="12">
        <f>SUMPRODUCT(B13:E13,$O$13:$R$13)</f>
        <v>100.000000096088</v>
      </c>
      <c r="O22" s="12" t="s">
        <v>40</v>
      </c>
      <c r="P22" s="12">
        <f>$B$26</f>
        <v>100.00000007030742</v>
      </c>
      <c r="Q22" s="12"/>
      <c r="R22" s="12"/>
      <c r="S22" s="12"/>
      <c r="T22" s="6"/>
    </row>
    <row r="23" spans="1:20" x14ac:dyDescent="0.25">
      <c r="M23" s="5"/>
      <c r="N23" s="12">
        <f t="shared" ref="N23:Q23" si="14">SUMPRODUCT(H19:H22,$P$8:$P$11)</f>
        <v>5.1086072026089112E-17</v>
      </c>
      <c r="O23" s="12">
        <f t="shared" si="14"/>
        <v>-3.4951234216484444E-8</v>
      </c>
      <c r="P23" s="12">
        <f>SUMPRODUCT(J19:J22,$P$8:$P$11)</f>
        <v>-2.8720318629287852E-8</v>
      </c>
      <c r="Q23" s="12">
        <f>SUMPRODUCT(K19:K22,$P$8:$P$11)</f>
        <v>-2.3388304384145094E-8</v>
      </c>
      <c r="R23" s="12"/>
      <c r="S23" s="12"/>
      <c r="T23" s="6"/>
    </row>
    <row r="24" spans="1:20" ht="15.75" thickBot="1" x14ac:dyDescent="0.3">
      <c r="M24" s="5"/>
      <c r="N24" s="12" t="s">
        <v>40</v>
      </c>
      <c r="O24" s="12" t="s">
        <v>40</v>
      </c>
      <c r="P24" s="12" t="s">
        <v>40</v>
      </c>
      <c r="Q24" s="12" t="s">
        <v>40</v>
      </c>
      <c r="R24" s="12"/>
      <c r="S24" s="12"/>
      <c r="T24" s="6"/>
    </row>
    <row r="25" spans="1:20" x14ac:dyDescent="0.25">
      <c r="A25" s="65" t="s">
        <v>37</v>
      </c>
      <c r="B25" s="66"/>
      <c r="D25" s="65" t="s">
        <v>19</v>
      </c>
      <c r="E25" s="66"/>
      <c r="G25" s="65" t="s">
        <v>38</v>
      </c>
      <c r="H25" s="66"/>
      <c r="M25" s="5"/>
      <c r="N25" s="12">
        <f>$H$26</f>
        <v>7.8029684981654974E-9</v>
      </c>
      <c r="O25" s="12">
        <f>$H$26</f>
        <v>7.8029684981654974E-9</v>
      </c>
      <c r="P25" s="12">
        <f>$H$26</f>
        <v>7.8029684981654974E-9</v>
      </c>
      <c r="Q25" s="12">
        <f>$H$26</f>
        <v>7.8029684981654974E-9</v>
      </c>
      <c r="R25" s="12"/>
      <c r="S25" s="12"/>
      <c r="T25" s="6"/>
    </row>
    <row r="26" spans="1:20" ht="15.75" thickBot="1" x14ac:dyDescent="0.3">
      <c r="A26" s="2" t="s">
        <v>36</v>
      </c>
      <c r="B26" s="4">
        <f>SUM(B19:D21)</f>
        <v>100.00000007030742</v>
      </c>
      <c r="D26" s="2" t="s">
        <v>7</v>
      </c>
      <c r="E26" s="4">
        <f>B26+H26</f>
        <v>100.00000007811039</v>
      </c>
      <c r="G26" s="2" t="s">
        <v>41</v>
      </c>
      <c r="H26" s="4">
        <f>SUM(H19:J21)</f>
        <v>7.8029684981654974E-9</v>
      </c>
      <c r="M26" s="2"/>
      <c r="N26" s="3"/>
      <c r="O26" s="3"/>
      <c r="P26" s="3"/>
      <c r="Q26" s="3"/>
      <c r="R26" s="3"/>
      <c r="S26" s="3"/>
      <c r="T26" s="4"/>
    </row>
  </sheetData>
  <mergeCells count="19">
    <mergeCell ref="A25:B25"/>
    <mergeCell ref="D25:E25"/>
    <mergeCell ref="G25:H25"/>
    <mergeCell ref="H2:K2"/>
    <mergeCell ref="I3:K3"/>
    <mergeCell ref="I4:K4"/>
    <mergeCell ref="I5:K5"/>
    <mergeCell ref="B6:D6"/>
    <mergeCell ref="I6:K6"/>
    <mergeCell ref="B5:D5"/>
    <mergeCell ref="N6:T6"/>
    <mergeCell ref="A8:E8"/>
    <mergeCell ref="G8:K8"/>
    <mergeCell ref="A17:E17"/>
    <mergeCell ref="G17:K17"/>
    <mergeCell ref="M17:T17"/>
    <mergeCell ref="A2:D2"/>
    <mergeCell ref="B3:D3"/>
    <mergeCell ref="B4:D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1803-64AE-4270-A8EF-AA126479E34A}">
  <sheetPr codeName="Лист9"/>
  <dimension ref="A1:AC38"/>
  <sheetViews>
    <sheetView topLeftCell="H1" zoomScale="70" zoomScaleNormal="70" workbookViewId="0">
      <selection activeCell="T16" sqref="T16:T18"/>
    </sheetView>
  </sheetViews>
  <sheetFormatPr defaultRowHeight="15" x14ac:dyDescent="0.25"/>
  <cols>
    <col min="2" max="2" width="10.28515625" bestFit="1" customWidth="1"/>
    <col min="20" max="20" width="17.85546875" customWidth="1"/>
  </cols>
  <sheetData>
    <row r="1" spans="1:25" ht="15.75" thickBot="1" x14ac:dyDescent="0.3"/>
    <row r="2" spans="1:25" x14ac:dyDescent="0.25">
      <c r="A2" s="64" t="s">
        <v>18</v>
      </c>
      <c r="B2" s="64"/>
      <c r="C2" s="64"/>
      <c r="D2" s="64"/>
      <c r="G2" s="64" t="s">
        <v>42</v>
      </c>
      <c r="H2" s="64"/>
      <c r="I2" s="64"/>
      <c r="J2" s="64"/>
      <c r="M2" s="65" t="s">
        <v>51</v>
      </c>
      <c r="N2" s="67"/>
      <c r="O2" s="67"/>
      <c r="P2" s="67"/>
      <c r="Q2" s="67"/>
      <c r="R2" s="67"/>
      <c r="S2" s="11"/>
    </row>
    <row r="3" spans="1:25" x14ac:dyDescent="0.25">
      <c r="A3">
        <v>1</v>
      </c>
      <c r="B3" s="64" t="s">
        <v>75</v>
      </c>
      <c r="C3" s="64"/>
      <c r="D3" s="64"/>
      <c r="G3">
        <v>1</v>
      </c>
      <c r="H3" s="64" t="s">
        <v>84</v>
      </c>
      <c r="I3" s="64"/>
      <c r="J3" s="64"/>
      <c r="M3" s="5"/>
      <c r="N3" s="13" t="s">
        <v>17</v>
      </c>
      <c r="O3" s="13" t="s">
        <v>47</v>
      </c>
      <c r="P3" s="13" t="s">
        <v>48</v>
      </c>
      <c r="Q3" s="13"/>
      <c r="R3" s="13"/>
      <c r="S3" s="6"/>
    </row>
    <row r="4" spans="1:25" x14ac:dyDescent="0.25">
      <c r="A4">
        <v>2</v>
      </c>
      <c r="B4" s="64" t="s">
        <v>81</v>
      </c>
      <c r="C4" s="64"/>
      <c r="D4" s="64"/>
      <c r="G4">
        <v>2</v>
      </c>
      <c r="H4" s="64" t="s">
        <v>85</v>
      </c>
      <c r="I4" s="64"/>
      <c r="J4" s="64"/>
      <c r="M4" s="5"/>
      <c r="N4" s="13" t="s">
        <v>43</v>
      </c>
      <c r="O4" s="31">
        <v>0</v>
      </c>
      <c r="P4" s="31">
        <v>50</v>
      </c>
      <c r="Q4" s="31"/>
      <c r="R4" s="31"/>
      <c r="S4" s="6"/>
    </row>
    <row r="5" spans="1:25" x14ac:dyDescent="0.25">
      <c r="B5" s="64"/>
      <c r="C5" s="64"/>
      <c r="D5" s="64"/>
      <c r="H5" s="64"/>
      <c r="I5" s="64"/>
      <c r="J5" s="64"/>
      <c r="M5" s="5"/>
      <c r="N5" s="13" t="s">
        <v>44</v>
      </c>
      <c r="O5" s="31">
        <v>100</v>
      </c>
      <c r="P5" s="31">
        <v>0</v>
      </c>
      <c r="Q5" s="31"/>
      <c r="R5" s="31"/>
      <c r="S5" s="6"/>
    </row>
    <row r="6" spans="1:25" x14ac:dyDescent="0.25">
      <c r="B6" s="64"/>
      <c r="C6" s="64"/>
      <c r="D6" s="64"/>
      <c r="H6" s="64"/>
      <c r="I6" s="64"/>
      <c r="J6" s="64"/>
      <c r="M6" s="72" t="s">
        <v>52</v>
      </c>
      <c r="N6" s="73"/>
      <c r="O6" s="36">
        <v>0.65</v>
      </c>
      <c r="P6" s="36">
        <v>0.35</v>
      </c>
      <c r="Q6" s="31"/>
      <c r="R6" s="31"/>
      <c r="S6" s="6"/>
    </row>
    <row r="7" spans="1:25" x14ac:dyDescent="0.25">
      <c r="M7" s="5"/>
      <c r="N7" s="13"/>
      <c r="O7" s="31"/>
      <c r="P7" s="31"/>
      <c r="Q7" s="31"/>
      <c r="R7" s="31"/>
      <c r="S7" s="6"/>
    </row>
    <row r="8" spans="1:25" x14ac:dyDescent="0.25">
      <c r="Q8" s="36"/>
      <c r="R8" s="36"/>
      <c r="S8" s="6"/>
    </row>
    <row r="9" spans="1:25" ht="15.75" thickBot="1" x14ac:dyDescent="0.3">
      <c r="M9" s="2"/>
      <c r="N9" s="3"/>
      <c r="O9" s="3"/>
      <c r="P9" s="3"/>
      <c r="Q9" s="3"/>
      <c r="R9" s="3"/>
      <c r="S9" s="4"/>
    </row>
    <row r="11" spans="1:25" x14ac:dyDescent="0.25">
      <c r="I11" s="12"/>
      <c r="J11" s="12"/>
    </row>
    <row r="12" spans="1:25" ht="15.75" thickBot="1" x14ac:dyDescent="0.3">
      <c r="A12" s="69" t="s">
        <v>53</v>
      </c>
      <c r="B12" s="69"/>
      <c r="C12" s="69"/>
      <c r="D12" s="69"/>
      <c r="E12" s="69"/>
      <c r="F12" s="69"/>
      <c r="G12" s="69"/>
      <c r="H12" s="69"/>
      <c r="I12" s="12"/>
      <c r="J12" s="12"/>
      <c r="K12" s="69" t="s">
        <v>57</v>
      </c>
      <c r="L12" s="69"/>
      <c r="M12" s="69"/>
      <c r="N12" s="69"/>
      <c r="O12" s="69"/>
      <c r="P12" s="69"/>
      <c r="Q12" s="69"/>
      <c r="R12" s="69"/>
      <c r="S12" s="69"/>
    </row>
    <row r="13" spans="1:25" s="37" customFormat="1" x14ac:dyDescent="0.25">
      <c r="A13" s="38"/>
      <c r="B13" s="39"/>
      <c r="C13" s="39"/>
      <c r="D13" s="39"/>
      <c r="E13" s="39"/>
      <c r="F13" s="39"/>
      <c r="G13" s="39"/>
      <c r="H13" s="40"/>
      <c r="I13" s="41"/>
      <c r="J13" s="41"/>
      <c r="K13" s="38"/>
      <c r="L13" s="39"/>
      <c r="M13" s="39"/>
      <c r="N13" s="39"/>
      <c r="O13" s="39"/>
      <c r="P13" s="39"/>
      <c r="Q13" s="39"/>
      <c r="R13" s="39"/>
      <c r="S13" s="40"/>
    </row>
    <row r="14" spans="1:25" x14ac:dyDescent="0.25">
      <c r="A14" s="13"/>
      <c r="B14" s="13" t="str">
        <f t="shared" ref="B14:F18" si="0">N3</f>
        <v>А</v>
      </c>
      <c r="C14" s="13" t="str">
        <f t="shared" si="0"/>
        <v>П1</v>
      </c>
      <c r="D14" s="13" t="str">
        <f t="shared" si="0"/>
        <v>П2</v>
      </c>
      <c r="E14" s="13"/>
      <c r="F14" s="13"/>
      <c r="G14" s="13" t="s">
        <v>56</v>
      </c>
      <c r="H14" s="6"/>
      <c r="I14" s="12"/>
      <c r="J14" s="12"/>
      <c r="K14" s="5"/>
      <c r="L14" s="13"/>
      <c r="M14" s="13" t="str">
        <f t="shared" ref="M14:Q18" si="1">N3</f>
        <v>А</v>
      </c>
      <c r="N14" s="13" t="str">
        <f t="shared" si="1"/>
        <v>П1</v>
      </c>
      <c r="O14" s="13" t="str">
        <f t="shared" si="1"/>
        <v>П2</v>
      </c>
      <c r="P14" s="13" t="s">
        <v>56</v>
      </c>
      <c r="Q14" s="13"/>
      <c r="S14" s="6"/>
      <c r="Y14" s="51"/>
    </row>
    <row r="15" spans="1:25" x14ac:dyDescent="0.25">
      <c r="A15" s="13"/>
      <c r="B15" s="13" t="str">
        <f t="shared" si="0"/>
        <v>А1</v>
      </c>
      <c r="C15" s="31">
        <f t="shared" si="0"/>
        <v>0</v>
      </c>
      <c r="D15" s="31">
        <f t="shared" si="0"/>
        <v>50</v>
      </c>
      <c r="E15" s="31"/>
      <c r="F15" s="31"/>
      <c r="G15" s="13">
        <f>SUMPRODUCT(C15:F15,$C$19:$F$19)</f>
        <v>25</v>
      </c>
      <c r="H15" s="6"/>
      <c r="I15" s="12"/>
      <c r="J15" s="12"/>
      <c r="K15" s="5"/>
      <c r="L15" s="13"/>
      <c r="M15" s="13" t="str">
        <f t="shared" si="1"/>
        <v>А1</v>
      </c>
      <c r="N15" s="13">
        <f>O4</f>
        <v>0</v>
      </c>
      <c r="O15" s="13">
        <f t="shared" si="1"/>
        <v>50</v>
      </c>
      <c r="P15" s="84">
        <f>SUMPRODUCT(N15:O15,$N$17:$O$17)</f>
        <v>17.5</v>
      </c>
      <c r="Q15" s="13"/>
      <c r="S15" s="6"/>
    </row>
    <row r="16" spans="1:25" x14ac:dyDescent="0.25">
      <c r="A16" s="13"/>
      <c r="B16" s="13" t="str">
        <f t="shared" si="0"/>
        <v>А2</v>
      </c>
      <c r="C16" s="31">
        <f t="shared" si="0"/>
        <v>100</v>
      </c>
      <c r="D16" s="31">
        <f t="shared" si="0"/>
        <v>0</v>
      </c>
      <c r="E16" s="31"/>
      <c r="F16" s="31"/>
      <c r="G16" s="14">
        <f>SUMPRODUCT(C16:F16,$C$19:$F$19)</f>
        <v>50</v>
      </c>
      <c r="H16" s="6"/>
      <c r="I16" s="12"/>
      <c r="J16" s="12"/>
      <c r="K16" s="5"/>
      <c r="L16" s="13"/>
      <c r="M16" s="30" t="str">
        <f t="shared" si="1"/>
        <v>А2</v>
      </c>
      <c r="N16" s="30">
        <f t="shared" si="1"/>
        <v>100</v>
      </c>
      <c r="O16" s="30">
        <f t="shared" si="1"/>
        <v>0</v>
      </c>
      <c r="P16" s="30">
        <f>SUMPRODUCT(N16:O16,$N$17:$O$17)</f>
        <v>65</v>
      </c>
      <c r="Q16" s="13"/>
      <c r="S16" s="6"/>
      <c r="T16" s="85" t="s">
        <v>86</v>
      </c>
    </row>
    <row r="17" spans="1:29" x14ac:dyDescent="0.25">
      <c r="A17" s="13"/>
      <c r="B17" s="13"/>
      <c r="C17" s="31"/>
      <c r="D17" s="31"/>
      <c r="E17" s="31"/>
      <c r="F17" s="31"/>
      <c r="G17" s="14"/>
      <c r="H17" s="6"/>
      <c r="I17" s="12"/>
      <c r="J17" s="12"/>
      <c r="K17" s="5"/>
      <c r="L17" s="71" t="str">
        <f>M6</f>
        <v>Вероятности</v>
      </c>
      <c r="M17" s="71"/>
      <c r="N17" s="43">
        <f>O6</f>
        <v>0.65</v>
      </c>
      <c r="O17" s="43">
        <f>P6</f>
        <v>0.35</v>
      </c>
      <c r="P17" s="13"/>
      <c r="Q17" s="13"/>
      <c r="R17" s="13"/>
      <c r="S17" s="6"/>
      <c r="T17" s="85"/>
    </row>
    <row r="18" spans="1:29" x14ac:dyDescent="0.25">
      <c r="A18" s="13"/>
      <c r="B18" s="13"/>
      <c r="C18" s="31"/>
      <c r="D18" s="31"/>
      <c r="E18" s="31"/>
      <c r="F18" s="31"/>
      <c r="G18" s="13"/>
      <c r="H18" s="6"/>
      <c r="I18" s="12"/>
      <c r="J18" s="12"/>
      <c r="K18" s="5"/>
      <c r="L18" s="13"/>
      <c r="M18" s="13"/>
      <c r="N18" s="13"/>
      <c r="O18" s="13"/>
      <c r="P18" s="13"/>
      <c r="Q18" s="13"/>
      <c r="R18" s="13"/>
      <c r="S18" s="6"/>
      <c r="T18" s="85"/>
    </row>
    <row r="19" spans="1:29" x14ac:dyDescent="0.25">
      <c r="A19" s="74" t="str">
        <f>M6</f>
        <v>Вероятности</v>
      </c>
      <c r="B19" s="74"/>
      <c r="C19" s="42">
        <f>$B$22</f>
        <v>0.5</v>
      </c>
      <c r="D19" s="42">
        <f>$B$22</f>
        <v>0.5</v>
      </c>
      <c r="E19" s="42"/>
      <c r="F19" s="42"/>
      <c r="G19" s="13"/>
      <c r="H19" s="6"/>
      <c r="I19" s="12"/>
      <c r="J19" s="12"/>
      <c r="K19" s="5"/>
      <c r="P19" s="43"/>
      <c r="Q19" s="43"/>
      <c r="R19" s="13"/>
      <c r="S19" s="6"/>
    </row>
    <row r="20" spans="1:29" x14ac:dyDescent="0.25">
      <c r="A20" s="5"/>
      <c r="B20" s="12"/>
      <c r="C20" s="12"/>
      <c r="D20" s="12"/>
      <c r="E20" s="12"/>
      <c r="F20" s="12"/>
      <c r="G20" s="12"/>
      <c r="H20" s="6"/>
      <c r="I20" s="12"/>
      <c r="J20" s="12"/>
      <c r="K20" s="5"/>
      <c r="L20" s="12"/>
      <c r="M20" s="12"/>
      <c r="N20" s="12"/>
      <c r="O20" s="12"/>
      <c r="P20" s="12"/>
      <c r="Q20" s="12"/>
      <c r="R20" s="12"/>
      <c r="S20" s="6"/>
    </row>
    <row r="21" spans="1:29" x14ac:dyDescent="0.25">
      <c r="A21" s="5" t="s">
        <v>54</v>
      </c>
      <c r="B21" s="12"/>
      <c r="C21" s="12"/>
      <c r="D21" s="12"/>
      <c r="E21" s="12"/>
      <c r="F21" s="12"/>
      <c r="G21" s="12"/>
      <c r="H21" s="6"/>
      <c r="I21" s="12"/>
      <c r="J21" s="12"/>
      <c r="K21" s="5"/>
      <c r="L21" s="12"/>
      <c r="M21" s="12"/>
      <c r="N21" s="12"/>
      <c r="O21" s="12"/>
      <c r="P21" s="12"/>
      <c r="Q21" s="12"/>
      <c r="R21" s="12"/>
      <c r="S21" s="6"/>
    </row>
    <row r="22" spans="1:29" x14ac:dyDescent="0.25">
      <c r="A22" s="5" t="s">
        <v>55</v>
      </c>
      <c r="B22" s="12">
        <f>1/2</f>
        <v>0.5</v>
      </c>
      <c r="C22" s="12"/>
      <c r="D22" s="12"/>
      <c r="E22" s="12"/>
      <c r="F22" s="12"/>
      <c r="G22" s="12"/>
      <c r="H22" s="6"/>
      <c r="I22" s="12"/>
      <c r="J22" s="12"/>
      <c r="K22" s="5"/>
      <c r="L22" s="12"/>
      <c r="M22" s="12"/>
      <c r="N22" s="12"/>
      <c r="O22" s="12"/>
      <c r="P22" s="12"/>
      <c r="Q22" s="12"/>
      <c r="R22" s="12"/>
      <c r="S22" s="6"/>
    </row>
    <row r="23" spans="1:29" ht="15.75" thickBot="1" x14ac:dyDescent="0.3">
      <c r="A23" s="2"/>
      <c r="B23" s="3"/>
      <c r="C23" s="3"/>
      <c r="D23" s="3"/>
      <c r="E23" s="3"/>
      <c r="F23" s="3"/>
      <c r="G23" s="3"/>
      <c r="H23" s="4"/>
      <c r="I23" s="12"/>
      <c r="J23" s="12"/>
      <c r="K23" s="2"/>
      <c r="L23" s="3"/>
      <c r="M23" s="3"/>
      <c r="N23" s="3"/>
      <c r="O23" s="3"/>
      <c r="P23" s="3"/>
      <c r="Q23" s="3"/>
      <c r="R23" s="3"/>
      <c r="S23" s="4"/>
    </row>
    <row r="24" spans="1:29" x14ac:dyDescent="0.25">
      <c r="I24" s="12"/>
      <c r="J24" s="12"/>
    </row>
    <row r="25" spans="1:29" x14ac:dyDescent="0.25">
      <c r="I25" s="12"/>
      <c r="J25" s="12"/>
    </row>
    <row r="27" spans="1:29" ht="15.75" thickBot="1" x14ac:dyDescent="0.3">
      <c r="A27" s="69" t="s">
        <v>58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 spans="1:29" ht="15.75" thickBot="1" x14ac:dyDescent="0.3">
      <c r="A28" s="38"/>
      <c r="B28" s="70" t="s">
        <v>87</v>
      </c>
      <c r="C28" s="70"/>
      <c r="D28" s="70"/>
      <c r="E28" s="70"/>
      <c r="F28" s="70"/>
      <c r="G28" s="70"/>
      <c r="H28" s="39"/>
      <c r="I28" s="39"/>
      <c r="J28" s="75" t="s">
        <v>59</v>
      </c>
      <c r="K28" s="75"/>
      <c r="L28" s="75"/>
      <c r="M28" s="75"/>
      <c r="N28" s="75"/>
      <c r="O28" s="10"/>
      <c r="P28" s="10"/>
      <c r="Q28" s="10"/>
      <c r="W28" s="10"/>
      <c r="X28" s="10"/>
      <c r="Y28" s="10"/>
      <c r="Z28" s="10"/>
      <c r="AA28" s="10"/>
      <c r="AB28" s="10"/>
      <c r="AC28" s="11"/>
    </row>
    <row r="29" spans="1:29" x14ac:dyDescent="0.25">
      <c r="A29" s="5"/>
      <c r="B29" s="13"/>
      <c r="C29" s="13" t="str">
        <f t="shared" ref="C29:G33" si="2">N3</f>
        <v>А</v>
      </c>
      <c r="D29" s="13" t="str">
        <f t="shared" si="2"/>
        <v>П1</v>
      </c>
      <c r="E29" s="13" t="str">
        <f t="shared" si="2"/>
        <v>П2</v>
      </c>
      <c r="F29" s="13"/>
      <c r="G29" s="13"/>
      <c r="H29" s="12"/>
      <c r="I29" s="12"/>
      <c r="J29" s="13" t="s">
        <v>60</v>
      </c>
      <c r="K29" s="13" t="str">
        <f>D29</f>
        <v>П1</v>
      </c>
      <c r="L29" s="13" t="str">
        <f>E29</f>
        <v>П2</v>
      </c>
      <c r="M29" s="12" t="s">
        <v>3</v>
      </c>
      <c r="N29" s="13"/>
      <c r="O29" s="12"/>
      <c r="P29" s="12"/>
      <c r="Q29" s="65" t="s">
        <v>8</v>
      </c>
      <c r="R29" s="67"/>
      <c r="S29" s="67"/>
      <c r="T29" s="67"/>
      <c r="U29" s="67"/>
      <c r="V29" s="66"/>
      <c r="W29" s="12"/>
      <c r="X29" s="65" t="s">
        <v>20</v>
      </c>
      <c r="Y29" s="66"/>
      <c r="Z29" s="12"/>
      <c r="AA29" s="65" t="s">
        <v>16</v>
      </c>
      <c r="AB29" s="66"/>
      <c r="AC29" s="6"/>
    </row>
    <row r="30" spans="1:29" x14ac:dyDescent="0.25">
      <c r="A30" s="5"/>
      <c r="B30" s="13"/>
      <c r="C30" s="13" t="str">
        <f t="shared" si="2"/>
        <v>А1</v>
      </c>
      <c r="D30" s="13">
        <f t="shared" si="2"/>
        <v>0</v>
      </c>
      <c r="E30" s="13">
        <f t="shared" si="2"/>
        <v>50</v>
      </c>
      <c r="F30" s="13"/>
      <c r="G30" s="13"/>
      <c r="H30" s="12"/>
      <c r="I30" s="12"/>
      <c r="J30" s="13" t="str">
        <f>C30</f>
        <v>А1</v>
      </c>
      <c r="K30" s="13">
        <f t="shared" ref="K30:N33" si="3">D30*D$34</f>
        <v>0</v>
      </c>
      <c r="L30" s="13">
        <f t="shared" si="3"/>
        <v>17.5</v>
      </c>
      <c r="M30" s="44">
        <f>MIN(K30:L30)</f>
        <v>0</v>
      </c>
      <c r="N30" s="13"/>
      <c r="O30" s="44"/>
      <c r="P30" s="12"/>
      <c r="Q30" s="5"/>
      <c r="R30" s="12"/>
      <c r="S30" s="12"/>
      <c r="T30" s="12"/>
      <c r="U30" s="12"/>
      <c r="V30" s="6"/>
      <c r="W30" s="12"/>
      <c r="X30" s="5" t="s">
        <v>4</v>
      </c>
      <c r="Y30" s="6">
        <v>5.7142857142857141E-2</v>
      </c>
      <c r="Z30" s="12"/>
      <c r="AA30" s="48" t="s">
        <v>12</v>
      </c>
      <c r="AB30" s="49">
        <f>Y30*$O$37</f>
        <v>0.78787878787878796</v>
      </c>
      <c r="AC30" s="6"/>
    </row>
    <row r="31" spans="1:29" x14ac:dyDescent="0.25">
      <c r="A31" s="5"/>
      <c r="B31" s="13"/>
      <c r="C31" s="13" t="str">
        <f t="shared" si="2"/>
        <v>А2</v>
      </c>
      <c r="D31" s="13">
        <f t="shared" si="2"/>
        <v>100</v>
      </c>
      <c r="E31" s="13">
        <f t="shared" si="2"/>
        <v>0</v>
      </c>
      <c r="F31" s="13"/>
      <c r="G31" s="13"/>
      <c r="H31" s="12"/>
      <c r="I31" s="12"/>
      <c r="J31" s="13" t="str">
        <f>C31</f>
        <v>А2</v>
      </c>
      <c r="K31" s="13">
        <f t="shared" si="3"/>
        <v>65</v>
      </c>
      <c r="L31" s="13">
        <f t="shared" si="3"/>
        <v>0</v>
      </c>
      <c r="M31" s="44">
        <f>MIN(K31:L31)</f>
        <v>0</v>
      </c>
      <c r="N31" s="13"/>
      <c r="O31" s="44"/>
      <c r="P31" s="12"/>
      <c r="Q31" s="5"/>
      <c r="R31" s="32">
        <f>SUMPRODUCT(K30:K31,$Y$30:$Y$31)</f>
        <v>1</v>
      </c>
      <c r="S31" s="32">
        <f>SUMPRODUCT(L30:L31,$Y$30:$Y$31)</f>
        <v>1</v>
      </c>
      <c r="T31" s="32"/>
      <c r="U31" s="32"/>
      <c r="V31" s="6"/>
      <c r="W31" s="12"/>
      <c r="X31" s="5" t="s">
        <v>5</v>
      </c>
      <c r="Y31" s="6">
        <v>1.5384615384615385E-2</v>
      </c>
      <c r="Z31" s="12"/>
      <c r="AA31" s="5" t="s">
        <v>13</v>
      </c>
      <c r="AB31" s="7">
        <f>Y31*$O$37</f>
        <v>0.21212121212121215</v>
      </c>
      <c r="AC31" s="6"/>
    </row>
    <row r="32" spans="1:29" x14ac:dyDescent="0.25">
      <c r="A32" s="5"/>
      <c r="B32" s="13"/>
      <c r="C32" s="13"/>
      <c r="D32" s="13"/>
      <c r="E32" s="13"/>
      <c r="F32" s="13"/>
      <c r="G32" s="13"/>
      <c r="H32" s="12"/>
      <c r="I32" s="12"/>
      <c r="J32" s="13"/>
      <c r="K32" s="13"/>
      <c r="L32" s="13"/>
      <c r="M32" s="45"/>
      <c r="N32" s="13"/>
      <c r="O32" s="45"/>
      <c r="P32" s="52">
        <f>O32/D34</f>
        <v>0</v>
      </c>
      <c r="Q32" s="5"/>
      <c r="R32" s="32" t="s">
        <v>9</v>
      </c>
      <c r="S32" s="32" t="s">
        <v>9</v>
      </c>
      <c r="T32" s="32"/>
      <c r="U32" s="32"/>
      <c r="V32" s="6"/>
      <c r="W32" s="12"/>
      <c r="X32" s="5"/>
      <c r="Y32" s="6">
        <v>0</v>
      </c>
      <c r="Z32" s="12"/>
      <c r="AA32" s="48"/>
      <c r="AB32" s="49"/>
      <c r="AC32" s="6"/>
    </row>
    <row r="33" spans="1:29" ht="15.75" thickBot="1" x14ac:dyDescent="0.3">
      <c r="A33" s="5"/>
      <c r="B33" s="13"/>
      <c r="C33" s="13"/>
      <c r="D33" s="13"/>
      <c r="E33" s="13"/>
      <c r="F33" s="13"/>
      <c r="G33" s="13"/>
      <c r="H33" s="12"/>
      <c r="I33" s="12"/>
      <c r="J33" s="13"/>
      <c r="K33" s="13"/>
      <c r="L33" s="13"/>
      <c r="M33" s="44"/>
      <c r="N33" s="13"/>
      <c r="O33" s="44"/>
      <c r="P33" s="12"/>
      <c r="Q33" s="2"/>
      <c r="R33" s="58">
        <v>1</v>
      </c>
      <c r="S33" s="58">
        <v>1</v>
      </c>
      <c r="T33" s="58"/>
      <c r="U33" s="58"/>
      <c r="V33" s="4"/>
      <c r="W33" s="12"/>
      <c r="X33" s="46"/>
      <c r="Y33" s="47">
        <v>0</v>
      </c>
      <c r="Z33" s="12"/>
      <c r="AA33" s="2"/>
      <c r="AB33" s="8"/>
      <c r="AC33" s="6"/>
    </row>
    <row r="34" spans="1:29" x14ac:dyDescent="0.25">
      <c r="A34" s="5"/>
      <c r="B34" s="71" t="str">
        <f>M6</f>
        <v>Вероятности</v>
      </c>
      <c r="C34" s="71"/>
      <c r="D34" s="13">
        <f>O6</f>
        <v>0.65</v>
      </c>
      <c r="E34" s="13">
        <f>P6</f>
        <v>0.35</v>
      </c>
      <c r="F34" s="13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6"/>
    </row>
    <row r="35" spans="1:29" ht="15.75" thickBot="1" x14ac:dyDescent="0.3">
      <c r="A35" s="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Y35" s="12"/>
      <c r="Z35" s="12"/>
      <c r="AA35" s="12"/>
      <c r="AC35" s="6"/>
    </row>
    <row r="36" spans="1:29" x14ac:dyDescent="0.25">
      <c r="A36" s="5"/>
      <c r="B36" s="12"/>
      <c r="C36" s="12"/>
      <c r="D36" s="12"/>
      <c r="E36" s="12"/>
      <c r="F36" s="12"/>
      <c r="G36" s="12"/>
      <c r="H36" s="12"/>
      <c r="I36" s="12"/>
      <c r="J36" s="65" t="s">
        <v>19</v>
      </c>
      <c r="K36" s="66"/>
      <c r="L36" s="12"/>
      <c r="M36" s="65" t="s">
        <v>15</v>
      </c>
      <c r="N36" s="67"/>
      <c r="O36" s="66"/>
      <c r="P36" s="12"/>
      <c r="Q36" s="12"/>
      <c r="R36" s="12"/>
      <c r="S36" s="12"/>
      <c r="T36" s="12"/>
      <c r="U36" s="12"/>
      <c r="V36" s="12"/>
      <c r="W36" s="12"/>
      <c r="X36" s="12">
        <f>SUMPRODUCT(D30:D31,$AB$30:$AB$31)</f>
        <v>21.212121212121215</v>
      </c>
      <c r="Y36" s="12">
        <f>SUMPRODUCT(E30:E31,$AB$30:$AB$31)</f>
        <v>39.393939393939398</v>
      </c>
      <c r="Z36" s="12"/>
      <c r="AA36" s="12"/>
      <c r="AB36" s="12"/>
      <c r="AC36" s="6"/>
    </row>
    <row r="37" spans="1:29" ht="15.75" thickBot="1" x14ac:dyDescent="0.3">
      <c r="A37" s="5"/>
      <c r="B37" s="12"/>
      <c r="C37" s="12"/>
      <c r="D37" s="12"/>
      <c r="E37" s="12"/>
      <c r="F37" s="12"/>
      <c r="G37" s="12"/>
      <c r="H37" s="12"/>
      <c r="I37" s="12"/>
      <c r="J37" s="2" t="s">
        <v>7</v>
      </c>
      <c r="K37" s="4">
        <f>SUM(Y30:Y33)</f>
        <v>7.252747252747252E-2</v>
      </c>
      <c r="L37" s="12"/>
      <c r="M37" s="2" t="s">
        <v>10</v>
      </c>
      <c r="N37" s="3" t="s">
        <v>11</v>
      </c>
      <c r="O37" s="50">
        <f>1/K37</f>
        <v>13.787878787878789</v>
      </c>
      <c r="Q37" s="53">
        <f>SUM(X37:AA37)</f>
        <v>27.575757575757578</v>
      </c>
      <c r="R37" s="12"/>
      <c r="T37" s="12"/>
      <c r="U37" s="12"/>
      <c r="W37" s="12"/>
      <c r="X37" s="12">
        <f>X36*D34</f>
        <v>13.787878787878791</v>
      </c>
      <c r="Y37" s="12">
        <f>Y36*E34</f>
        <v>13.787878787878789</v>
      </c>
      <c r="Z37" s="12"/>
      <c r="AA37" s="12"/>
      <c r="AB37" s="12"/>
      <c r="AC37" s="6"/>
    </row>
    <row r="38" spans="1:29" ht="15.75" thickBot="1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</row>
  </sheetData>
  <mergeCells count="26">
    <mergeCell ref="B34:C34"/>
    <mergeCell ref="J36:K36"/>
    <mergeCell ref="M36:O36"/>
    <mergeCell ref="T16:T18"/>
    <mergeCell ref="A19:B19"/>
    <mergeCell ref="L17:M17"/>
    <mergeCell ref="A27:AB27"/>
    <mergeCell ref="B28:G28"/>
    <mergeCell ref="J28:N28"/>
    <mergeCell ref="Q29:V29"/>
    <mergeCell ref="X29:Y29"/>
    <mergeCell ref="AA29:AB29"/>
    <mergeCell ref="B5:D5"/>
    <mergeCell ref="H5:J5"/>
    <mergeCell ref="B6:D6"/>
    <mergeCell ref="H6:J6"/>
    <mergeCell ref="M6:N6"/>
    <mergeCell ref="A12:H12"/>
    <mergeCell ref="K12:S12"/>
    <mergeCell ref="A2:D2"/>
    <mergeCell ref="G2:J2"/>
    <mergeCell ref="M2:R2"/>
    <mergeCell ref="B3:D3"/>
    <mergeCell ref="H3:J3"/>
    <mergeCell ref="B4:D4"/>
    <mergeCell ref="H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24B1-451C-41D5-A203-C6AAEC240FDF}">
  <sheetPr codeName="Лист10"/>
  <dimension ref="A1:AC38"/>
  <sheetViews>
    <sheetView tabSelected="1" topLeftCell="B1" zoomScale="85" zoomScaleNormal="85" workbookViewId="0">
      <selection activeCell="B4" sqref="B4:D4"/>
    </sheetView>
  </sheetViews>
  <sheetFormatPr defaultRowHeight="15" x14ac:dyDescent="0.25"/>
  <cols>
    <col min="4" max="5" width="16.42578125" customWidth="1"/>
    <col min="10" max="10" width="17.85546875" customWidth="1"/>
  </cols>
  <sheetData>
    <row r="1" spans="1:25" ht="15.75" thickBot="1" x14ac:dyDescent="0.3"/>
    <row r="2" spans="1:25" x14ac:dyDescent="0.25">
      <c r="A2" s="64" t="s">
        <v>80</v>
      </c>
      <c r="B2" s="64"/>
      <c r="C2" s="64"/>
      <c r="D2" s="64"/>
      <c r="G2" s="64" t="s">
        <v>79</v>
      </c>
      <c r="H2" s="64"/>
      <c r="I2" s="64"/>
      <c r="J2" s="64"/>
      <c r="M2" s="65" t="s">
        <v>51</v>
      </c>
      <c r="N2" s="67"/>
      <c r="O2" s="67"/>
      <c r="P2" s="67"/>
      <c r="Q2" s="67"/>
      <c r="R2" s="67"/>
      <c r="S2" s="11"/>
    </row>
    <row r="3" spans="1:25" x14ac:dyDescent="0.25">
      <c r="A3">
        <v>1</v>
      </c>
      <c r="B3" s="64" t="s">
        <v>75</v>
      </c>
      <c r="C3" s="64"/>
      <c r="D3" s="64"/>
      <c r="G3">
        <v>1</v>
      </c>
      <c r="H3" s="64" t="s">
        <v>77</v>
      </c>
      <c r="I3" s="64"/>
      <c r="J3" s="64"/>
      <c r="M3" s="5"/>
      <c r="N3" s="13" t="s">
        <v>17</v>
      </c>
      <c r="O3" s="13" t="s">
        <v>47</v>
      </c>
      <c r="P3" s="13" t="s">
        <v>48</v>
      </c>
      <c r="Q3" s="13" t="s">
        <v>49</v>
      </c>
      <c r="R3" s="13"/>
      <c r="S3" s="6"/>
    </row>
    <row r="4" spans="1:25" x14ac:dyDescent="0.25">
      <c r="A4">
        <v>2</v>
      </c>
      <c r="B4" s="64" t="s">
        <v>76</v>
      </c>
      <c r="C4" s="64"/>
      <c r="D4" s="64"/>
      <c r="G4">
        <v>2</v>
      </c>
      <c r="H4" s="64" t="s">
        <v>78</v>
      </c>
      <c r="I4" s="64"/>
      <c r="J4" s="64"/>
      <c r="M4" s="5"/>
      <c r="N4" s="13" t="s">
        <v>43</v>
      </c>
      <c r="O4" s="31">
        <v>50</v>
      </c>
      <c r="P4" s="31">
        <v>30</v>
      </c>
      <c r="Q4" s="31">
        <v>35</v>
      </c>
      <c r="R4" s="31"/>
      <c r="S4" s="6"/>
    </row>
    <row r="5" spans="1:25" x14ac:dyDescent="0.25">
      <c r="A5">
        <v>3</v>
      </c>
      <c r="B5" s="64" t="s">
        <v>90</v>
      </c>
      <c r="C5" s="64"/>
      <c r="D5" s="64"/>
      <c r="G5">
        <v>3</v>
      </c>
      <c r="H5" s="64" t="s">
        <v>91</v>
      </c>
      <c r="I5" s="64"/>
      <c r="J5" s="64"/>
      <c r="M5" s="5"/>
      <c r="N5" s="13" t="s">
        <v>44</v>
      </c>
      <c r="O5" s="31">
        <v>40</v>
      </c>
      <c r="P5" s="31">
        <v>40</v>
      </c>
      <c r="Q5" s="31">
        <v>55</v>
      </c>
      <c r="R5" s="31"/>
      <c r="S5" s="6"/>
    </row>
    <row r="6" spans="1:25" x14ac:dyDescent="0.25">
      <c r="B6" s="64"/>
      <c r="C6" s="64"/>
      <c r="D6" s="64"/>
      <c r="H6" s="64"/>
      <c r="I6" s="64"/>
      <c r="J6" s="64"/>
      <c r="M6" s="5"/>
      <c r="N6" s="13" t="s">
        <v>45</v>
      </c>
      <c r="O6" s="31">
        <v>35</v>
      </c>
      <c r="P6" s="31">
        <v>40</v>
      </c>
      <c r="Q6" s="31">
        <v>45</v>
      </c>
      <c r="R6" s="31"/>
      <c r="S6" s="6"/>
    </row>
    <row r="7" spans="1:25" x14ac:dyDescent="0.25">
      <c r="M7" s="5"/>
      <c r="N7" s="13"/>
      <c r="O7" s="31"/>
      <c r="P7" s="31"/>
      <c r="Q7" s="31"/>
      <c r="R7" s="31"/>
      <c r="S7" s="6"/>
    </row>
    <row r="8" spans="1:25" x14ac:dyDescent="0.25">
      <c r="M8" s="72" t="s">
        <v>52</v>
      </c>
      <c r="N8" s="73"/>
      <c r="O8" s="36">
        <v>0.65</v>
      </c>
      <c r="P8" s="36">
        <v>0.1</v>
      </c>
      <c r="Q8" s="36">
        <v>0.25</v>
      </c>
      <c r="R8" s="36"/>
      <c r="S8" s="6"/>
    </row>
    <row r="9" spans="1:25" ht="15.75" thickBot="1" x14ac:dyDescent="0.3">
      <c r="M9" s="2"/>
      <c r="N9" s="3"/>
      <c r="O9" s="3"/>
      <c r="P9" s="3"/>
      <c r="Q9" s="3"/>
      <c r="R9" s="3"/>
      <c r="S9" s="4"/>
    </row>
    <row r="11" spans="1:25" x14ac:dyDescent="0.25">
      <c r="I11" s="12"/>
      <c r="J11" s="12"/>
    </row>
    <row r="12" spans="1:25" ht="15.75" thickBot="1" x14ac:dyDescent="0.3">
      <c r="A12" s="69" t="s">
        <v>53</v>
      </c>
      <c r="B12" s="69"/>
      <c r="C12" s="69"/>
      <c r="D12" s="69"/>
      <c r="E12" s="69"/>
      <c r="F12" s="69"/>
      <c r="G12" s="69"/>
      <c r="H12" s="69"/>
      <c r="I12" s="12"/>
      <c r="J12" s="12"/>
      <c r="K12" s="69" t="s">
        <v>57</v>
      </c>
      <c r="L12" s="69"/>
      <c r="M12" s="69"/>
      <c r="N12" s="69"/>
      <c r="O12" s="69"/>
      <c r="P12" s="69"/>
      <c r="Q12" s="69"/>
      <c r="R12" s="69"/>
      <c r="S12" s="69"/>
    </row>
    <row r="13" spans="1:25" s="37" customFormat="1" x14ac:dyDescent="0.25">
      <c r="A13" s="38"/>
      <c r="B13" s="39"/>
      <c r="C13" s="39"/>
      <c r="D13" s="39"/>
      <c r="E13" s="39"/>
      <c r="F13" s="39"/>
      <c r="G13" s="39"/>
      <c r="H13" s="40"/>
      <c r="I13" s="41"/>
      <c r="J13" s="41"/>
      <c r="K13" s="38"/>
      <c r="L13" s="39"/>
      <c r="M13" s="39"/>
      <c r="N13" s="39"/>
      <c r="O13" s="39"/>
      <c r="P13" s="39"/>
      <c r="Q13" s="39"/>
      <c r="R13" s="39"/>
      <c r="S13" s="40"/>
    </row>
    <row r="14" spans="1:25" x14ac:dyDescent="0.25">
      <c r="A14" s="13"/>
      <c r="B14" s="13" t="str">
        <f t="shared" ref="B14:F18" si="0">N3</f>
        <v>А</v>
      </c>
      <c r="C14" s="13" t="str">
        <f t="shared" si="0"/>
        <v>П1</v>
      </c>
      <c r="D14" s="13" t="str">
        <f t="shared" si="0"/>
        <v>П2</v>
      </c>
      <c r="E14" s="13" t="str">
        <f t="shared" si="0"/>
        <v>П3</v>
      </c>
      <c r="F14" s="13"/>
      <c r="G14" s="13" t="s">
        <v>56</v>
      </c>
      <c r="H14" s="6"/>
      <c r="I14" s="12"/>
      <c r="J14" s="12"/>
      <c r="K14" s="5"/>
      <c r="L14" s="13"/>
      <c r="M14" s="13" t="str">
        <f t="shared" ref="M14:Q18" si="1">N3</f>
        <v>А</v>
      </c>
      <c r="N14" s="13" t="str">
        <f t="shared" si="1"/>
        <v>П1</v>
      </c>
      <c r="O14" s="13" t="str">
        <f t="shared" si="1"/>
        <v>П2</v>
      </c>
      <c r="P14" s="13" t="str">
        <f t="shared" si="1"/>
        <v>П3</v>
      </c>
      <c r="Q14" s="13"/>
      <c r="R14" s="13" t="s">
        <v>56</v>
      </c>
      <c r="S14" s="6"/>
      <c r="Y14" s="51"/>
    </row>
    <row r="15" spans="1:25" x14ac:dyDescent="0.25">
      <c r="A15" s="13"/>
      <c r="B15" s="13" t="str">
        <f t="shared" si="0"/>
        <v>А1</v>
      </c>
      <c r="C15" s="31">
        <f t="shared" si="0"/>
        <v>50</v>
      </c>
      <c r="D15" s="31">
        <f t="shared" si="0"/>
        <v>30</v>
      </c>
      <c r="E15" s="31">
        <f>Q4</f>
        <v>35</v>
      </c>
      <c r="F15" s="31"/>
      <c r="G15" s="13">
        <f>SUMPRODUCT(C15:F15,$C$19:$F$19)</f>
        <v>38.333333333333329</v>
      </c>
      <c r="H15" s="6"/>
      <c r="I15" s="12"/>
      <c r="J15" s="12"/>
      <c r="K15" s="5"/>
      <c r="L15" s="13"/>
      <c r="M15" s="13" t="str">
        <f t="shared" si="1"/>
        <v>А1</v>
      </c>
      <c r="N15" s="13">
        <f>O4</f>
        <v>50</v>
      </c>
      <c r="O15" s="13">
        <f t="shared" si="1"/>
        <v>30</v>
      </c>
      <c r="P15" s="13">
        <f t="shared" si="1"/>
        <v>35</v>
      </c>
      <c r="Q15" s="13"/>
      <c r="R15" s="84">
        <f>SUMPRODUCT(N15:Q15,$N$19:$Q$19)</f>
        <v>44.25</v>
      </c>
      <c r="S15" s="6"/>
    </row>
    <row r="16" spans="1:25" x14ac:dyDescent="0.25">
      <c r="A16" s="13"/>
      <c r="B16" s="13" t="str">
        <f t="shared" si="0"/>
        <v>А2</v>
      </c>
      <c r="C16" s="31">
        <f t="shared" si="0"/>
        <v>40</v>
      </c>
      <c r="D16" s="31">
        <f t="shared" si="0"/>
        <v>40</v>
      </c>
      <c r="E16" s="31">
        <f t="shared" si="0"/>
        <v>55</v>
      </c>
      <c r="F16" s="31"/>
      <c r="G16" s="14">
        <f>SUMPRODUCT(C16:F16,$C$19:$F$19)</f>
        <v>45</v>
      </c>
      <c r="H16" s="6"/>
      <c r="I16" s="12"/>
      <c r="J16" s="12"/>
      <c r="K16" s="5"/>
      <c r="L16" s="13"/>
      <c r="M16" s="13" t="str">
        <f t="shared" si="1"/>
        <v>А2</v>
      </c>
      <c r="N16" s="13">
        <f t="shared" si="1"/>
        <v>40</v>
      </c>
      <c r="O16" s="13">
        <f t="shared" si="1"/>
        <v>40</v>
      </c>
      <c r="P16" s="13">
        <f t="shared" si="1"/>
        <v>55</v>
      </c>
      <c r="Q16" s="13"/>
      <c r="R16" s="30">
        <f>SUMPRODUCT(N16:Q16,$N$19:$Q$19)</f>
        <v>43.75</v>
      </c>
      <c r="S16" s="6"/>
    </row>
    <row r="17" spans="1:29" x14ac:dyDescent="0.25">
      <c r="A17" s="13"/>
      <c r="B17" s="13" t="str">
        <f t="shared" si="0"/>
        <v>А3</v>
      </c>
      <c r="C17" s="31">
        <f t="shared" si="0"/>
        <v>35</v>
      </c>
      <c r="D17" s="31">
        <f t="shared" si="0"/>
        <v>40</v>
      </c>
      <c r="E17" s="31">
        <f t="shared" si="0"/>
        <v>45</v>
      </c>
      <c r="F17" s="31"/>
      <c r="G17" s="14">
        <f>SUMPRODUCT(C17:F17,$C$19:$F$19)</f>
        <v>40</v>
      </c>
      <c r="H17" s="6"/>
      <c r="I17" s="12"/>
      <c r="J17" s="12"/>
      <c r="K17" s="5"/>
      <c r="L17" s="13"/>
      <c r="M17" s="13" t="str">
        <f t="shared" si="1"/>
        <v>А3</v>
      </c>
      <c r="N17" s="13">
        <f t="shared" si="1"/>
        <v>35</v>
      </c>
      <c r="O17" s="13">
        <f t="shared" si="1"/>
        <v>40</v>
      </c>
      <c r="P17" s="13">
        <f t="shared" si="1"/>
        <v>45</v>
      </c>
      <c r="Q17" s="13"/>
      <c r="R17" s="13">
        <f>SUMPRODUCT(N17:Q17,$N$19:$Q$19)</f>
        <v>38</v>
      </c>
      <c r="S17" s="6"/>
    </row>
    <row r="18" spans="1:29" x14ac:dyDescent="0.25">
      <c r="A18" s="13"/>
      <c r="B18" s="13"/>
      <c r="C18" s="31"/>
      <c r="D18" s="31"/>
      <c r="E18" s="31"/>
      <c r="F18" s="31"/>
      <c r="G18" s="13"/>
      <c r="H18" s="6"/>
      <c r="I18" s="12"/>
      <c r="J18" s="12"/>
      <c r="K18" s="5"/>
      <c r="L18" s="13"/>
      <c r="M18" s="13"/>
      <c r="N18" s="13"/>
      <c r="O18" s="13"/>
      <c r="P18" s="13"/>
      <c r="Q18" s="13"/>
      <c r="R18" s="13"/>
      <c r="S18" s="6"/>
    </row>
    <row r="19" spans="1:29" x14ac:dyDescent="0.25">
      <c r="A19" s="74" t="str">
        <f>M8</f>
        <v>Вероятности</v>
      </c>
      <c r="B19" s="74"/>
      <c r="C19" s="42">
        <f>$B$22</f>
        <v>0.33333333333333331</v>
      </c>
      <c r="D19" s="42">
        <f>$B$22</f>
        <v>0.33333333333333331</v>
      </c>
      <c r="E19" s="42">
        <f>$B$22</f>
        <v>0.33333333333333331</v>
      </c>
      <c r="F19" s="42">
        <f>$B$22</f>
        <v>0.33333333333333331</v>
      </c>
      <c r="G19" s="13"/>
      <c r="H19" s="6"/>
      <c r="I19" s="12"/>
      <c r="J19" s="12"/>
      <c r="K19" s="5"/>
      <c r="L19" s="71" t="str">
        <f>M8</f>
        <v>Вероятности</v>
      </c>
      <c r="M19" s="71"/>
      <c r="N19" s="43">
        <f>O8</f>
        <v>0.65</v>
      </c>
      <c r="O19" s="43">
        <f>P8</f>
        <v>0.1</v>
      </c>
      <c r="P19" s="43">
        <f>Q8</f>
        <v>0.25</v>
      </c>
      <c r="Q19" s="43"/>
      <c r="R19" s="13"/>
      <c r="S19" s="6"/>
    </row>
    <row r="20" spans="1:29" x14ac:dyDescent="0.25">
      <c r="A20" s="5"/>
      <c r="B20" s="12"/>
      <c r="C20" s="12"/>
      <c r="D20" s="12"/>
      <c r="E20" s="12"/>
      <c r="F20" s="12"/>
      <c r="G20" s="12"/>
      <c r="H20" s="6"/>
      <c r="I20" s="12"/>
      <c r="J20" s="12"/>
      <c r="K20" s="5"/>
      <c r="L20" s="12"/>
      <c r="M20" s="12"/>
      <c r="N20" s="12"/>
      <c r="O20" s="12"/>
      <c r="P20" s="12"/>
      <c r="Q20" s="12"/>
      <c r="R20" s="12"/>
      <c r="S20" s="6"/>
    </row>
    <row r="21" spans="1:29" x14ac:dyDescent="0.25">
      <c r="A21" s="5" t="s">
        <v>54</v>
      </c>
      <c r="B21" s="12"/>
      <c r="C21" s="12"/>
      <c r="D21" s="12"/>
      <c r="E21" s="12"/>
      <c r="F21" s="12"/>
      <c r="G21" s="12"/>
      <c r="H21" s="6"/>
      <c r="I21" s="12"/>
      <c r="J21" s="12"/>
      <c r="K21" s="5"/>
      <c r="L21" s="12"/>
      <c r="M21" s="12"/>
      <c r="N21" s="12"/>
      <c r="O21" s="12"/>
      <c r="P21" s="12"/>
      <c r="Q21" s="12"/>
      <c r="R21" s="12"/>
      <c r="S21" s="6"/>
    </row>
    <row r="22" spans="1:29" x14ac:dyDescent="0.25">
      <c r="A22" s="5" t="s">
        <v>55</v>
      </c>
      <c r="B22" s="12">
        <f>1/3</f>
        <v>0.33333333333333331</v>
      </c>
      <c r="C22" s="12"/>
      <c r="D22" s="12"/>
      <c r="E22" s="12"/>
      <c r="F22" s="12"/>
      <c r="G22" s="12"/>
      <c r="H22" s="6"/>
      <c r="I22" s="12"/>
      <c r="J22" s="12"/>
      <c r="K22" s="5"/>
      <c r="L22" s="12"/>
      <c r="M22" s="12"/>
      <c r="N22" s="12"/>
      <c r="O22" s="12"/>
      <c r="P22" s="12"/>
      <c r="Q22" s="12"/>
      <c r="R22" s="12"/>
      <c r="S22" s="6"/>
    </row>
    <row r="23" spans="1:29" ht="15.75" thickBot="1" x14ac:dyDescent="0.3">
      <c r="A23" s="2"/>
      <c r="B23" s="3"/>
      <c r="C23" s="3"/>
      <c r="D23" s="3"/>
      <c r="E23" s="3"/>
      <c r="F23" s="3"/>
      <c r="G23" s="3"/>
      <c r="H23" s="4"/>
      <c r="I23" s="12"/>
      <c r="J23" s="12"/>
      <c r="K23" s="2"/>
      <c r="L23" s="3"/>
      <c r="M23" s="3"/>
      <c r="N23" s="3"/>
      <c r="O23" s="3"/>
      <c r="P23" s="3"/>
      <c r="Q23" s="3"/>
      <c r="R23" s="3"/>
      <c r="S23" s="4"/>
    </row>
    <row r="24" spans="1:29" x14ac:dyDescent="0.25">
      <c r="I24" s="12"/>
      <c r="J24" s="12"/>
    </row>
    <row r="25" spans="1:29" x14ac:dyDescent="0.25">
      <c r="I25" s="12"/>
      <c r="J25" s="12"/>
    </row>
    <row r="27" spans="1:29" ht="15.75" thickBot="1" x14ac:dyDescent="0.3">
      <c r="A27" s="69" t="s">
        <v>58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 spans="1:29" ht="15.75" thickBot="1" x14ac:dyDescent="0.3">
      <c r="A28" s="38"/>
      <c r="B28" s="70" t="s">
        <v>61</v>
      </c>
      <c r="C28" s="70"/>
      <c r="D28" s="70"/>
      <c r="E28" s="70"/>
      <c r="F28" s="70"/>
      <c r="G28" s="70"/>
      <c r="H28" s="39"/>
      <c r="I28" s="39"/>
      <c r="J28" s="75" t="s">
        <v>59</v>
      </c>
      <c r="K28" s="75"/>
      <c r="L28" s="75"/>
      <c r="M28" s="75"/>
      <c r="N28" s="75"/>
      <c r="O28" s="10"/>
      <c r="P28" s="10"/>
      <c r="Q28" s="10"/>
      <c r="W28" s="10"/>
      <c r="X28" s="10"/>
      <c r="Y28" s="10"/>
      <c r="Z28" s="10"/>
      <c r="AA28" s="10"/>
      <c r="AB28" s="10"/>
      <c r="AC28" s="11"/>
    </row>
    <row r="29" spans="1:29" x14ac:dyDescent="0.25">
      <c r="A29" s="5"/>
      <c r="B29" s="13"/>
      <c r="C29" s="13" t="str">
        <f t="shared" ref="C29:G33" si="2">N3</f>
        <v>А</v>
      </c>
      <c r="D29" s="13" t="str">
        <f t="shared" si="2"/>
        <v>П1</v>
      </c>
      <c r="E29" s="13" t="str">
        <f t="shared" si="2"/>
        <v>П2</v>
      </c>
      <c r="F29" s="13" t="str">
        <f t="shared" si="2"/>
        <v>П3</v>
      </c>
      <c r="G29" s="13">
        <f t="shared" si="2"/>
        <v>0</v>
      </c>
      <c r="H29" s="12"/>
      <c r="I29" s="12"/>
      <c r="J29" s="13" t="s">
        <v>60</v>
      </c>
      <c r="K29" s="13" t="str">
        <f>D29</f>
        <v>П1</v>
      </c>
      <c r="L29" s="13" t="str">
        <f>E29</f>
        <v>П2</v>
      </c>
      <c r="M29" s="13" t="str">
        <f>F29</f>
        <v>П3</v>
      </c>
      <c r="N29" s="13">
        <f>G29</f>
        <v>0</v>
      </c>
      <c r="O29" s="12" t="s">
        <v>3</v>
      </c>
      <c r="P29" s="12"/>
      <c r="Q29" s="65" t="s">
        <v>8</v>
      </c>
      <c r="R29" s="67"/>
      <c r="S29" s="67"/>
      <c r="T29" s="67"/>
      <c r="U29" s="67"/>
      <c r="V29" s="66"/>
      <c r="W29" s="12"/>
      <c r="X29" s="65" t="s">
        <v>20</v>
      </c>
      <c r="Y29" s="66"/>
      <c r="Z29" s="12"/>
      <c r="AA29" s="65" t="s">
        <v>16</v>
      </c>
      <c r="AB29" s="66"/>
      <c r="AC29" s="6"/>
    </row>
    <row r="30" spans="1:29" x14ac:dyDescent="0.25">
      <c r="A30" s="5"/>
      <c r="B30" s="13"/>
      <c r="C30" s="13" t="str">
        <f t="shared" si="2"/>
        <v>А1</v>
      </c>
      <c r="D30" s="13">
        <f t="shared" si="2"/>
        <v>50</v>
      </c>
      <c r="E30" s="13">
        <f t="shared" si="2"/>
        <v>30</v>
      </c>
      <c r="F30" s="13">
        <f t="shared" si="2"/>
        <v>35</v>
      </c>
      <c r="G30" s="13">
        <f t="shared" si="2"/>
        <v>0</v>
      </c>
      <c r="H30" s="12"/>
      <c r="I30" s="12"/>
      <c r="J30" s="13" t="str">
        <f>C30</f>
        <v>А1</v>
      </c>
      <c r="K30" s="13">
        <f t="shared" ref="K30:N33" si="3">D30*D$34</f>
        <v>32.5</v>
      </c>
      <c r="L30" s="13">
        <f t="shared" si="3"/>
        <v>3</v>
      </c>
      <c r="M30" s="13">
        <f t="shared" si="3"/>
        <v>17.5</v>
      </c>
      <c r="N30" s="13">
        <f t="shared" si="3"/>
        <v>0</v>
      </c>
      <c r="O30" s="44">
        <f>MIN(K30:N30)</f>
        <v>0</v>
      </c>
      <c r="P30" s="12"/>
      <c r="Q30" s="5"/>
      <c r="R30" s="12"/>
      <c r="S30" s="12"/>
      <c r="T30" s="12"/>
      <c r="U30" s="12"/>
      <c r="V30" s="6"/>
      <c r="W30" s="12"/>
      <c r="X30" s="5" t="s">
        <v>4</v>
      </c>
      <c r="Y30" s="6">
        <v>1.4184397163120616E-2</v>
      </c>
      <c r="Z30" s="12"/>
      <c r="AA30" s="48" t="s">
        <v>12</v>
      </c>
      <c r="AB30" s="49">
        <f>Y30*$O$37</f>
        <v>7.6923076923077163E-2</v>
      </c>
      <c r="AC30" s="6"/>
    </row>
    <row r="31" spans="1:29" x14ac:dyDescent="0.25">
      <c r="A31" s="5"/>
      <c r="B31" s="13"/>
      <c r="C31" s="13" t="str">
        <f t="shared" si="2"/>
        <v>А2</v>
      </c>
      <c r="D31" s="13">
        <f t="shared" si="2"/>
        <v>40</v>
      </c>
      <c r="E31" s="13">
        <f t="shared" si="2"/>
        <v>40</v>
      </c>
      <c r="F31" s="13">
        <f t="shared" si="2"/>
        <v>55</v>
      </c>
      <c r="G31" s="13">
        <f t="shared" si="2"/>
        <v>0</v>
      </c>
      <c r="H31" s="12"/>
      <c r="I31" s="12"/>
      <c r="J31" s="13" t="str">
        <f>C31</f>
        <v>А2</v>
      </c>
      <c r="K31" s="13">
        <f t="shared" si="3"/>
        <v>26</v>
      </c>
      <c r="L31" s="13">
        <f t="shared" si="3"/>
        <v>4</v>
      </c>
      <c r="M31" s="13">
        <f t="shared" si="3"/>
        <v>27.5</v>
      </c>
      <c r="N31" s="13">
        <f t="shared" si="3"/>
        <v>0</v>
      </c>
      <c r="O31" s="44">
        <f>MIN(K31:N31)</f>
        <v>0</v>
      </c>
      <c r="P31" s="12"/>
      <c r="Q31" s="5"/>
      <c r="R31" s="32">
        <f>SUMPRODUCT(K30:K33,$Y$30:$Y$33)</f>
        <v>4.3333333333333348</v>
      </c>
      <c r="S31" s="32">
        <f>SUMPRODUCT(L30:L33,$Y$30:$Y$33)</f>
        <v>0.72340425531914909</v>
      </c>
      <c r="T31" s="32">
        <f>SUMPRODUCT(M30:M33,$Y$30:$Y$33)</f>
        <v>4.0780141843971638</v>
      </c>
      <c r="U31" s="32">
        <f>SUMPRODUCT(N30:N33,$Y$30:$Y$33)</f>
        <v>0</v>
      </c>
      <c r="V31" s="6"/>
      <c r="W31" s="12"/>
      <c r="X31" s="5" t="s">
        <v>5</v>
      </c>
      <c r="Y31" s="6">
        <v>0</v>
      </c>
      <c r="Z31" s="12"/>
      <c r="AA31" s="5" t="s">
        <v>13</v>
      </c>
      <c r="AB31" s="7">
        <f>Y31*$O$37</f>
        <v>0</v>
      </c>
      <c r="AC31" s="6"/>
    </row>
    <row r="32" spans="1:29" x14ac:dyDescent="0.25">
      <c r="A32" s="5"/>
      <c r="B32" s="13"/>
      <c r="C32" s="13" t="str">
        <f t="shared" si="2"/>
        <v>А3</v>
      </c>
      <c r="D32" s="13">
        <f t="shared" si="2"/>
        <v>35</v>
      </c>
      <c r="E32" s="13">
        <f t="shared" si="2"/>
        <v>40</v>
      </c>
      <c r="F32" s="13">
        <f t="shared" si="2"/>
        <v>45</v>
      </c>
      <c r="G32" s="13">
        <f t="shared" si="2"/>
        <v>0</v>
      </c>
      <c r="H32" s="12"/>
      <c r="I32" s="12"/>
      <c r="J32" s="13" t="str">
        <f>C32</f>
        <v>А3</v>
      </c>
      <c r="K32" s="13">
        <f t="shared" si="3"/>
        <v>22.75</v>
      </c>
      <c r="L32" s="13">
        <f t="shared" si="3"/>
        <v>4</v>
      </c>
      <c r="M32" s="13">
        <f t="shared" si="3"/>
        <v>22.5</v>
      </c>
      <c r="N32" s="13">
        <f t="shared" si="3"/>
        <v>0</v>
      </c>
      <c r="O32" s="45">
        <f>MIN(K32:N32)</f>
        <v>0</v>
      </c>
      <c r="P32" s="52">
        <f>O32/D34</f>
        <v>0</v>
      </c>
      <c r="Q32" s="5"/>
      <c r="R32" s="32" t="s">
        <v>9</v>
      </c>
      <c r="S32" s="32" t="s">
        <v>9</v>
      </c>
      <c r="T32" s="32" t="s">
        <v>9</v>
      </c>
      <c r="U32" s="32" t="s">
        <v>9</v>
      </c>
      <c r="V32" s="6"/>
      <c r="W32" s="12"/>
      <c r="X32" s="5" t="s">
        <v>6</v>
      </c>
      <c r="Y32" s="6">
        <v>0.1702127659574468</v>
      </c>
      <c r="Z32" s="12"/>
      <c r="AA32" s="48" t="s">
        <v>14</v>
      </c>
      <c r="AB32" s="49">
        <f>Y32*$O$37</f>
        <v>0.9230769230769228</v>
      </c>
      <c r="AC32" s="6"/>
    </row>
    <row r="33" spans="1:29" ht="15.75" thickBot="1" x14ac:dyDescent="0.3">
      <c r="A33" s="5"/>
      <c r="B33" s="13"/>
      <c r="C33" s="13">
        <f t="shared" si="2"/>
        <v>0</v>
      </c>
      <c r="D33" s="13">
        <f t="shared" si="2"/>
        <v>0</v>
      </c>
      <c r="E33" s="13">
        <f t="shared" si="2"/>
        <v>0</v>
      </c>
      <c r="F33" s="13">
        <f t="shared" si="2"/>
        <v>0</v>
      </c>
      <c r="G33" s="13">
        <f t="shared" si="2"/>
        <v>0</v>
      </c>
      <c r="H33" s="12"/>
      <c r="I33" s="12"/>
      <c r="J33" s="13">
        <f>C33</f>
        <v>0</v>
      </c>
      <c r="K33" s="13">
        <f t="shared" si="3"/>
        <v>0</v>
      </c>
      <c r="L33" s="13">
        <f t="shared" si="3"/>
        <v>0</v>
      </c>
      <c r="M33" s="13">
        <f t="shared" si="3"/>
        <v>0</v>
      </c>
      <c r="N33" s="13">
        <f t="shared" si="3"/>
        <v>0</v>
      </c>
      <c r="O33" s="44">
        <f>MIN(K33:N33)</f>
        <v>0</v>
      </c>
      <c r="P33" s="12"/>
      <c r="Q33" s="2"/>
      <c r="R33" s="58">
        <v>1</v>
      </c>
      <c r="S33" s="58">
        <v>1</v>
      </c>
      <c r="T33" s="58">
        <v>1</v>
      </c>
      <c r="U33" s="58">
        <v>1</v>
      </c>
      <c r="V33" s="4"/>
      <c r="W33" s="12"/>
      <c r="X33" s="46" t="s">
        <v>62</v>
      </c>
      <c r="Y33" s="47">
        <v>0</v>
      </c>
      <c r="Z33" s="12"/>
      <c r="AA33" s="2" t="s">
        <v>63</v>
      </c>
      <c r="AB33" s="8">
        <f>Y33*$O$37</f>
        <v>0</v>
      </c>
      <c r="AC33" s="6"/>
    </row>
    <row r="34" spans="1:29" x14ac:dyDescent="0.25">
      <c r="A34" s="5"/>
      <c r="B34" s="71" t="str">
        <f>M8</f>
        <v>Вероятности</v>
      </c>
      <c r="C34" s="71"/>
      <c r="D34" s="13">
        <f>O8</f>
        <v>0.65</v>
      </c>
      <c r="E34" s="13">
        <f>P8</f>
        <v>0.1</v>
      </c>
      <c r="F34" s="13">
        <v>0.5</v>
      </c>
      <c r="G34" s="13">
        <v>0.1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6"/>
    </row>
    <row r="35" spans="1:29" ht="15.75" thickBot="1" x14ac:dyDescent="0.3">
      <c r="A35" s="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Y35" s="12"/>
      <c r="Z35" s="12"/>
      <c r="AA35" s="12"/>
      <c r="AC35" s="6"/>
    </row>
    <row r="36" spans="1:29" x14ac:dyDescent="0.25">
      <c r="A36" s="5"/>
      <c r="B36" s="12"/>
      <c r="C36" s="12"/>
      <c r="D36" s="12"/>
      <c r="E36" s="12"/>
      <c r="F36" s="12"/>
      <c r="G36" s="12"/>
      <c r="H36" s="12"/>
      <c r="I36" s="12"/>
      <c r="J36" s="65" t="s">
        <v>19</v>
      </c>
      <c r="K36" s="66"/>
      <c r="L36" s="12"/>
      <c r="M36" s="65" t="s">
        <v>15</v>
      </c>
      <c r="N36" s="67"/>
      <c r="O36" s="66"/>
      <c r="P36" s="12"/>
      <c r="Q36" s="12"/>
      <c r="R36" s="12"/>
      <c r="S36" s="12"/>
      <c r="T36" s="12"/>
      <c r="U36" s="12"/>
      <c r="V36" s="12"/>
      <c r="W36" s="12"/>
      <c r="X36" s="12">
        <f>SUMPRODUCT(D30:D33,$AB$30:$AB$33)</f>
        <v>36.15384615384616</v>
      </c>
      <c r="Y36" s="12">
        <f>SUMPRODUCT(E30:E33,$AB$30:$AB$33)</f>
        <v>39.230769230769226</v>
      </c>
      <c r="Z36" s="12">
        <f>SUMPRODUCT(F30:F33,$AB$30:$AB$33)</f>
        <v>44.230769230769226</v>
      </c>
      <c r="AA36" s="12">
        <f>SUMPRODUCT(G30:G33,$AB$30:$AB$33)</f>
        <v>0</v>
      </c>
      <c r="AB36" s="12"/>
      <c r="AC36" s="6"/>
    </row>
    <row r="37" spans="1:29" ht="15.75" thickBot="1" x14ac:dyDescent="0.3">
      <c r="A37" s="5"/>
      <c r="B37" s="12"/>
      <c r="C37" s="12"/>
      <c r="D37" s="12"/>
      <c r="E37" s="12"/>
      <c r="F37" s="12"/>
      <c r="G37" s="12"/>
      <c r="H37" s="12"/>
      <c r="I37" s="12"/>
      <c r="J37" s="2" t="s">
        <v>7</v>
      </c>
      <c r="K37" s="4">
        <f>SUM(Y30:Y33)</f>
        <v>0.18439716312056742</v>
      </c>
      <c r="L37" s="12"/>
      <c r="M37" s="2" t="s">
        <v>10</v>
      </c>
      <c r="N37" s="3" t="s">
        <v>11</v>
      </c>
      <c r="O37" s="50">
        <f>1/K37</f>
        <v>5.4230769230769216</v>
      </c>
      <c r="Q37" s="53">
        <f>SUM(X37:AA37)</f>
        <v>49.53846153846154</v>
      </c>
      <c r="R37" s="12"/>
      <c r="T37" s="12"/>
      <c r="U37" s="12"/>
      <c r="W37" s="12"/>
      <c r="X37" s="12">
        <f>X36*D34</f>
        <v>23.500000000000004</v>
      </c>
      <c r="Y37" s="12">
        <f>Y36*E34</f>
        <v>3.9230769230769229</v>
      </c>
      <c r="Z37" s="12">
        <f>Z36*F34</f>
        <v>22.115384615384613</v>
      </c>
      <c r="AA37" s="12">
        <f>AA36*G34</f>
        <v>0</v>
      </c>
      <c r="AB37" s="12"/>
      <c r="AC37" s="6"/>
    </row>
    <row r="38" spans="1:29" ht="15.75" thickBot="1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</row>
  </sheetData>
  <mergeCells count="25">
    <mergeCell ref="B34:C34"/>
    <mergeCell ref="J36:K36"/>
    <mergeCell ref="M36:O36"/>
    <mergeCell ref="A19:B19"/>
    <mergeCell ref="L19:M19"/>
    <mergeCell ref="A27:AB27"/>
    <mergeCell ref="B28:G28"/>
    <mergeCell ref="J28:N28"/>
    <mergeCell ref="Q29:V29"/>
    <mergeCell ref="X29:Y29"/>
    <mergeCell ref="AA29:AB29"/>
    <mergeCell ref="B5:D5"/>
    <mergeCell ref="H5:J5"/>
    <mergeCell ref="B6:D6"/>
    <mergeCell ref="H6:J6"/>
    <mergeCell ref="M8:N8"/>
    <mergeCell ref="A12:H12"/>
    <mergeCell ref="K12:S12"/>
    <mergeCell ref="A2:D2"/>
    <mergeCell ref="G2:J2"/>
    <mergeCell ref="M2:R2"/>
    <mergeCell ref="B3:D3"/>
    <mergeCell ref="H3:J3"/>
    <mergeCell ref="B4:D4"/>
    <mergeCell ref="H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C002-8C19-4E36-A00F-5F4C51A59131}">
  <sheetPr codeName="Лист11"/>
  <dimension ref="A1:AC38"/>
  <sheetViews>
    <sheetView workbookViewId="0">
      <selection activeCell="A2" sqref="A2:D6"/>
    </sheetView>
  </sheetViews>
  <sheetFormatPr defaultRowHeight="15" x14ac:dyDescent="0.25"/>
  <cols>
    <col min="4" max="4" width="18.28515625" customWidth="1"/>
  </cols>
  <sheetData>
    <row r="1" spans="1:25" ht="15.75" thickBot="1" x14ac:dyDescent="0.3"/>
    <row r="2" spans="1:25" x14ac:dyDescent="0.25">
      <c r="A2" s="64" t="s">
        <v>80</v>
      </c>
      <c r="B2" s="64"/>
      <c r="C2" s="64"/>
      <c r="D2" s="64"/>
      <c r="G2" s="64" t="s">
        <v>42</v>
      </c>
      <c r="H2" s="64"/>
      <c r="I2" s="64"/>
      <c r="J2" s="64"/>
      <c r="M2" s="65" t="s">
        <v>51</v>
      </c>
      <c r="N2" s="67"/>
      <c r="O2" s="67"/>
      <c r="P2" s="67"/>
      <c r="Q2" s="67"/>
      <c r="R2" s="67"/>
      <c r="S2" s="11"/>
    </row>
    <row r="3" spans="1:25" x14ac:dyDescent="0.25">
      <c r="A3">
        <v>1</v>
      </c>
      <c r="B3" s="64" t="s">
        <v>75</v>
      </c>
      <c r="C3" s="64"/>
      <c r="D3" s="64"/>
      <c r="G3">
        <v>1</v>
      </c>
      <c r="H3" s="64" t="s">
        <v>84</v>
      </c>
      <c r="I3" s="64"/>
      <c r="J3" s="64"/>
      <c r="M3" s="5"/>
      <c r="N3" s="13" t="s">
        <v>17</v>
      </c>
      <c r="O3" s="13" t="s">
        <v>47</v>
      </c>
      <c r="P3" s="13" t="s">
        <v>48</v>
      </c>
      <c r="Q3" s="13" t="s">
        <v>49</v>
      </c>
      <c r="R3" s="13" t="s">
        <v>50</v>
      </c>
      <c r="S3" s="6"/>
    </row>
    <row r="4" spans="1:25" x14ac:dyDescent="0.25">
      <c r="A4">
        <v>2</v>
      </c>
      <c r="B4" s="64" t="s">
        <v>76</v>
      </c>
      <c r="C4" s="64"/>
      <c r="D4" s="64"/>
      <c r="G4">
        <v>2</v>
      </c>
      <c r="H4" s="64" t="s">
        <v>85</v>
      </c>
      <c r="I4" s="64"/>
      <c r="J4" s="64"/>
      <c r="M4" s="5"/>
      <c r="N4" s="13" t="s">
        <v>43</v>
      </c>
      <c r="O4" s="13">
        <v>0</v>
      </c>
      <c r="P4" s="13">
        <v>50</v>
      </c>
      <c r="Q4" s="13">
        <v>50</v>
      </c>
      <c r="R4" s="79">
        <v>50</v>
      </c>
      <c r="S4" s="6"/>
    </row>
    <row r="5" spans="1:25" x14ac:dyDescent="0.25">
      <c r="A5">
        <v>3</v>
      </c>
      <c r="B5" s="64" t="s">
        <v>90</v>
      </c>
      <c r="C5" s="64"/>
      <c r="D5" s="64"/>
      <c r="G5">
        <v>3</v>
      </c>
      <c r="H5" s="64" t="s">
        <v>88</v>
      </c>
      <c r="I5" s="64"/>
      <c r="J5" s="64"/>
      <c r="M5" s="5"/>
      <c r="N5" s="13" t="s">
        <v>44</v>
      </c>
      <c r="O5" s="13">
        <v>100</v>
      </c>
      <c r="P5" s="13">
        <v>0</v>
      </c>
      <c r="Q5" s="13">
        <v>50</v>
      </c>
      <c r="R5" s="79">
        <v>50</v>
      </c>
      <c r="S5" s="6"/>
    </row>
    <row r="6" spans="1:25" x14ac:dyDescent="0.25">
      <c r="A6">
        <v>4</v>
      </c>
      <c r="B6" s="64" t="s">
        <v>92</v>
      </c>
      <c r="C6" s="64"/>
      <c r="D6" s="64"/>
      <c r="G6">
        <v>4</v>
      </c>
      <c r="H6" s="64" t="s">
        <v>89</v>
      </c>
      <c r="I6" s="64"/>
      <c r="J6" s="64"/>
      <c r="M6" s="5"/>
      <c r="N6" s="13" t="s">
        <v>45</v>
      </c>
      <c r="O6" s="13">
        <v>100</v>
      </c>
      <c r="P6" s="13">
        <v>50</v>
      </c>
      <c r="Q6" s="13">
        <v>0</v>
      </c>
      <c r="R6" s="79">
        <v>50</v>
      </c>
      <c r="S6" s="6"/>
    </row>
    <row r="7" spans="1:25" x14ac:dyDescent="0.25">
      <c r="M7" s="5"/>
      <c r="N7" s="13" t="s">
        <v>46</v>
      </c>
      <c r="O7" s="81">
        <v>100</v>
      </c>
      <c r="P7" s="81">
        <v>50</v>
      </c>
      <c r="Q7" s="81">
        <v>50</v>
      </c>
      <c r="R7" s="82">
        <v>0</v>
      </c>
      <c r="S7" s="6"/>
    </row>
    <row r="8" spans="1:25" x14ac:dyDescent="0.25">
      <c r="M8" s="72" t="s">
        <v>52</v>
      </c>
      <c r="N8" s="73"/>
      <c r="O8" s="36">
        <v>0.65</v>
      </c>
      <c r="P8" s="36">
        <v>0.1</v>
      </c>
      <c r="Q8" s="36">
        <v>0.1</v>
      </c>
      <c r="R8" s="36">
        <v>0.15</v>
      </c>
      <c r="S8" s="6"/>
    </row>
    <row r="9" spans="1:25" ht="15.75" thickBot="1" x14ac:dyDescent="0.3">
      <c r="M9" s="2"/>
      <c r="N9" s="3"/>
      <c r="O9" s="3"/>
      <c r="P9" s="3"/>
      <c r="Q9" s="3"/>
      <c r="R9" s="3"/>
      <c r="S9" s="4"/>
    </row>
    <row r="11" spans="1:25" x14ac:dyDescent="0.25">
      <c r="I11" s="12"/>
      <c r="J11" s="12"/>
    </row>
    <row r="12" spans="1:25" ht="15.75" thickBot="1" x14ac:dyDescent="0.3">
      <c r="A12" s="69" t="s">
        <v>53</v>
      </c>
      <c r="B12" s="69"/>
      <c r="C12" s="69"/>
      <c r="D12" s="69"/>
      <c r="E12" s="69"/>
      <c r="F12" s="69"/>
      <c r="G12" s="69"/>
      <c r="H12" s="69"/>
      <c r="I12" s="12"/>
      <c r="J12" s="12"/>
      <c r="K12" s="69" t="s">
        <v>57</v>
      </c>
      <c r="L12" s="69"/>
      <c r="M12" s="69"/>
      <c r="N12" s="69"/>
      <c r="O12" s="69"/>
      <c r="P12" s="69"/>
      <c r="Q12" s="69"/>
      <c r="R12" s="69"/>
      <c r="S12" s="69"/>
    </row>
    <row r="13" spans="1:25" s="37" customFormat="1" x14ac:dyDescent="0.25">
      <c r="A13" s="38"/>
      <c r="B13" s="39"/>
      <c r="C13" s="39"/>
      <c r="D13" s="39"/>
      <c r="E13" s="39"/>
      <c r="F13" s="39"/>
      <c r="G13" s="39"/>
      <c r="H13" s="40"/>
      <c r="I13" s="41"/>
      <c r="J13" s="41"/>
      <c r="K13" s="38"/>
      <c r="L13" s="39"/>
      <c r="M13" s="39"/>
      <c r="N13" s="39"/>
      <c r="O13" s="39"/>
      <c r="P13" s="39"/>
      <c r="Q13" s="39"/>
      <c r="R13" s="39"/>
      <c r="S13" s="40"/>
    </row>
    <row r="14" spans="1:25" x14ac:dyDescent="0.25">
      <c r="A14" s="13"/>
      <c r="B14" s="13" t="str">
        <f t="shared" ref="B14:F18" si="0">N3</f>
        <v>А</v>
      </c>
      <c r="C14" s="13" t="str">
        <f t="shared" si="0"/>
        <v>П1</v>
      </c>
      <c r="D14" s="13" t="str">
        <f t="shared" si="0"/>
        <v>П2</v>
      </c>
      <c r="E14" s="13" t="str">
        <f t="shared" si="0"/>
        <v>П3</v>
      </c>
      <c r="F14" s="13" t="str">
        <f t="shared" si="0"/>
        <v>П4</v>
      </c>
      <c r="G14" s="13" t="s">
        <v>56</v>
      </c>
      <c r="H14" s="6"/>
      <c r="I14" s="12"/>
      <c r="J14" s="12"/>
      <c r="K14" s="5"/>
      <c r="L14" s="13"/>
      <c r="M14" s="13" t="str">
        <f t="shared" ref="M14:Q18" si="1">N3</f>
        <v>А</v>
      </c>
      <c r="N14" s="13" t="str">
        <f t="shared" si="1"/>
        <v>П1</v>
      </c>
      <c r="O14" s="13" t="str">
        <f t="shared" si="1"/>
        <v>П2</v>
      </c>
      <c r="P14" s="13" t="str">
        <f t="shared" si="1"/>
        <v>П3</v>
      </c>
      <c r="Q14" s="13" t="str">
        <f t="shared" si="1"/>
        <v>П4</v>
      </c>
      <c r="R14" s="13" t="s">
        <v>56</v>
      </c>
      <c r="S14" s="6"/>
      <c r="Y14" s="51"/>
    </row>
    <row r="15" spans="1:25" x14ac:dyDescent="0.25">
      <c r="A15" s="13"/>
      <c r="B15" s="13" t="str">
        <f t="shared" si="0"/>
        <v>А1</v>
      </c>
      <c r="C15" s="31">
        <f t="shared" si="0"/>
        <v>0</v>
      </c>
      <c r="D15" s="31">
        <f t="shared" si="0"/>
        <v>50</v>
      </c>
      <c r="E15" s="31">
        <f t="shared" si="0"/>
        <v>50</v>
      </c>
      <c r="F15" s="31">
        <f t="shared" si="0"/>
        <v>50</v>
      </c>
      <c r="G15" s="13">
        <f>SUMPRODUCT(C15:F15,$C$19:$F$19)</f>
        <v>37.5</v>
      </c>
      <c r="H15" s="6"/>
      <c r="I15" s="12"/>
      <c r="J15" s="12"/>
      <c r="K15" s="5"/>
      <c r="L15" s="13"/>
      <c r="M15" s="13" t="str">
        <f t="shared" si="1"/>
        <v>А1</v>
      </c>
      <c r="N15" s="13">
        <f>O4</f>
        <v>0</v>
      </c>
      <c r="O15" s="13">
        <f t="shared" si="1"/>
        <v>50</v>
      </c>
      <c r="P15" s="13">
        <f t="shared" si="1"/>
        <v>50</v>
      </c>
      <c r="Q15" s="13">
        <f t="shared" si="1"/>
        <v>50</v>
      </c>
      <c r="R15" s="13">
        <f>SUMPRODUCT(N15:Q15,$N$19:$Q$19)</f>
        <v>17.5</v>
      </c>
      <c r="S15" s="6"/>
    </row>
    <row r="16" spans="1:25" x14ac:dyDescent="0.25">
      <c r="A16" s="13"/>
      <c r="B16" s="13" t="str">
        <f t="shared" si="0"/>
        <v>А2</v>
      </c>
      <c r="C16" s="31">
        <f t="shared" si="0"/>
        <v>100</v>
      </c>
      <c r="D16" s="31">
        <f t="shared" si="0"/>
        <v>0</v>
      </c>
      <c r="E16" s="31">
        <f t="shared" si="0"/>
        <v>50</v>
      </c>
      <c r="F16" s="31">
        <f t="shared" si="0"/>
        <v>50</v>
      </c>
      <c r="G16" s="14">
        <f>SUMPRODUCT(C16:F16,$C$19:$F$19)</f>
        <v>50</v>
      </c>
      <c r="H16" s="6"/>
      <c r="I16" s="12"/>
      <c r="J16" s="12"/>
      <c r="K16" s="5"/>
      <c r="L16" s="13"/>
      <c r="M16" s="13" t="str">
        <f t="shared" si="1"/>
        <v>А2</v>
      </c>
      <c r="N16" s="13">
        <f t="shared" si="1"/>
        <v>100</v>
      </c>
      <c r="O16" s="13">
        <f t="shared" si="1"/>
        <v>0</v>
      </c>
      <c r="P16" s="13">
        <f t="shared" si="1"/>
        <v>50</v>
      </c>
      <c r="Q16" s="13">
        <f t="shared" si="1"/>
        <v>50</v>
      </c>
      <c r="R16" s="14">
        <f>SUMPRODUCT(N16:Q16,$N$19:$Q$19)</f>
        <v>77.5</v>
      </c>
      <c r="S16" s="6"/>
    </row>
    <row r="17" spans="1:29" x14ac:dyDescent="0.25">
      <c r="A17" s="13"/>
      <c r="B17" s="13" t="str">
        <f t="shared" si="0"/>
        <v>А3</v>
      </c>
      <c r="C17" s="31">
        <f t="shared" si="0"/>
        <v>100</v>
      </c>
      <c r="D17" s="31">
        <f t="shared" si="0"/>
        <v>50</v>
      </c>
      <c r="E17" s="31">
        <f t="shared" si="0"/>
        <v>0</v>
      </c>
      <c r="F17" s="31">
        <f t="shared" si="0"/>
        <v>50</v>
      </c>
      <c r="G17" s="14">
        <f>SUMPRODUCT(C17:F17,$C$19:$F$19)</f>
        <v>50</v>
      </c>
      <c r="H17" s="6"/>
      <c r="I17" s="12"/>
      <c r="J17" s="12"/>
      <c r="K17" s="5"/>
      <c r="L17" s="13"/>
      <c r="M17" s="13" t="str">
        <f t="shared" si="1"/>
        <v>А3</v>
      </c>
      <c r="N17" s="13">
        <f t="shared" si="1"/>
        <v>100</v>
      </c>
      <c r="O17" s="13">
        <f t="shared" si="1"/>
        <v>50</v>
      </c>
      <c r="P17" s="13">
        <f t="shared" si="1"/>
        <v>0</v>
      </c>
      <c r="Q17" s="13">
        <f t="shared" si="1"/>
        <v>50</v>
      </c>
      <c r="R17" s="13">
        <f>SUMPRODUCT(N17:Q17,$N$19:$Q$19)</f>
        <v>77.5</v>
      </c>
      <c r="S17" s="6"/>
    </row>
    <row r="18" spans="1:29" x14ac:dyDescent="0.25">
      <c r="A18" s="13"/>
      <c r="B18" s="13" t="str">
        <f t="shared" si="0"/>
        <v>А4</v>
      </c>
      <c r="C18" s="31">
        <f t="shared" si="0"/>
        <v>100</v>
      </c>
      <c r="D18" s="31">
        <f t="shared" si="0"/>
        <v>50</v>
      </c>
      <c r="E18" s="31">
        <f t="shared" si="0"/>
        <v>50</v>
      </c>
      <c r="F18" s="31">
        <f t="shared" si="0"/>
        <v>0</v>
      </c>
      <c r="G18" s="13">
        <f>SUMPRODUCT(C18:F18,$C$19:$F$19)</f>
        <v>50</v>
      </c>
      <c r="H18" s="6"/>
      <c r="I18" s="12"/>
      <c r="J18" s="12"/>
      <c r="K18" s="5"/>
      <c r="L18" s="13"/>
      <c r="M18" s="13" t="str">
        <f t="shared" si="1"/>
        <v>А4</v>
      </c>
      <c r="N18" s="13">
        <f t="shared" si="1"/>
        <v>100</v>
      </c>
      <c r="O18" s="13">
        <f t="shared" si="1"/>
        <v>50</v>
      </c>
      <c r="P18" s="13">
        <f t="shared" si="1"/>
        <v>50</v>
      </c>
      <c r="Q18" s="13">
        <f t="shared" si="1"/>
        <v>0</v>
      </c>
      <c r="R18" s="13">
        <f>SUMPRODUCT(N18:Q18,$N$19:$Q$19)</f>
        <v>75</v>
      </c>
      <c r="S18" s="6"/>
    </row>
    <row r="19" spans="1:29" x14ac:dyDescent="0.25">
      <c r="A19" s="74" t="str">
        <f>M8</f>
        <v>Вероятности</v>
      </c>
      <c r="B19" s="74"/>
      <c r="C19" s="42">
        <f>$B$22</f>
        <v>0.25</v>
      </c>
      <c r="D19" s="42">
        <f>$B$22</f>
        <v>0.25</v>
      </c>
      <c r="E19" s="42">
        <f>$B$22</f>
        <v>0.25</v>
      </c>
      <c r="F19" s="42">
        <f>$B$22</f>
        <v>0.25</v>
      </c>
      <c r="G19" s="13"/>
      <c r="H19" s="6"/>
      <c r="I19" s="12"/>
      <c r="J19" s="12"/>
      <c r="K19" s="5"/>
      <c r="L19" s="71" t="str">
        <f>M8</f>
        <v>Вероятности</v>
      </c>
      <c r="M19" s="71"/>
      <c r="N19" s="43">
        <f>O8</f>
        <v>0.65</v>
      </c>
      <c r="O19" s="43">
        <f>P8</f>
        <v>0.1</v>
      </c>
      <c r="P19" s="43">
        <f>Q8</f>
        <v>0.1</v>
      </c>
      <c r="Q19" s="43">
        <f>R8</f>
        <v>0.15</v>
      </c>
      <c r="R19" s="13"/>
      <c r="S19" s="6"/>
    </row>
    <row r="20" spans="1:29" x14ac:dyDescent="0.25">
      <c r="A20" s="5"/>
      <c r="B20" s="12"/>
      <c r="C20" s="12"/>
      <c r="D20" s="12"/>
      <c r="E20" s="12"/>
      <c r="F20" s="12"/>
      <c r="G20" s="12"/>
      <c r="H20" s="6"/>
      <c r="I20" s="12"/>
      <c r="J20" s="12"/>
      <c r="K20" s="5"/>
      <c r="L20" s="12"/>
      <c r="M20" s="12"/>
      <c r="N20" s="12"/>
      <c r="O20" s="12"/>
      <c r="P20" s="12"/>
      <c r="Q20" s="12"/>
      <c r="R20" s="12"/>
      <c r="S20" s="6"/>
    </row>
    <row r="21" spans="1:29" x14ac:dyDescent="0.25">
      <c r="A21" s="5" t="s">
        <v>54</v>
      </c>
      <c r="B21" s="12"/>
      <c r="C21" s="12"/>
      <c r="D21" s="12"/>
      <c r="E21" s="12"/>
      <c r="F21" s="12"/>
      <c r="G21" s="12"/>
      <c r="H21" s="6"/>
      <c r="I21" s="12"/>
      <c r="J21" s="12"/>
      <c r="K21" s="5"/>
      <c r="L21" s="12"/>
      <c r="M21" s="12"/>
      <c r="N21" s="12"/>
      <c r="O21" s="12"/>
      <c r="P21" s="12"/>
      <c r="Q21" s="12"/>
      <c r="R21" s="12"/>
      <c r="S21" s="6"/>
    </row>
    <row r="22" spans="1:29" x14ac:dyDescent="0.25">
      <c r="A22" s="5" t="s">
        <v>55</v>
      </c>
      <c r="B22" s="12">
        <f>1/COUNTA(B3:D6)</f>
        <v>0.25</v>
      </c>
      <c r="C22" s="12"/>
      <c r="D22" s="12"/>
      <c r="E22" s="12"/>
      <c r="F22" s="12"/>
      <c r="G22" s="12"/>
      <c r="H22" s="6"/>
      <c r="I22" s="12"/>
      <c r="J22" s="12"/>
      <c r="K22" s="5"/>
      <c r="L22" s="12"/>
      <c r="M22" s="12"/>
      <c r="N22" s="12"/>
      <c r="O22" s="12"/>
      <c r="P22" s="12"/>
      <c r="Q22" s="12"/>
      <c r="R22" s="12"/>
      <c r="S22" s="6"/>
    </row>
    <row r="23" spans="1:29" ht="15.75" thickBot="1" x14ac:dyDescent="0.3">
      <c r="A23" s="2"/>
      <c r="B23" s="3"/>
      <c r="C23" s="3"/>
      <c r="D23" s="3"/>
      <c r="E23" s="3"/>
      <c r="F23" s="3"/>
      <c r="G23" s="3"/>
      <c r="H23" s="4"/>
      <c r="I23" s="12"/>
      <c r="J23" s="12"/>
      <c r="K23" s="2"/>
      <c r="L23" s="3"/>
      <c r="M23" s="3"/>
      <c r="N23" s="3"/>
      <c r="O23" s="3"/>
      <c r="P23" s="3"/>
      <c r="Q23" s="3"/>
      <c r="R23" s="3"/>
      <c r="S23" s="4"/>
    </row>
    <row r="24" spans="1:29" x14ac:dyDescent="0.25">
      <c r="I24" s="12"/>
      <c r="J24" s="12"/>
    </row>
    <row r="25" spans="1:29" x14ac:dyDescent="0.25">
      <c r="I25" s="12"/>
      <c r="J25" s="12"/>
    </row>
    <row r="27" spans="1:29" ht="15.75" thickBot="1" x14ac:dyDescent="0.3">
      <c r="A27" s="69" t="s">
        <v>58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 spans="1:29" ht="15.75" thickBot="1" x14ac:dyDescent="0.3">
      <c r="A28" s="38"/>
      <c r="B28" s="70" t="s">
        <v>61</v>
      </c>
      <c r="C28" s="70"/>
      <c r="D28" s="70"/>
      <c r="E28" s="70"/>
      <c r="F28" s="70"/>
      <c r="G28" s="70"/>
      <c r="H28" s="39"/>
      <c r="I28" s="39"/>
      <c r="J28" s="75" t="s">
        <v>59</v>
      </c>
      <c r="K28" s="75"/>
      <c r="L28" s="75"/>
      <c r="M28" s="75"/>
      <c r="N28" s="75"/>
      <c r="O28" s="10"/>
      <c r="P28" s="10"/>
      <c r="Q28" s="10"/>
      <c r="W28" s="10"/>
      <c r="X28" s="10"/>
      <c r="Y28" s="10"/>
      <c r="Z28" s="10"/>
      <c r="AA28" s="10"/>
      <c r="AB28" s="10"/>
      <c r="AC28" s="11"/>
    </row>
    <row r="29" spans="1:29" x14ac:dyDescent="0.25">
      <c r="A29" s="5"/>
      <c r="B29" s="13"/>
      <c r="C29" s="13" t="str">
        <f t="shared" ref="C29:G33" si="2">N3</f>
        <v>А</v>
      </c>
      <c r="D29" s="13" t="str">
        <f t="shared" si="2"/>
        <v>П1</v>
      </c>
      <c r="E29" s="13" t="str">
        <f t="shared" si="2"/>
        <v>П2</v>
      </c>
      <c r="F29" s="13" t="str">
        <f t="shared" si="2"/>
        <v>П3</v>
      </c>
      <c r="G29" s="13" t="str">
        <f t="shared" si="2"/>
        <v>П4</v>
      </c>
      <c r="H29" s="12"/>
      <c r="I29" s="12"/>
      <c r="J29" s="13" t="s">
        <v>60</v>
      </c>
      <c r="K29" s="13" t="str">
        <f>D29</f>
        <v>П1</v>
      </c>
      <c r="L29" s="13" t="str">
        <f>E29</f>
        <v>П2</v>
      </c>
      <c r="M29" s="13" t="str">
        <f>F29</f>
        <v>П3</v>
      </c>
      <c r="N29" s="13" t="str">
        <f>G29</f>
        <v>П4</v>
      </c>
      <c r="O29" s="12" t="s">
        <v>3</v>
      </c>
      <c r="P29" s="12"/>
      <c r="Q29" s="65" t="s">
        <v>8</v>
      </c>
      <c r="R29" s="67"/>
      <c r="S29" s="67"/>
      <c r="T29" s="67"/>
      <c r="U29" s="67"/>
      <c r="V29" s="66"/>
      <c r="W29" s="12"/>
      <c r="X29" s="65" t="s">
        <v>20</v>
      </c>
      <c r="Y29" s="66"/>
      <c r="Z29" s="12"/>
      <c r="AA29" s="65" t="s">
        <v>16</v>
      </c>
      <c r="AB29" s="66"/>
      <c r="AC29" s="6"/>
    </row>
    <row r="30" spans="1:29" x14ac:dyDescent="0.25">
      <c r="A30" s="5"/>
      <c r="B30" s="13"/>
      <c r="C30" s="13" t="str">
        <f t="shared" si="2"/>
        <v>А1</v>
      </c>
      <c r="D30" s="13">
        <f t="shared" si="2"/>
        <v>0</v>
      </c>
      <c r="E30" s="13">
        <f t="shared" si="2"/>
        <v>50</v>
      </c>
      <c r="F30" s="13">
        <f t="shared" si="2"/>
        <v>50</v>
      </c>
      <c r="G30" s="13">
        <f t="shared" si="2"/>
        <v>50</v>
      </c>
      <c r="H30" s="12"/>
      <c r="I30" s="12"/>
      <c r="J30" s="13" t="str">
        <f>C30</f>
        <v>А1</v>
      </c>
      <c r="K30" s="13">
        <f t="shared" ref="K30:N33" si="3">D30*D$34</f>
        <v>0</v>
      </c>
      <c r="L30" s="13">
        <f t="shared" si="3"/>
        <v>5</v>
      </c>
      <c r="M30" s="13">
        <f t="shared" si="3"/>
        <v>25</v>
      </c>
      <c r="N30" s="13">
        <f t="shared" si="3"/>
        <v>5</v>
      </c>
      <c r="O30" s="44">
        <f>MIN(K30:N30)</f>
        <v>0</v>
      </c>
      <c r="P30" s="12"/>
      <c r="Q30" s="5"/>
      <c r="R30" s="12"/>
      <c r="S30" s="12"/>
      <c r="T30" s="12"/>
      <c r="U30" s="12"/>
      <c r="V30" s="6"/>
      <c r="W30" s="12"/>
      <c r="X30" s="5" t="s">
        <v>4</v>
      </c>
      <c r="Y30" s="6">
        <v>0.04</v>
      </c>
      <c r="Z30" s="12"/>
      <c r="AA30" s="48" t="s">
        <v>12</v>
      </c>
      <c r="AB30" s="49">
        <f>Y30*$O$37</f>
        <v>0.19999999999999996</v>
      </c>
      <c r="AC30" s="6"/>
    </row>
    <row r="31" spans="1:29" x14ac:dyDescent="0.25">
      <c r="A31" s="5"/>
      <c r="B31" s="13"/>
      <c r="C31" s="13" t="str">
        <f t="shared" si="2"/>
        <v>А2</v>
      </c>
      <c r="D31" s="13">
        <f t="shared" si="2"/>
        <v>100</v>
      </c>
      <c r="E31" s="13">
        <f t="shared" si="2"/>
        <v>0</v>
      </c>
      <c r="F31" s="13">
        <f t="shared" si="2"/>
        <v>50</v>
      </c>
      <c r="G31" s="13">
        <f t="shared" si="2"/>
        <v>50</v>
      </c>
      <c r="H31" s="12"/>
      <c r="I31" s="12"/>
      <c r="J31" s="13" t="str">
        <f>C31</f>
        <v>А2</v>
      </c>
      <c r="K31" s="13">
        <f t="shared" si="3"/>
        <v>65</v>
      </c>
      <c r="L31" s="13">
        <f t="shared" si="3"/>
        <v>0</v>
      </c>
      <c r="M31" s="13">
        <f t="shared" si="3"/>
        <v>25</v>
      </c>
      <c r="N31" s="13">
        <f t="shared" si="3"/>
        <v>5</v>
      </c>
      <c r="O31" s="44">
        <f>MIN(K31:N31)</f>
        <v>0</v>
      </c>
      <c r="P31" s="12"/>
      <c r="Q31" s="5"/>
      <c r="R31" s="32">
        <f>SUMPRODUCT(K30:K33,$Y$30:$Y$33)</f>
        <v>10.400000000000002</v>
      </c>
      <c r="S31" s="32">
        <f>SUMPRODUCT(L30:L33,$Y$30:$Y$33)</f>
        <v>1.0000000000000002</v>
      </c>
      <c r="T31" s="32">
        <f>SUMPRODUCT(M30:M33,$Y$30:$Y$33)</f>
        <v>1</v>
      </c>
      <c r="U31" s="32">
        <f>SUMPRODUCT(N30:N33,$Y$30:$Y$33)</f>
        <v>1.0000000000000002</v>
      </c>
      <c r="V31" s="6"/>
      <c r="W31" s="12"/>
      <c r="X31" s="5" t="s">
        <v>5</v>
      </c>
      <c r="Y31" s="6">
        <v>0</v>
      </c>
      <c r="Z31" s="12"/>
      <c r="AA31" s="5" t="s">
        <v>13</v>
      </c>
      <c r="AB31" s="7">
        <f>Y31*$O$37</f>
        <v>0</v>
      </c>
      <c r="AC31" s="6"/>
    </row>
    <row r="32" spans="1:29" x14ac:dyDescent="0.25">
      <c r="A32" s="5"/>
      <c r="B32" s="13"/>
      <c r="C32" s="13" t="str">
        <f t="shared" si="2"/>
        <v>А3</v>
      </c>
      <c r="D32" s="13">
        <f t="shared" si="2"/>
        <v>100</v>
      </c>
      <c r="E32" s="13">
        <f t="shared" si="2"/>
        <v>50</v>
      </c>
      <c r="F32" s="13">
        <f t="shared" si="2"/>
        <v>0</v>
      </c>
      <c r="G32" s="13">
        <f t="shared" si="2"/>
        <v>50</v>
      </c>
      <c r="H32" s="12"/>
      <c r="I32" s="12"/>
      <c r="J32" s="13" t="str">
        <f>C32</f>
        <v>А3</v>
      </c>
      <c r="K32" s="13">
        <f t="shared" si="3"/>
        <v>65</v>
      </c>
      <c r="L32" s="13">
        <f t="shared" si="3"/>
        <v>5</v>
      </c>
      <c r="M32" s="13">
        <f t="shared" si="3"/>
        <v>0</v>
      </c>
      <c r="N32" s="13">
        <f t="shared" si="3"/>
        <v>5</v>
      </c>
      <c r="O32" s="45">
        <f>MIN(K32:N32)</f>
        <v>0</v>
      </c>
      <c r="P32" s="52">
        <f>O32/D34</f>
        <v>0</v>
      </c>
      <c r="Q32" s="5"/>
      <c r="R32" s="32" t="s">
        <v>9</v>
      </c>
      <c r="S32" s="32" t="s">
        <v>9</v>
      </c>
      <c r="T32" s="32" t="s">
        <v>9</v>
      </c>
      <c r="U32" s="32" t="s">
        <v>9</v>
      </c>
      <c r="V32" s="6"/>
      <c r="W32" s="12"/>
      <c r="X32" s="5" t="s">
        <v>6</v>
      </c>
      <c r="Y32" s="6">
        <v>0.16000000000000003</v>
      </c>
      <c r="Z32" s="12"/>
      <c r="AA32" s="48" t="s">
        <v>14</v>
      </c>
      <c r="AB32" s="49">
        <f>Y32*$O$37</f>
        <v>0.8</v>
      </c>
      <c r="AC32" s="6"/>
    </row>
    <row r="33" spans="1:29" ht="15.75" thickBot="1" x14ac:dyDescent="0.3">
      <c r="A33" s="5"/>
      <c r="B33" s="13"/>
      <c r="C33" s="13" t="str">
        <f t="shared" si="2"/>
        <v>А4</v>
      </c>
      <c r="D33" s="13">
        <f t="shared" si="2"/>
        <v>100</v>
      </c>
      <c r="E33" s="13">
        <f t="shared" si="2"/>
        <v>50</v>
      </c>
      <c r="F33" s="13">
        <f t="shared" si="2"/>
        <v>50</v>
      </c>
      <c r="G33" s="13">
        <f t="shared" si="2"/>
        <v>0</v>
      </c>
      <c r="H33" s="12"/>
      <c r="I33" s="12"/>
      <c r="J33" s="13" t="str">
        <f>C33</f>
        <v>А4</v>
      </c>
      <c r="K33" s="13">
        <f t="shared" si="3"/>
        <v>65</v>
      </c>
      <c r="L33" s="13">
        <f t="shared" si="3"/>
        <v>5</v>
      </c>
      <c r="M33" s="13">
        <f t="shared" si="3"/>
        <v>25</v>
      </c>
      <c r="N33" s="13">
        <f t="shared" si="3"/>
        <v>0</v>
      </c>
      <c r="O33" s="44">
        <f>MIN(K33:N33)</f>
        <v>0</v>
      </c>
      <c r="P33" s="12"/>
      <c r="Q33" s="2"/>
      <c r="R33" s="58">
        <v>1</v>
      </c>
      <c r="S33" s="58">
        <v>1</v>
      </c>
      <c r="T33" s="58">
        <v>1</v>
      </c>
      <c r="U33" s="58">
        <v>1</v>
      </c>
      <c r="V33" s="4"/>
      <c r="W33" s="12"/>
      <c r="X33" s="46" t="s">
        <v>62</v>
      </c>
      <c r="Y33" s="47">
        <v>0</v>
      </c>
      <c r="Z33" s="12"/>
      <c r="AA33" s="2" t="s">
        <v>63</v>
      </c>
      <c r="AB33" s="8">
        <f>Y33*$O$37</f>
        <v>0</v>
      </c>
      <c r="AC33" s="6"/>
    </row>
    <row r="34" spans="1:29" x14ac:dyDescent="0.25">
      <c r="A34" s="5"/>
      <c r="B34" s="71" t="str">
        <f>M8</f>
        <v>Вероятности</v>
      </c>
      <c r="C34" s="71"/>
      <c r="D34" s="13">
        <f>O8</f>
        <v>0.65</v>
      </c>
      <c r="E34" s="13">
        <f>P8</f>
        <v>0.1</v>
      </c>
      <c r="F34" s="13">
        <v>0.5</v>
      </c>
      <c r="G34" s="13">
        <v>0.1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6"/>
    </row>
    <row r="35" spans="1:29" ht="15.75" thickBot="1" x14ac:dyDescent="0.3">
      <c r="A35" s="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Y35" s="12"/>
      <c r="Z35" s="12"/>
      <c r="AA35" s="12"/>
      <c r="AC35" s="6"/>
    </row>
    <row r="36" spans="1:29" x14ac:dyDescent="0.25">
      <c r="A36" s="5"/>
      <c r="B36" s="12"/>
      <c r="C36" s="12"/>
      <c r="D36" s="12"/>
      <c r="E36" s="12"/>
      <c r="F36" s="12"/>
      <c r="G36" s="12"/>
      <c r="H36" s="12"/>
      <c r="I36" s="12"/>
      <c r="J36" s="65" t="s">
        <v>19</v>
      </c>
      <c r="K36" s="66"/>
      <c r="L36" s="12"/>
      <c r="M36" s="65" t="s">
        <v>15</v>
      </c>
      <c r="N36" s="67"/>
      <c r="O36" s="66"/>
      <c r="P36" s="12"/>
      <c r="Q36" s="12"/>
      <c r="R36" s="12"/>
      <c r="S36" s="12"/>
      <c r="T36" s="12"/>
      <c r="U36" s="12"/>
      <c r="V36" s="12"/>
      <c r="W36" s="12"/>
      <c r="X36" s="12">
        <f>SUMPRODUCT(D30:D33,$AB$30:$AB$33)</f>
        <v>80</v>
      </c>
      <c r="Y36" s="12">
        <f>SUMPRODUCT(E30:E33,$AB$30:$AB$33)</f>
        <v>50</v>
      </c>
      <c r="Z36" s="12">
        <f>SUMPRODUCT(F30:F33,$AB$30:$AB$33)</f>
        <v>9.9999999999999982</v>
      </c>
      <c r="AA36" s="12">
        <f>SUMPRODUCT(G30:G33,$AB$30:$AB$33)</f>
        <v>50</v>
      </c>
      <c r="AB36" s="12"/>
      <c r="AC36" s="6"/>
    </row>
    <row r="37" spans="1:29" ht="15.75" thickBot="1" x14ac:dyDescent="0.3">
      <c r="A37" s="5"/>
      <c r="B37" s="12"/>
      <c r="C37" s="12"/>
      <c r="D37" s="12"/>
      <c r="E37" s="12"/>
      <c r="F37" s="12"/>
      <c r="G37" s="12"/>
      <c r="H37" s="12"/>
      <c r="I37" s="12"/>
      <c r="J37" s="2" t="s">
        <v>7</v>
      </c>
      <c r="K37" s="4">
        <f>SUM(Y30:Y33)</f>
        <v>0.20000000000000004</v>
      </c>
      <c r="L37" s="12"/>
      <c r="M37" s="2" t="s">
        <v>10</v>
      </c>
      <c r="N37" s="3" t="s">
        <v>11</v>
      </c>
      <c r="O37" s="50">
        <f>1/K37</f>
        <v>4.9999999999999991</v>
      </c>
      <c r="Q37" s="53">
        <f>SUM(X37:AA37)</f>
        <v>67</v>
      </c>
      <c r="R37" s="12"/>
      <c r="T37" s="12"/>
      <c r="U37" s="12"/>
      <c r="W37" s="12"/>
      <c r="X37" s="12">
        <f>X36*D34</f>
        <v>52</v>
      </c>
      <c r="Y37" s="12">
        <f>Y36*E34</f>
        <v>5</v>
      </c>
      <c r="Z37" s="12">
        <f>Z36*F34</f>
        <v>4.9999999999999991</v>
      </c>
      <c r="AA37" s="12">
        <f>AA36*G34</f>
        <v>5</v>
      </c>
      <c r="AB37" s="12"/>
      <c r="AC37" s="6"/>
    </row>
    <row r="38" spans="1:29" ht="15.75" thickBot="1" x14ac:dyDescent="0.3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</row>
  </sheetData>
  <mergeCells count="25">
    <mergeCell ref="B34:C34"/>
    <mergeCell ref="J36:K36"/>
    <mergeCell ref="M36:O36"/>
    <mergeCell ref="A19:B19"/>
    <mergeCell ref="L19:M19"/>
    <mergeCell ref="A27:AB27"/>
    <mergeCell ref="B28:G28"/>
    <mergeCell ref="J28:N28"/>
    <mergeCell ref="Q29:V29"/>
    <mergeCell ref="X29:Y29"/>
    <mergeCell ref="AA29:AB29"/>
    <mergeCell ref="B5:D5"/>
    <mergeCell ref="H5:J5"/>
    <mergeCell ref="B6:D6"/>
    <mergeCell ref="H6:J6"/>
    <mergeCell ref="M8:N8"/>
    <mergeCell ref="A12:H12"/>
    <mergeCell ref="K12:S12"/>
    <mergeCell ref="A2:D2"/>
    <mergeCell ref="G2:J2"/>
    <mergeCell ref="M2:R2"/>
    <mergeCell ref="B3:D3"/>
    <mergeCell ref="H3:J3"/>
    <mergeCell ref="B4:D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Антогон. Д.1</vt:lpstr>
      <vt:lpstr>Антогон. Д.2</vt:lpstr>
      <vt:lpstr>Антогон. Д.3</vt:lpstr>
      <vt:lpstr>Биматр</vt:lpstr>
      <vt:lpstr>Биматр (2)</vt:lpstr>
      <vt:lpstr>Биматр (3)</vt:lpstr>
      <vt:lpstr>риск Д.1</vt:lpstr>
      <vt:lpstr>риск Д.2</vt:lpstr>
      <vt:lpstr>риск Д.3</vt:lpstr>
      <vt:lpstr>неопределенность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🐻 Максик</cp:lastModifiedBy>
  <dcterms:created xsi:type="dcterms:W3CDTF">2022-03-19T22:23:06Z</dcterms:created>
  <dcterms:modified xsi:type="dcterms:W3CDTF">2022-06-17T19:59:39Z</dcterms:modified>
</cp:coreProperties>
</file>