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grose\Jupyter Notebooks\Phone API Work\GetPhoneInfo\"/>
    </mc:Choice>
  </mc:AlternateContent>
  <xr:revisionPtr revIDLastSave="0" documentId="8_{ECEFE3CF-D597-42A5-9506-4C66BAF90739}" xr6:coauthVersionLast="36" xr6:coauthVersionMax="36" xr10:uidLastSave="{00000000-0000-0000-0000-000000000000}"/>
  <bookViews>
    <workbookView xWindow="0" yWindow="0" windowWidth="15200" windowHeight="6970" xr2:uid="{00000000-000D-0000-FFFF-FFFF00000000}"/>
  </bookViews>
  <sheets>
    <sheet name="variable_pai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2" i="1" l="1"/>
  <c r="R16" i="1"/>
  <c r="R10" i="1" l="1"/>
  <c r="R14" i="1" l="1"/>
  <c r="I75" i="1" l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R25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R15" i="1"/>
  <c r="R17" i="1" s="1"/>
  <c r="R18" i="1" s="1"/>
  <c r="I73" i="1"/>
  <c r="I65" i="1"/>
  <c r="I57" i="1"/>
  <c r="I49" i="1"/>
  <c r="I41" i="1"/>
  <c r="I33" i="1"/>
  <c r="I25" i="1"/>
  <c r="I17" i="1"/>
  <c r="I9" i="1"/>
  <c r="I68" i="1"/>
  <c r="I28" i="1"/>
  <c r="I4" i="1"/>
  <c r="I72" i="1"/>
  <c r="I64" i="1"/>
  <c r="I56" i="1"/>
  <c r="I48" i="1"/>
  <c r="I40" i="1"/>
  <c r="I32" i="1"/>
  <c r="I24" i="1"/>
  <c r="I16" i="1"/>
  <c r="I8" i="1"/>
  <c r="I52" i="1"/>
  <c r="I36" i="1"/>
  <c r="I12" i="1"/>
  <c r="I69" i="1"/>
  <c r="I61" i="1"/>
  <c r="I53" i="1"/>
  <c r="I45" i="1"/>
  <c r="I37" i="1"/>
  <c r="I29" i="1"/>
  <c r="I21" i="1"/>
  <c r="I13" i="1"/>
  <c r="I5" i="1"/>
  <c r="I60" i="1"/>
  <c r="I44" i="1"/>
  <c r="I20" i="1"/>
  <c r="H73" i="1"/>
  <c r="K73" i="1" s="1"/>
  <c r="H69" i="1"/>
  <c r="K69" i="1" s="1"/>
  <c r="H65" i="1"/>
  <c r="K65" i="1" s="1"/>
  <c r="H61" i="1"/>
  <c r="K61" i="1" s="1"/>
  <c r="H57" i="1"/>
  <c r="K57" i="1" s="1"/>
  <c r="H53" i="1"/>
  <c r="K53" i="1" s="1"/>
  <c r="H49" i="1"/>
  <c r="K49" i="1" s="1"/>
  <c r="H45" i="1"/>
  <c r="K45" i="1" s="1"/>
  <c r="H41" i="1"/>
  <c r="K41" i="1" s="1"/>
  <c r="H37" i="1"/>
  <c r="K37" i="1" s="1"/>
  <c r="H33" i="1"/>
  <c r="K33" i="1" s="1"/>
  <c r="H29" i="1"/>
  <c r="K29" i="1" s="1"/>
  <c r="H25" i="1"/>
  <c r="K25" i="1" s="1"/>
  <c r="H21" i="1"/>
  <c r="K21" i="1" s="1"/>
  <c r="H17" i="1"/>
  <c r="K17" i="1" s="1"/>
  <c r="H13" i="1"/>
  <c r="K13" i="1" s="1"/>
  <c r="H9" i="1"/>
  <c r="K9" i="1" s="1"/>
  <c r="H5" i="1"/>
  <c r="K5" i="1" s="1"/>
  <c r="H72" i="1"/>
  <c r="K72" i="1" s="1"/>
  <c r="H68" i="1"/>
  <c r="K68" i="1" s="1"/>
  <c r="H64" i="1"/>
  <c r="K64" i="1" s="1"/>
  <c r="H60" i="1"/>
  <c r="K60" i="1" s="1"/>
  <c r="H56" i="1"/>
  <c r="K56" i="1" s="1"/>
  <c r="H52" i="1"/>
  <c r="K52" i="1" s="1"/>
  <c r="H48" i="1"/>
  <c r="K48" i="1" s="1"/>
  <c r="H44" i="1"/>
  <c r="K44" i="1" s="1"/>
  <c r="H40" i="1"/>
  <c r="K40" i="1" s="1"/>
  <c r="H36" i="1"/>
  <c r="K36" i="1" s="1"/>
  <c r="H32" i="1"/>
  <c r="K32" i="1" s="1"/>
  <c r="H28" i="1"/>
  <c r="K28" i="1" s="1"/>
  <c r="H24" i="1"/>
  <c r="K24" i="1" s="1"/>
  <c r="H20" i="1"/>
  <c r="K20" i="1" s="1"/>
  <c r="H16" i="1"/>
  <c r="K16" i="1" s="1"/>
  <c r="H12" i="1"/>
  <c r="K12" i="1" s="1"/>
  <c r="H8" i="1"/>
  <c r="K8" i="1" s="1"/>
  <c r="H4" i="1"/>
  <c r="K4" i="1" s="1"/>
  <c r="R24" i="1"/>
  <c r="H75" i="1"/>
  <c r="K75" i="1" s="1"/>
  <c r="H67" i="1"/>
  <c r="K67" i="1" s="1"/>
  <c r="H59" i="1"/>
  <c r="K59" i="1" s="1"/>
  <c r="H51" i="1"/>
  <c r="K51" i="1" s="1"/>
  <c r="H43" i="1"/>
  <c r="K43" i="1" s="1"/>
  <c r="H35" i="1"/>
  <c r="K35" i="1" s="1"/>
  <c r="H27" i="1"/>
  <c r="K27" i="1" s="1"/>
  <c r="H19" i="1"/>
  <c r="K19" i="1" s="1"/>
  <c r="H11" i="1"/>
  <c r="K11" i="1" s="1"/>
  <c r="H3" i="1"/>
  <c r="K3" i="1" s="1"/>
  <c r="H18" i="1"/>
  <c r="K18" i="1" s="1"/>
  <c r="H2" i="1"/>
  <c r="K2" i="1" s="1"/>
  <c r="H54" i="1"/>
  <c r="K54" i="1" s="1"/>
  <c r="H22" i="1"/>
  <c r="K22" i="1" s="1"/>
  <c r="H74" i="1"/>
  <c r="K74" i="1" s="1"/>
  <c r="H66" i="1"/>
  <c r="K66" i="1" s="1"/>
  <c r="H58" i="1"/>
  <c r="K58" i="1" s="1"/>
  <c r="H50" i="1"/>
  <c r="K50" i="1" s="1"/>
  <c r="H42" i="1"/>
  <c r="K42" i="1" s="1"/>
  <c r="H34" i="1"/>
  <c r="K34" i="1" s="1"/>
  <c r="H26" i="1"/>
  <c r="K26" i="1" s="1"/>
  <c r="H10" i="1"/>
  <c r="K10" i="1" s="1"/>
  <c r="H62" i="1"/>
  <c r="K62" i="1" s="1"/>
  <c r="H38" i="1"/>
  <c r="K38" i="1" s="1"/>
  <c r="H14" i="1"/>
  <c r="K14" i="1" s="1"/>
  <c r="H71" i="1"/>
  <c r="K71" i="1" s="1"/>
  <c r="H63" i="1"/>
  <c r="K63" i="1" s="1"/>
  <c r="H55" i="1"/>
  <c r="K55" i="1" s="1"/>
  <c r="H47" i="1"/>
  <c r="K47" i="1" s="1"/>
  <c r="H39" i="1"/>
  <c r="K39" i="1" s="1"/>
  <c r="H31" i="1"/>
  <c r="K31" i="1" s="1"/>
  <c r="H23" i="1"/>
  <c r="K23" i="1" s="1"/>
  <c r="H15" i="1"/>
  <c r="K15" i="1" s="1"/>
  <c r="H7" i="1"/>
  <c r="K7" i="1" s="1"/>
  <c r="H70" i="1"/>
  <c r="K70" i="1" s="1"/>
  <c r="H46" i="1"/>
  <c r="K46" i="1" s="1"/>
  <c r="H30" i="1"/>
  <c r="K30" i="1" s="1"/>
  <c r="H6" i="1"/>
  <c r="K6" i="1" s="1"/>
  <c r="J73" i="1" l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71" i="1"/>
  <c r="J63" i="1"/>
  <c r="J55" i="1"/>
  <c r="J47" i="1"/>
  <c r="J39" i="1"/>
  <c r="J31" i="1"/>
  <c r="J23" i="1"/>
  <c r="J15" i="1"/>
  <c r="J7" i="1"/>
  <c r="J34" i="1"/>
  <c r="J70" i="1"/>
  <c r="J62" i="1"/>
  <c r="J54" i="1"/>
  <c r="J46" i="1"/>
  <c r="J38" i="1"/>
  <c r="J30" i="1"/>
  <c r="J22" i="1"/>
  <c r="J14" i="1"/>
  <c r="J6" i="1"/>
  <c r="J74" i="1"/>
  <c r="J58" i="1"/>
  <c r="J50" i="1"/>
  <c r="J26" i="1"/>
  <c r="J10" i="1"/>
  <c r="J75" i="1"/>
  <c r="J67" i="1"/>
  <c r="J59" i="1"/>
  <c r="J51" i="1"/>
  <c r="J43" i="1"/>
  <c r="J35" i="1"/>
  <c r="J27" i="1"/>
  <c r="J19" i="1"/>
  <c r="J11" i="1"/>
  <c r="J3" i="1"/>
  <c r="J66" i="1"/>
  <c r="J42" i="1"/>
  <c r="J18" i="1"/>
  <c r="J2" i="1"/>
  <c r="R27" i="1"/>
  <c r="R26" i="1"/>
</calcChain>
</file>

<file path=xl/sharedStrings.xml><?xml version="1.0" encoding="utf-8"?>
<sst xmlns="http://schemas.openxmlformats.org/spreadsheetml/2006/main" count="101" uniqueCount="101">
  <si>
    <t>Pair</t>
  </si>
  <si>
    <t>TP</t>
  </si>
  <si>
    <t>FP</t>
  </si>
  <si>
    <t>Precision</t>
  </si>
  <si>
    <t>Recall</t>
  </si>
  <si>
    <t>FPR</t>
  </si>
  <si>
    <t>Total Identified</t>
  </si>
  <si>
    <t>Good Numbers Deleted</t>
  </si>
  <si>
    <t>Cost</t>
  </si>
  <si>
    <t>True Recall:</t>
  </si>
  <si>
    <t>Low Quality, Address Mismatch</t>
  </si>
  <si>
    <t>Low Quality, No Date</t>
  </si>
  <si>
    <t>Low Quality, Not a Relevant Name</t>
  </si>
  <si>
    <t>Low Quality, Not High Quality</t>
  </si>
  <si>
    <t>Low Quality, Not Mailable</t>
  </si>
  <si>
    <t>Low Quality, Possibly Disconnected</t>
  </si>
  <si>
    <t>Low Quality, Residential Phone</t>
  </si>
  <si>
    <t>No Address, Low Quality</t>
  </si>
  <si>
    <t>Actual Percentage of Disconnected Numbers:</t>
  </si>
  <si>
    <t>No Address, No Date</t>
  </si>
  <si>
    <t>Number of True Disconnected:</t>
  </si>
  <si>
    <t>No Address, No Name</t>
  </si>
  <si>
    <t>RPV True Disconnected Caught:</t>
  </si>
  <si>
    <t>No Address, Not a Relevant Name</t>
  </si>
  <si>
    <t>RPV False Postive Rate:</t>
  </si>
  <si>
    <t>No Address, Not High Quality</t>
  </si>
  <si>
    <t>RPV False Postives:</t>
  </si>
  <si>
    <t>No Address, Possibly Disconnected</t>
  </si>
  <si>
    <t>RPV Sample Sent to GetPhone:</t>
  </si>
  <si>
    <t>No Address, Residential Phone</t>
  </si>
  <si>
    <t>RPV Cost:</t>
  </si>
  <si>
    <t>No Address, Unknown Contact</t>
  </si>
  <si>
    <t>GetPhone Cost:</t>
  </si>
  <si>
    <t>Not a Relevant SIC, Address Mismatch</t>
  </si>
  <si>
    <t>Total Cost:</t>
  </si>
  <si>
    <t>Not a Relevant SIC, Low Quality</t>
  </si>
  <si>
    <t>Not a Relevant SIC, No Address</t>
  </si>
  <si>
    <t>GetPhone Recall</t>
  </si>
  <si>
    <t>Not a Relevant SIC, No Date</t>
  </si>
  <si>
    <t>Not a Relevant SIC, No Name</t>
  </si>
  <si>
    <t>Get Phone False Positive Rate:</t>
  </si>
  <si>
    <t>Not a Relevant SIC, Not a Relevant Name</t>
  </si>
  <si>
    <t>Not a Relevant SIC, Not High Quality</t>
  </si>
  <si>
    <t>Total Disconnected Numbers Identified:</t>
  </si>
  <si>
    <t>Not a Relevant SIC, Not Mailable</t>
  </si>
  <si>
    <t>Number of Good Numbers Deleted:</t>
  </si>
  <si>
    <t>Not a Relevant SIC, Possibly Disconnected</t>
  </si>
  <si>
    <t>Not a Relevant SIC, Residential Phone</t>
  </si>
  <si>
    <t>Cost Per Disconnected Number Caught:</t>
  </si>
  <si>
    <t>Not a Relevant SIC, Unknown Contact</t>
  </si>
  <si>
    <t>Not Connected, Address Mismatch</t>
  </si>
  <si>
    <t>Not Connected, Low Quality</t>
  </si>
  <si>
    <t>Not Connected, No Address</t>
  </si>
  <si>
    <t>Not Connected, No Date</t>
  </si>
  <si>
    <t>Not Connected, No Name</t>
  </si>
  <si>
    <t>Not Connected, Not a Relevant Name</t>
  </si>
  <si>
    <t>Not Connected, Not a Relevant SIC</t>
  </si>
  <si>
    <t>Not Connected, Not High Quality</t>
  </si>
  <si>
    <t>Not Connected, Not Mailable</t>
  </si>
  <si>
    <t>Not Connected, Residential Phone</t>
  </si>
  <si>
    <t>Not Connected, Unknown Contact</t>
  </si>
  <si>
    <t>Not Connected, Zipcode Mismatch</t>
  </si>
  <si>
    <t>Not Ported, Address Mismatch</t>
  </si>
  <si>
    <t>Not Ported, Low Quality</t>
  </si>
  <si>
    <t>Not Ported, No Address</t>
  </si>
  <si>
    <t>Not Ported, No Name</t>
  </si>
  <si>
    <t>Not Ported, Not a Relevant Name</t>
  </si>
  <si>
    <t>Not Ported, Not a Relevant SIC</t>
  </si>
  <si>
    <t>Not Ported, Not Connected</t>
  </si>
  <si>
    <t>Not Ported, Not High Quality</t>
  </si>
  <si>
    <t>Not Ported, Not Mailable</t>
  </si>
  <si>
    <t>Not Ported, Possibly Disconnected</t>
  </si>
  <si>
    <t>Not Ported, Residential Phone</t>
  </si>
  <si>
    <t>Not Ported, Unknown Contact</t>
  </si>
  <si>
    <t>Not Ported, Zipcode Mismatch</t>
  </si>
  <si>
    <t>Possibly Disconnected</t>
  </si>
  <si>
    <t>Possibly Disconnected, Address Mismatch</t>
  </si>
  <si>
    <t>Possibly Disconnected, No Date</t>
  </si>
  <si>
    <t>Possibly Disconnected, Not a Relevant Name</t>
  </si>
  <si>
    <t>Possibly Disconnected, Not High Quality</t>
  </si>
  <si>
    <t>Possibly Disconnected, Not Mailable</t>
  </si>
  <si>
    <t>Possibly Disconnected, Residential Phone</t>
  </si>
  <si>
    <t>Unknown Contact, Address Mismatch</t>
  </si>
  <si>
    <t>Unknown Contact, No Date</t>
  </si>
  <si>
    <t>Unknown Contact, No Name</t>
  </si>
  <si>
    <t>Unknown Contact, Not a Relevant Name</t>
  </si>
  <si>
    <t>Unknown Contact, Not High Quality</t>
  </si>
  <si>
    <t>Unknown Contact, Not Mailable</t>
  </si>
  <si>
    <t>Zipcode Mismatch, Address Mismatch</t>
  </si>
  <si>
    <t>Zipcode Mismatch, Low Quality</t>
  </si>
  <si>
    <t>Zipcode Mismatch, No Date</t>
  </si>
  <si>
    <t>Zipcode Mismatch, No Name</t>
  </si>
  <si>
    <t>Zipcode Mismatch, Not a Relevant Name</t>
  </si>
  <si>
    <t>Zipcode Mismatch, Not a Relevant SIC</t>
  </si>
  <si>
    <t>Zipcode Mismatch, Not High Quality</t>
  </si>
  <si>
    <t>ZipCode Mismatch, Possibly Disconnected</t>
  </si>
  <si>
    <t>Zipcode Mismatch, Residential Phone</t>
  </si>
  <si>
    <t>Zipcode Mismatch, Unknown Contact</t>
  </si>
  <si>
    <t>Dataset size (from Kari's model):</t>
  </si>
  <si>
    <t>RPV Recall</t>
  </si>
  <si>
    <t>True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</si>
</sst>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8" fontId="0" fillId="0" borderId="0" xfId="0" applyNumberFormat="1"/>
    <xf numFmtId="3" fontId="0" fillId="0" borderId="12" xfId="0" applyNumberFormat="1" applyBorder="1"/>
    <xf numFmtId="0" fontId="0" fillId="0" borderId="14" xfId="0" applyBorder="1"/>
    <xf numFmtId="8" fontId="0" fillId="0" borderId="14" xfId="0" applyNumberFormat="1" applyBorder="1"/>
    <xf numFmtId="8" fontId="0" fillId="0" borderId="17" xfId="0" applyNumberFormat="1" applyBorder="1"/>
    <xf numFmtId="0" fontId="5" fillId="0" borderId="10" xfId="5" applyBorder="1"/>
    <xf numFmtId="0" fontId="5" fillId="0" borderId="11" xfId="5" applyBorder="1"/>
    <xf numFmtId="0" fontId="5" fillId="0" borderId="13" xfId="5" applyBorder="1"/>
    <xf numFmtId="0" fontId="5" fillId="0" borderId="0" xfId="5" applyBorder="1"/>
    <xf numFmtId="0" fontId="5" fillId="0" borderId="15" xfId="5" applyBorder="1"/>
    <xf numFmtId="0" fontId="5" fillId="0" borderId="16" xfId="5" applyBorder="1"/>
    <xf numFmtId="0" fontId="16" fillId="0" borderId="0" xfId="0" applyFont="1" applyAlignment="1">
      <alignment horizontal="center"/>
    </xf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596900</xdr:colOff>
          <xdr:row>3</xdr:row>
          <xdr:rowOff>6350</xdr:rowOff>
        </xdr:from>
        <xdr:to>
          <xdr:col>16</xdr:col>
          <xdr:colOff>6350</xdr:colOff>
          <xdr:row>5</xdr:row>
          <xdr:rowOff>57150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3014887-9AFA-4120-92FD-05E36F87C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Calculate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75"/>
  <sheetViews>
    <sheetView tabSelected="1" zoomScale="70" zoomScaleNormal="70" workbookViewId="0">
      <selection activeCell="A7" sqref="A7"/>
    </sheetView>
  </sheetViews>
  <sheetFormatPr defaultRowHeight="14.5" x14ac:dyDescent="0.35"/>
  <cols>
    <col min="1" max="1" width="38.08984375" bestFit="1" customWidth="1"/>
    <col min="8" max="8" width="13.54296875" customWidth="1"/>
    <col min="9" max="9" width="20.54296875" bestFit="1" customWidth="1"/>
    <col min="11" max="11" width="11.81640625" bestFit="1" customWidth="1"/>
  </cols>
  <sheetData>
    <row r="1" spans="1:18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/>
      <c r="H1" s="12" t="s">
        <v>6</v>
      </c>
      <c r="I1" s="12" t="s">
        <v>7</v>
      </c>
      <c r="J1" s="12" t="s">
        <v>8</v>
      </c>
      <c r="K1" s="12" t="s">
        <v>100</v>
      </c>
    </row>
    <row r="2" spans="1:18" x14ac:dyDescent="0.35">
      <c r="A2" s="13" t="s">
        <v>10</v>
      </c>
      <c r="B2">
        <v>178</v>
      </c>
      <c r="C2">
        <v>38</v>
      </c>
      <c r="D2">
        <v>0.82407407399999999</v>
      </c>
      <c r="E2">
        <v>0.29865771800000002</v>
      </c>
      <c r="F2">
        <v>8.5393258E-2</v>
      </c>
      <c r="H2">
        <f>E2*R12</f>
        <v>201.59395965000002</v>
      </c>
      <c r="I2">
        <f>F2*R14</f>
        <v>31.168539169999999</v>
      </c>
      <c r="J2" s="1">
        <f>R18/H2</f>
        <v>1.4048039955744773</v>
      </c>
      <c r="K2">
        <f>H2/R10</f>
        <v>0.14932885900000001</v>
      </c>
    </row>
    <row r="3" spans="1:18" x14ac:dyDescent="0.35">
      <c r="A3" s="13" t="s">
        <v>11</v>
      </c>
      <c r="B3">
        <v>193</v>
      </c>
      <c r="C3">
        <v>23</v>
      </c>
      <c r="D3">
        <v>0.89351851900000001</v>
      </c>
      <c r="E3">
        <v>0.32382550300000001</v>
      </c>
      <c r="F3">
        <v>5.1685393000000003E-2</v>
      </c>
      <c r="H3">
        <f>E3*R12</f>
        <v>218.58221452500001</v>
      </c>
      <c r="I3">
        <f>F3*R14</f>
        <v>18.865168445000002</v>
      </c>
      <c r="J3" s="1">
        <f>R18/H3</f>
        <v>1.2956223387864405</v>
      </c>
      <c r="K3">
        <f>H3/R10</f>
        <v>0.16191275150000001</v>
      </c>
    </row>
    <row r="4" spans="1:18" x14ac:dyDescent="0.35">
      <c r="A4" s="13" t="s">
        <v>12</v>
      </c>
      <c r="B4">
        <v>113</v>
      </c>
      <c r="C4">
        <v>27</v>
      </c>
      <c r="D4">
        <v>0.80714285699999999</v>
      </c>
      <c r="E4">
        <v>0.18959731499999999</v>
      </c>
      <c r="F4">
        <v>6.0674156999999999E-2</v>
      </c>
      <c r="H4">
        <f>E4*R12</f>
        <v>127.97818762499999</v>
      </c>
      <c r="I4">
        <f>F4*R14</f>
        <v>22.146067304999999</v>
      </c>
      <c r="J4" s="1">
        <f>R18/H4</f>
        <v>2.2128770945704352</v>
      </c>
      <c r="K4">
        <f>H4/R10</f>
        <v>9.4798657499999994E-2</v>
      </c>
    </row>
    <row r="5" spans="1:18" x14ac:dyDescent="0.35">
      <c r="A5" s="13" t="s">
        <v>13</v>
      </c>
      <c r="B5">
        <v>230</v>
      </c>
      <c r="C5">
        <v>56</v>
      </c>
      <c r="D5">
        <v>0.80419580400000001</v>
      </c>
      <c r="E5">
        <v>0.38590604000000001</v>
      </c>
      <c r="F5">
        <v>0.125842697</v>
      </c>
      <c r="H5">
        <f>E5*R12</f>
        <v>260.48657700000001</v>
      </c>
      <c r="I5">
        <f>F5*R14</f>
        <v>45.932584405</v>
      </c>
      <c r="J5" s="1">
        <f>R18/H5</f>
        <v>1.0871961360220108</v>
      </c>
      <c r="K5">
        <f>H5/R10</f>
        <v>0.19295302</v>
      </c>
    </row>
    <row r="6" spans="1:18" x14ac:dyDescent="0.35">
      <c r="A6" s="13" t="s">
        <v>14</v>
      </c>
      <c r="B6">
        <v>50</v>
      </c>
      <c r="C6">
        <v>20</v>
      </c>
      <c r="D6">
        <v>0.71428571399999996</v>
      </c>
      <c r="E6">
        <v>8.3892617000000003E-2</v>
      </c>
      <c r="F6">
        <v>4.4943820000000002E-2</v>
      </c>
      <c r="H6">
        <f>E6*R12</f>
        <v>56.627516475</v>
      </c>
      <c r="I6">
        <f>F6*R14</f>
        <v>16.4044943</v>
      </c>
      <c r="J6" s="1">
        <f>R18/H6</f>
        <v>5.0011022490281301</v>
      </c>
      <c r="K6">
        <f>H6/R10</f>
        <v>4.1946308500000001E-2</v>
      </c>
    </row>
    <row r="7" spans="1:18" ht="15" thickBot="1" x14ac:dyDescent="0.4">
      <c r="A7" s="14" t="s">
        <v>15</v>
      </c>
      <c r="B7">
        <v>129</v>
      </c>
      <c r="C7">
        <v>10</v>
      </c>
      <c r="D7">
        <v>0.92805755400000001</v>
      </c>
      <c r="E7">
        <v>0.21644295299999999</v>
      </c>
      <c r="F7">
        <v>2.2471910000000001E-2</v>
      </c>
      <c r="H7">
        <f>E7*R12</f>
        <v>146.098993275</v>
      </c>
      <c r="I7">
        <f>F7*R14</f>
        <v>8.2022471499999998</v>
      </c>
      <c r="J7" s="1">
        <f>R18/H7</f>
        <v>1.9384117142199384</v>
      </c>
      <c r="K7">
        <f>H7/R10</f>
        <v>0.1082214765</v>
      </c>
    </row>
    <row r="8" spans="1:18" x14ac:dyDescent="0.35">
      <c r="A8" s="13" t="s">
        <v>16</v>
      </c>
      <c r="B8">
        <v>67</v>
      </c>
      <c r="C8">
        <v>14</v>
      </c>
      <c r="D8">
        <v>0.82716049400000002</v>
      </c>
      <c r="E8">
        <v>0.112416107</v>
      </c>
      <c r="F8">
        <v>3.1460674000000001E-2</v>
      </c>
      <c r="H8">
        <f>E8*R12</f>
        <v>75.880872225000005</v>
      </c>
      <c r="I8">
        <f>F8*R14</f>
        <v>11.48314601</v>
      </c>
      <c r="J8" s="1">
        <f>R18/H8</f>
        <v>3.7321658501797748</v>
      </c>
      <c r="K8">
        <f>H8/R10</f>
        <v>5.6208053500000001E-2</v>
      </c>
      <c r="M8" s="6" t="s">
        <v>98</v>
      </c>
      <c r="N8" s="7"/>
      <c r="O8" s="7"/>
      <c r="P8" s="7"/>
      <c r="Q8" s="7"/>
      <c r="R8" s="2">
        <v>5000</v>
      </c>
    </row>
    <row r="9" spans="1:18" x14ac:dyDescent="0.35">
      <c r="A9" s="13" t="s">
        <v>17</v>
      </c>
      <c r="B9">
        <v>49</v>
      </c>
      <c r="C9">
        <v>19</v>
      </c>
      <c r="D9">
        <v>0.72058823500000002</v>
      </c>
      <c r="E9">
        <v>8.2214764999999995E-2</v>
      </c>
      <c r="F9">
        <v>4.2696629E-2</v>
      </c>
      <c r="H9">
        <f>E9*R12</f>
        <v>55.494966374999997</v>
      </c>
      <c r="I9">
        <f>F9*R14</f>
        <v>15.584269584999999</v>
      </c>
      <c r="J9" s="1">
        <f>R18/H9</f>
        <v>5.1031655391285931</v>
      </c>
      <c r="K9">
        <f>H9/R10</f>
        <v>4.1107382499999998E-2</v>
      </c>
      <c r="M9" s="8" t="s">
        <v>18</v>
      </c>
      <c r="N9" s="9"/>
      <c r="O9" s="9"/>
      <c r="P9" s="9"/>
      <c r="Q9" s="9"/>
      <c r="R9" s="3">
        <v>0.27</v>
      </c>
    </row>
    <row r="10" spans="1:18" x14ac:dyDescent="0.35">
      <c r="A10" s="13" t="s">
        <v>19</v>
      </c>
      <c r="B10">
        <v>91</v>
      </c>
      <c r="C10">
        <v>25</v>
      </c>
      <c r="D10">
        <v>0.78448275899999997</v>
      </c>
      <c r="E10">
        <v>0.15268456399999999</v>
      </c>
      <c r="F10">
        <v>5.6179775000000001E-2</v>
      </c>
      <c r="H10">
        <f>E10*R12</f>
        <v>103.0620807</v>
      </c>
      <c r="I10">
        <f>F10*R14</f>
        <v>20.505617875000002</v>
      </c>
      <c r="J10" s="1">
        <f>R18/H10</f>
        <v>2.7478583595101043</v>
      </c>
      <c r="K10">
        <f>H10/R10</f>
        <v>7.6342281999999997E-2</v>
      </c>
      <c r="M10" s="8" t="s">
        <v>20</v>
      </c>
      <c r="N10" s="9"/>
      <c r="O10" s="9"/>
      <c r="P10" s="9"/>
      <c r="Q10" s="9"/>
      <c r="R10" s="3">
        <f>R9*R8</f>
        <v>1350</v>
      </c>
    </row>
    <row r="11" spans="1:18" x14ac:dyDescent="0.35">
      <c r="A11" s="13" t="s">
        <v>21</v>
      </c>
      <c r="B11">
        <v>32</v>
      </c>
      <c r="C11">
        <v>5</v>
      </c>
      <c r="D11">
        <v>0.86486486500000004</v>
      </c>
      <c r="E11">
        <v>5.3691274999999997E-2</v>
      </c>
      <c r="F11">
        <v>1.1235955000000001E-2</v>
      </c>
      <c r="H11">
        <f>E11*R12</f>
        <v>36.241610625</v>
      </c>
      <c r="I11">
        <f>F11*R14</f>
        <v>4.1011235749999999</v>
      </c>
      <c r="J11" s="1">
        <f>R18/H11</f>
        <v>7.8142222466416662</v>
      </c>
      <c r="K11">
        <f>H11/R10</f>
        <v>2.6845637499999998E-2</v>
      </c>
      <c r="M11" s="8" t="s">
        <v>99</v>
      </c>
      <c r="N11" s="9"/>
      <c r="O11" s="9"/>
      <c r="P11" s="9"/>
      <c r="Q11" s="9"/>
      <c r="R11" s="3">
        <v>0.5</v>
      </c>
    </row>
    <row r="12" spans="1:18" x14ac:dyDescent="0.35">
      <c r="A12" s="13" t="s">
        <v>23</v>
      </c>
      <c r="B12">
        <v>85</v>
      </c>
      <c r="C12">
        <v>27</v>
      </c>
      <c r="D12">
        <v>0.758928571</v>
      </c>
      <c r="E12">
        <v>0.14261745000000001</v>
      </c>
      <c r="F12">
        <v>6.0674156999999999E-2</v>
      </c>
      <c r="H12">
        <f>E12*R12</f>
        <v>96.26677875</v>
      </c>
      <c r="I12">
        <f>F12*R14</f>
        <v>22.146067304999999</v>
      </c>
      <c r="J12" s="1">
        <f>R18/H12</f>
        <v>2.9418248296793661</v>
      </c>
      <c r="K12">
        <f>H12/R10</f>
        <v>7.1308725000000003E-2</v>
      </c>
      <c r="M12" s="8" t="s">
        <v>22</v>
      </c>
      <c r="N12" s="9"/>
      <c r="O12" s="9"/>
      <c r="P12" s="9"/>
      <c r="Q12" s="9"/>
      <c r="R12" s="3">
        <f>R10*R11</f>
        <v>675</v>
      </c>
    </row>
    <row r="13" spans="1:18" x14ac:dyDescent="0.35">
      <c r="A13" s="13" t="s">
        <v>25</v>
      </c>
      <c r="B13">
        <v>110</v>
      </c>
      <c r="C13">
        <v>50</v>
      </c>
      <c r="D13">
        <v>0.6875</v>
      </c>
      <c r="E13">
        <v>0.18456375799999999</v>
      </c>
      <c r="F13">
        <v>0.112359551</v>
      </c>
      <c r="H13">
        <f>E13*R12</f>
        <v>124.58053665</v>
      </c>
      <c r="I13">
        <f>F13*R14</f>
        <v>41.011236115000003</v>
      </c>
      <c r="J13" s="1">
        <f>R18/H13</f>
        <v>2.2732282876227279</v>
      </c>
      <c r="K13">
        <f>H13/R10</f>
        <v>9.2281878999999997E-2</v>
      </c>
      <c r="M13" s="8" t="s">
        <v>24</v>
      </c>
      <c r="N13" s="9"/>
      <c r="O13" s="9"/>
      <c r="P13" s="9"/>
      <c r="Q13" s="9"/>
      <c r="R13" s="3">
        <v>0.1</v>
      </c>
    </row>
    <row r="14" spans="1:18" x14ac:dyDescent="0.35">
      <c r="A14" s="13" t="s">
        <v>27</v>
      </c>
      <c r="B14">
        <v>22</v>
      </c>
      <c r="C14">
        <v>1</v>
      </c>
      <c r="D14">
        <v>0.95652173900000004</v>
      </c>
      <c r="E14">
        <v>3.6912752E-2</v>
      </c>
      <c r="F14">
        <v>2.2471909999999999E-3</v>
      </c>
      <c r="H14">
        <f>E14*R12</f>
        <v>24.9161076</v>
      </c>
      <c r="I14">
        <f>F14*R14</f>
        <v>0.82022471499999994</v>
      </c>
      <c r="J14" s="1">
        <f>R18/H14</f>
        <v>11.366141314945999</v>
      </c>
      <c r="K14">
        <f>H14/R10</f>
        <v>1.8456376E-2</v>
      </c>
      <c r="M14" s="8" t="s">
        <v>26</v>
      </c>
      <c r="N14" s="9"/>
      <c r="O14" s="9"/>
      <c r="P14" s="9"/>
      <c r="Q14" s="9"/>
      <c r="R14" s="3">
        <f>R13*(R8-R10)</f>
        <v>365</v>
      </c>
    </row>
    <row r="15" spans="1:18" x14ac:dyDescent="0.35">
      <c r="A15" s="13" t="s">
        <v>29</v>
      </c>
      <c r="B15">
        <v>18</v>
      </c>
      <c r="C15">
        <v>9</v>
      </c>
      <c r="D15">
        <v>0.66666666699999999</v>
      </c>
      <c r="E15">
        <v>3.0201341999999999E-2</v>
      </c>
      <c r="F15">
        <v>2.0224718999999999E-2</v>
      </c>
      <c r="H15">
        <f>E15*R12</f>
        <v>20.38590585</v>
      </c>
      <c r="I15">
        <f>F15*R14</f>
        <v>7.3820224349999997</v>
      </c>
      <c r="J15" s="1">
        <f>R18/H15</f>
        <v>13.891950746942157</v>
      </c>
      <c r="K15">
        <f>H15/R10</f>
        <v>1.5100671E-2</v>
      </c>
      <c r="M15" s="8" t="s">
        <v>28</v>
      </c>
      <c r="N15" s="9"/>
      <c r="O15" s="9"/>
      <c r="P15" s="9"/>
      <c r="Q15" s="9"/>
      <c r="R15" s="3">
        <f>R14+R12</f>
        <v>1040</v>
      </c>
    </row>
    <row r="16" spans="1:18" x14ac:dyDescent="0.35">
      <c r="A16" s="13" t="s">
        <v>31</v>
      </c>
      <c r="B16">
        <v>32</v>
      </c>
      <c r="C16">
        <v>5</v>
      </c>
      <c r="D16">
        <v>0.86486486500000004</v>
      </c>
      <c r="E16">
        <v>5.3691274999999997E-2</v>
      </c>
      <c r="F16">
        <v>1.1235955000000001E-2</v>
      </c>
      <c r="H16">
        <f>E16*R12</f>
        <v>36.241610625</v>
      </c>
      <c r="I16">
        <f>F16*R14</f>
        <v>4.1011235749999999</v>
      </c>
      <c r="J16" s="1">
        <f>R18/H16</f>
        <v>7.8142222466416662</v>
      </c>
      <c r="K16">
        <f>H16/R10</f>
        <v>2.6845637499999998E-2</v>
      </c>
      <c r="M16" s="8" t="s">
        <v>30</v>
      </c>
      <c r="N16" s="9"/>
      <c r="O16" s="9"/>
      <c r="P16" s="9"/>
      <c r="Q16" s="9"/>
      <c r="R16" s="4">
        <f>R8*0.04</f>
        <v>200</v>
      </c>
    </row>
    <row r="17" spans="1:18" x14ac:dyDescent="0.35">
      <c r="A17" s="13" t="s">
        <v>33</v>
      </c>
      <c r="B17">
        <v>231</v>
      </c>
      <c r="C17">
        <v>76</v>
      </c>
      <c r="D17">
        <v>0.75244299699999995</v>
      </c>
      <c r="E17">
        <v>0.38758389300000001</v>
      </c>
      <c r="F17">
        <v>0.170786517</v>
      </c>
      <c r="H17">
        <f>E17*R12</f>
        <v>261.61912777499998</v>
      </c>
      <c r="I17">
        <f>F17*R14</f>
        <v>62.337078704999996</v>
      </c>
      <c r="J17" s="1">
        <f>R18/H17</f>
        <v>1.0824896574212273</v>
      </c>
      <c r="K17">
        <f>H17/R10</f>
        <v>0.19379194649999998</v>
      </c>
      <c r="M17" s="8" t="s">
        <v>32</v>
      </c>
      <c r="N17" s="9"/>
      <c r="O17" s="9"/>
      <c r="P17" s="9"/>
      <c r="Q17" s="9"/>
      <c r="R17" s="4">
        <f>R15*0.08</f>
        <v>83.2</v>
      </c>
    </row>
    <row r="18" spans="1:18" x14ac:dyDescent="0.35">
      <c r="A18" s="13" t="s">
        <v>35</v>
      </c>
      <c r="B18">
        <v>162</v>
      </c>
      <c r="C18">
        <v>45</v>
      </c>
      <c r="D18">
        <v>0.78260869600000005</v>
      </c>
      <c r="E18">
        <v>0.27181208099999998</v>
      </c>
      <c r="F18">
        <v>0.101123596</v>
      </c>
      <c r="H18">
        <f>E18*R12</f>
        <v>183.47315467499999</v>
      </c>
      <c r="I18">
        <f>F18*R14</f>
        <v>36.91011254</v>
      </c>
      <c r="J18" s="1">
        <f>R18/H18</f>
        <v>1.5435500659573538</v>
      </c>
      <c r="K18">
        <f>H18/R10</f>
        <v>0.13590604049999999</v>
      </c>
      <c r="M18" s="8" t="s">
        <v>34</v>
      </c>
      <c r="N18" s="9"/>
      <c r="O18" s="9"/>
      <c r="P18" s="9"/>
      <c r="Q18" s="9"/>
      <c r="R18" s="4">
        <f>R16+R17</f>
        <v>283.2</v>
      </c>
    </row>
    <row r="19" spans="1:18" x14ac:dyDescent="0.35">
      <c r="A19" s="13" t="s">
        <v>36</v>
      </c>
      <c r="B19">
        <v>102</v>
      </c>
      <c r="C19">
        <v>48</v>
      </c>
      <c r="D19">
        <v>0.68</v>
      </c>
      <c r="E19">
        <v>0.17114093999999999</v>
      </c>
      <c r="F19">
        <v>0.107865169</v>
      </c>
      <c r="H19">
        <f>E19*R12</f>
        <v>115.5201345</v>
      </c>
      <c r="I19">
        <f>F19*R14</f>
        <v>39.370786684999999</v>
      </c>
      <c r="J19" s="1">
        <f>R18/H19</f>
        <v>2.4515206913994718</v>
      </c>
      <c r="K19">
        <f>H19/R10</f>
        <v>8.5570469999999996E-2</v>
      </c>
      <c r="M19" s="8"/>
      <c r="N19" s="9"/>
      <c r="O19" s="9"/>
      <c r="P19" s="9"/>
      <c r="Q19" s="9"/>
      <c r="R19" s="3"/>
    </row>
    <row r="20" spans="1:18" x14ac:dyDescent="0.35">
      <c r="A20" s="13" t="s">
        <v>38</v>
      </c>
      <c r="B20">
        <v>226</v>
      </c>
      <c r="C20">
        <v>49</v>
      </c>
      <c r="D20">
        <v>0.82181818200000001</v>
      </c>
      <c r="E20">
        <v>0.379194631</v>
      </c>
      <c r="F20">
        <v>0.11011236000000001</v>
      </c>
      <c r="H20">
        <f>E20*R12</f>
        <v>255.956375925</v>
      </c>
      <c r="I20">
        <f>F20*R14</f>
        <v>40.191011400000001</v>
      </c>
      <c r="J20" s="1">
        <f>R18/H20</f>
        <v>1.106438544367353</v>
      </c>
      <c r="K20">
        <f>H20/R10</f>
        <v>0.1895973155</v>
      </c>
      <c r="M20" s="8" t="s">
        <v>37</v>
      </c>
      <c r="N20" s="9"/>
      <c r="O20" s="9"/>
      <c r="P20" s="9"/>
      <c r="Q20" s="9"/>
      <c r="R20" s="3">
        <v>0.21644295299999999</v>
      </c>
    </row>
    <row r="21" spans="1:18" x14ac:dyDescent="0.35">
      <c r="A21" s="13" t="s">
        <v>39</v>
      </c>
      <c r="B21">
        <v>32</v>
      </c>
      <c r="C21">
        <v>5</v>
      </c>
      <c r="D21">
        <v>0.86486486500000004</v>
      </c>
      <c r="E21">
        <v>5.3691274999999997E-2</v>
      </c>
      <c r="F21">
        <v>1.1235955000000001E-2</v>
      </c>
      <c r="H21">
        <f>E21*R12</f>
        <v>36.241610625</v>
      </c>
      <c r="I21">
        <f>F21*R14</f>
        <v>4.1011235749999999</v>
      </c>
      <c r="J21" s="1">
        <f>R18/H21</f>
        <v>7.8142222466416662</v>
      </c>
      <c r="K21">
        <f>H21/R10</f>
        <v>2.6845637499999998E-2</v>
      </c>
      <c r="M21" s="8"/>
      <c r="N21" s="9"/>
      <c r="O21" s="9"/>
      <c r="P21" s="9"/>
      <c r="Q21" s="9"/>
      <c r="R21" s="3"/>
    </row>
    <row r="22" spans="1:18" x14ac:dyDescent="0.35">
      <c r="A22" s="13" t="s">
        <v>41</v>
      </c>
      <c r="B22">
        <v>177</v>
      </c>
      <c r="C22">
        <v>46</v>
      </c>
      <c r="D22">
        <v>0.79372197300000003</v>
      </c>
      <c r="E22">
        <v>0.29697986599999998</v>
      </c>
      <c r="F22">
        <v>0.10337078700000001</v>
      </c>
      <c r="H22">
        <f>E22*R12</f>
        <v>200.46140954999998</v>
      </c>
      <c r="I22">
        <f>F22*R14</f>
        <v>37.730337255000002</v>
      </c>
      <c r="J22" s="1">
        <f>R18/H22</f>
        <v>1.4127407396552452</v>
      </c>
      <c r="K22">
        <f>H22/R10</f>
        <v>0.14848993299999999</v>
      </c>
      <c r="M22" s="8" t="s">
        <v>40</v>
      </c>
      <c r="N22" s="9"/>
      <c r="O22" s="9"/>
      <c r="P22" s="9"/>
      <c r="Q22" s="9"/>
      <c r="R22" s="3">
        <v>2.2471910000000001E-2</v>
      </c>
    </row>
    <row r="23" spans="1:18" x14ac:dyDescent="0.35">
      <c r="A23" s="13" t="s">
        <v>42</v>
      </c>
      <c r="B23">
        <v>220</v>
      </c>
      <c r="C23">
        <v>74</v>
      </c>
      <c r="D23">
        <v>0.74829931999999999</v>
      </c>
      <c r="E23">
        <v>0.36912751700000002</v>
      </c>
      <c r="F23">
        <v>0.16629213500000001</v>
      </c>
      <c r="H23">
        <f>E23*R12</f>
        <v>249.16107397500002</v>
      </c>
      <c r="I23">
        <f>F23*R14</f>
        <v>60.696629274999999</v>
      </c>
      <c r="J23" s="1">
        <f>R18/H23</f>
        <v>1.1366141407321728</v>
      </c>
      <c r="K23">
        <f>H23/R10</f>
        <v>0.18456375850000001</v>
      </c>
      <c r="M23" s="8"/>
      <c r="N23" s="9"/>
      <c r="O23" s="9"/>
      <c r="P23" s="9"/>
      <c r="Q23" s="9"/>
      <c r="R23" s="3"/>
    </row>
    <row r="24" spans="1:18" x14ac:dyDescent="0.35">
      <c r="A24" s="13" t="s">
        <v>44</v>
      </c>
      <c r="B24">
        <v>104</v>
      </c>
      <c r="C24">
        <v>49</v>
      </c>
      <c r="D24">
        <v>0.67973856200000005</v>
      </c>
      <c r="E24">
        <v>0.17449664400000001</v>
      </c>
      <c r="F24">
        <v>0.11011236000000001</v>
      </c>
      <c r="H24">
        <f>E24*R12</f>
        <v>117.7852347</v>
      </c>
      <c r="I24">
        <f>F24*R14</f>
        <v>40.191011400000001</v>
      </c>
      <c r="J24" s="1">
        <f>R18/H24</f>
        <v>2.4043760724450123</v>
      </c>
      <c r="K24">
        <f>H24/R10</f>
        <v>8.7248322000000003E-2</v>
      </c>
      <c r="M24" s="8" t="s">
        <v>43</v>
      </c>
      <c r="N24" s="9"/>
      <c r="O24" s="9"/>
      <c r="P24" s="9"/>
      <c r="Q24" s="9"/>
      <c r="R24" s="3">
        <f>R20*R12</f>
        <v>146.098993275</v>
      </c>
    </row>
    <row r="25" spans="1:18" x14ac:dyDescent="0.35">
      <c r="A25" s="13" t="s">
        <v>46</v>
      </c>
      <c r="B25">
        <v>86</v>
      </c>
      <c r="C25">
        <v>5</v>
      </c>
      <c r="D25">
        <v>0.94505494499999998</v>
      </c>
      <c r="E25">
        <v>0.14429530199999999</v>
      </c>
      <c r="F25">
        <v>1.1235955000000001E-2</v>
      </c>
      <c r="H25">
        <f>E25*R12</f>
        <v>97.399328849999989</v>
      </c>
      <c r="I25">
        <f>F25*R14</f>
        <v>4.1011235749999999</v>
      </c>
      <c r="J25" s="1">
        <f>R18/H25</f>
        <v>2.9076175713299079</v>
      </c>
      <c r="K25">
        <f>H25/R10</f>
        <v>7.2147650999999993E-2</v>
      </c>
      <c r="M25" s="8" t="s">
        <v>45</v>
      </c>
      <c r="N25" s="9"/>
      <c r="O25" s="9"/>
      <c r="P25" s="9"/>
      <c r="Q25" s="9"/>
      <c r="R25" s="3">
        <f>R14*R22</f>
        <v>8.2022471499999998</v>
      </c>
    </row>
    <row r="26" spans="1:18" x14ac:dyDescent="0.35">
      <c r="A26" s="13" t="s">
        <v>47</v>
      </c>
      <c r="B26">
        <v>92</v>
      </c>
      <c r="C26">
        <v>17</v>
      </c>
      <c r="D26">
        <v>0.84403669699999995</v>
      </c>
      <c r="E26">
        <v>0.154362416</v>
      </c>
      <c r="F26">
        <v>3.8202247000000002E-2</v>
      </c>
      <c r="H26">
        <f>E26*R12</f>
        <v>104.1946308</v>
      </c>
      <c r="I26">
        <f>F26*R14</f>
        <v>13.943820155000001</v>
      </c>
      <c r="J26" s="1">
        <f>R18/H26</f>
        <v>2.7179903400550272</v>
      </c>
      <c r="K26">
        <f>H26/R10</f>
        <v>7.7181208000000001E-2</v>
      </c>
      <c r="M26" s="8" t="s">
        <v>9</v>
      </c>
      <c r="N26" s="9"/>
      <c r="O26" s="9"/>
      <c r="P26" s="9"/>
      <c r="Q26" s="9"/>
      <c r="R26" s="3">
        <f>R24/R10</f>
        <v>0.1082214765</v>
      </c>
    </row>
    <row r="27" spans="1:18" ht="15" thickBot="1" x14ac:dyDescent="0.4">
      <c r="A27" s="13" t="s">
        <v>49</v>
      </c>
      <c r="B27">
        <v>32</v>
      </c>
      <c r="C27">
        <v>5</v>
      </c>
      <c r="D27">
        <v>0.86486486500000004</v>
      </c>
      <c r="E27">
        <v>5.3691274999999997E-2</v>
      </c>
      <c r="F27">
        <v>1.1235955000000001E-2</v>
      </c>
      <c r="H27">
        <f>E27*R12</f>
        <v>36.241610625</v>
      </c>
      <c r="I27">
        <f>F27*R14</f>
        <v>4.1011235749999999</v>
      </c>
      <c r="J27" s="1">
        <f>R18/H27</f>
        <v>7.8142222466416662</v>
      </c>
      <c r="K27">
        <f>H27/R10</f>
        <v>2.6845637499999998E-2</v>
      </c>
      <c r="M27" s="10" t="s">
        <v>48</v>
      </c>
      <c r="N27" s="11"/>
      <c r="O27" s="11"/>
      <c r="P27" s="11"/>
      <c r="Q27" s="11"/>
      <c r="R27" s="5">
        <f>R18/R24</f>
        <v>1.9384117142199384</v>
      </c>
    </row>
    <row r="28" spans="1:18" x14ac:dyDescent="0.35">
      <c r="A28" s="13" t="s">
        <v>50</v>
      </c>
      <c r="B28">
        <v>214</v>
      </c>
      <c r="C28">
        <v>52</v>
      </c>
      <c r="D28">
        <v>0.804511278</v>
      </c>
      <c r="E28">
        <v>0.35906040299999997</v>
      </c>
      <c r="F28">
        <v>0.11685393299999999</v>
      </c>
      <c r="H28">
        <f>E28*R12</f>
        <v>242.36577202499998</v>
      </c>
      <c r="I28">
        <f>F28*R14</f>
        <v>42.651685544999999</v>
      </c>
      <c r="J28" s="1">
        <f>R18/H28</f>
        <v>1.1684818265954979</v>
      </c>
      <c r="K28">
        <f>H28/R10</f>
        <v>0.17953020149999999</v>
      </c>
    </row>
    <row r="29" spans="1:18" x14ac:dyDescent="0.35">
      <c r="A29" s="13" t="s">
        <v>51</v>
      </c>
      <c r="B29">
        <v>230</v>
      </c>
      <c r="C29">
        <v>56</v>
      </c>
      <c r="D29">
        <v>0.80419580400000001</v>
      </c>
      <c r="E29">
        <v>0.38590604000000001</v>
      </c>
      <c r="F29">
        <v>0.125842697</v>
      </c>
      <c r="H29">
        <f>E29*R12</f>
        <v>260.48657700000001</v>
      </c>
      <c r="I29">
        <f>F29*R14</f>
        <v>45.932584405</v>
      </c>
      <c r="J29" s="1">
        <f>R18/H29</f>
        <v>1.0871961360220108</v>
      </c>
      <c r="K29">
        <f>H29/R10</f>
        <v>0.19295302</v>
      </c>
    </row>
    <row r="30" spans="1:18" x14ac:dyDescent="0.35">
      <c r="A30" s="13" t="s">
        <v>52</v>
      </c>
      <c r="B30">
        <v>85</v>
      </c>
      <c r="C30">
        <v>33</v>
      </c>
      <c r="D30">
        <v>0.72033898299999999</v>
      </c>
      <c r="E30">
        <v>0.14261745000000001</v>
      </c>
      <c r="F30">
        <v>7.4157302999999994E-2</v>
      </c>
      <c r="H30">
        <f>E30*R12</f>
        <v>96.26677875</v>
      </c>
      <c r="I30">
        <f>F30*R14</f>
        <v>27.067415594999996</v>
      </c>
      <c r="J30" s="1">
        <f>R18/H30</f>
        <v>2.9418248296793661</v>
      </c>
      <c r="K30">
        <f>H30/R10</f>
        <v>7.1308725000000003E-2</v>
      </c>
    </row>
    <row r="31" spans="1:18" x14ac:dyDescent="0.35">
      <c r="A31" s="13" t="s">
        <v>53</v>
      </c>
      <c r="B31">
        <v>224</v>
      </c>
      <c r="C31">
        <v>33</v>
      </c>
      <c r="D31">
        <v>0.87159533099999997</v>
      </c>
      <c r="E31">
        <v>0.37583892600000002</v>
      </c>
      <c r="F31">
        <v>7.4157302999999994E-2</v>
      </c>
      <c r="H31">
        <f>E31*R12</f>
        <v>253.69127505</v>
      </c>
      <c r="I31">
        <f>F31*R14</f>
        <v>27.067415594999996</v>
      </c>
      <c r="J31" s="1">
        <f>R18/H31</f>
        <v>1.1163174608357505</v>
      </c>
      <c r="K31">
        <f>H31/R10</f>
        <v>0.18791946300000001</v>
      </c>
    </row>
    <row r="32" spans="1:18" x14ac:dyDescent="0.35">
      <c r="A32" s="13" t="s">
        <v>54</v>
      </c>
      <c r="B32">
        <v>32</v>
      </c>
      <c r="C32">
        <v>5</v>
      </c>
      <c r="D32">
        <v>0.86486486500000004</v>
      </c>
      <c r="E32">
        <v>5.3691274999999997E-2</v>
      </c>
      <c r="F32">
        <v>1.1235955000000001E-2</v>
      </c>
      <c r="H32">
        <f>E32*R12</f>
        <v>36.241610625</v>
      </c>
      <c r="I32">
        <f>F32*R14</f>
        <v>4.1011235749999999</v>
      </c>
      <c r="J32" s="1">
        <f>R18/H32</f>
        <v>7.8142222466416662</v>
      </c>
      <c r="K32">
        <f>H32/R10</f>
        <v>2.6845637499999998E-2</v>
      </c>
    </row>
    <row r="33" spans="1:11" x14ac:dyDescent="0.35">
      <c r="A33" s="13" t="s">
        <v>55</v>
      </c>
      <c r="B33">
        <v>147</v>
      </c>
      <c r="C33">
        <v>34</v>
      </c>
      <c r="D33">
        <v>0.81215469600000001</v>
      </c>
      <c r="E33">
        <v>0.24664429500000001</v>
      </c>
      <c r="F33">
        <v>7.6404494000000003E-2</v>
      </c>
      <c r="H33">
        <f>E33*R12</f>
        <v>166.484899125</v>
      </c>
      <c r="I33">
        <f>F33*R14</f>
        <v>27.887640310000002</v>
      </c>
      <c r="J33" s="1">
        <f>R18/H33</f>
        <v>1.7010551797095308</v>
      </c>
      <c r="K33">
        <f>H33/R10</f>
        <v>0.12332214749999999</v>
      </c>
    </row>
    <row r="34" spans="1:11" x14ac:dyDescent="0.35">
      <c r="A34" s="13" t="s">
        <v>56</v>
      </c>
      <c r="B34">
        <v>198</v>
      </c>
      <c r="C34">
        <v>59</v>
      </c>
      <c r="D34">
        <v>0.77042801599999999</v>
      </c>
      <c r="E34">
        <v>0.33221476500000002</v>
      </c>
      <c r="F34">
        <v>0.13258427</v>
      </c>
      <c r="H34">
        <f>E34*R12</f>
        <v>224.24496637500002</v>
      </c>
      <c r="I34">
        <f>F34*R14</f>
        <v>48.393258549999999</v>
      </c>
      <c r="J34" s="1">
        <f>R18/H34</f>
        <v>1.2629046019539665</v>
      </c>
      <c r="K34">
        <f>H34/R10</f>
        <v>0.16610738250000001</v>
      </c>
    </row>
    <row r="35" spans="1:11" x14ac:dyDescent="0.35">
      <c r="A35" s="13" t="s">
        <v>57</v>
      </c>
      <c r="B35">
        <v>266</v>
      </c>
      <c r="C35">
        <v>70</v>
      </c>
      <c r="D35">
        <v>0.79166666699999999</v>
      </c>
      <c r="E35">
        <v>0.44630872500000002</v>
      </c>
      <c r="F35">
        <v>0.157303371</v>
      </c>
      <c r="H35">
        <f>E35*R12</f>
        <v>301.25838937500004</v>
      </c>
      <c r="I35">
        <f>F35*R14</f>
        <v>57.415730414999999</v>
      </c>
      <c r="J35" s="1">
        <f>R18/H35</f>
        <v>0.94005680833498262</v>
      </c>
      <c r="K35">
        <f>H35/R10</f>
        <v>0.22315436250000004</v>
      </c>
    </row>
    <row r="36" spans="1:11" x14ac:dyDescent="0.35">
      <c r="A36" s="13" t="s">
        <v>58</v>
      </c>
      <c r="B36">
        <v>86</v>
      </c>
      <c r="C36">
        <v>34</v>
      </c>
      <c r="D36">
        <v>0.71666666700000003</v>
      </c>
      <c r="E36">
        <v>0.14429530199999999</v>
      </c>
      <c r="F36">
        <v>7.6404494000000003E-2</v>
      </c>
      <c r="H36">
        <f>E36*R12</f>
        <v>97.399328849999989</v>
      </c>
      <c r="I36">
        <f>F36*R14</f>
        <v>27.887640310000002</v>
      </c>
      <c r="J36" s="1">
        <f>R18/H36</f>
        <v>2.9076175713299079</v>
      </c>
      <c r="K36">
        <f>H36/R10</f>
        <v>7.2147650999999993E-2</v>
      </c>
    </row>
    <row r="37" spans="1:11" x14ac:dyDescent="0.35">
      <c r="A37" s="13" t="s">
        <v>59</v>
      </c>
      <c r="B37">
        <v>67</v>
      </c>
      <c r="C37">
        <v>14</v>
      </c>
      <c r="D37">
        <v>0.82716049400000002</v>
      </c>
      <c r="E37">
        <v>0.112416107</v>
      </c>
      <c r="F37">
        <v>3.1460674000000001E-2</v>
      </c>
      <c r="H37">
        <f>E37*R12</f>
        <v>75.880872225000005</v>
      </c>
      <c r="I37">
        <f>F37*R14</f>
        <v>11.48314601</v>
      </c>
      <c r="J37" s="1">
        <f>R18/H37</f>
        <v>3.7321658501797748</v>
      </c>
      <c r="K37">
        <f>H37/R10</f>
        <v>5.6208053500000001E-2</v>
      </c>
    </row>
    <row r="38" spans="1:11" x14ac:dyDescent="0.35">
      <c r="A38" s="13" t="s">
        <v>60</v>
      </c>
      <c r="B38">
        <v>32</v>
      </c>
      <c r="C38">
        <v>5</v>
      </c>
      <c r="D38">
        <v>0.86486486500000004</v>
      </c>
      <c r="E38">
        <v>5.3691274999999997E-2</v>
      </c>
      <c r="F38">
        <v>1.1235955000000001E-2</v>
      </c>
      <c r="H38">
        <f>E38*R12</f>
        <v>36.241610625</v>
      </c>
      <c r="I38">
        <f>F38*R14</f>
        <v>4.1011235749999999</v>
      </c>
      <c r="J38" s="1">
        <f>R18/H38</f>
        <v>7.8142222466416662</v>
      </c>
      <c r="K38">
        <f>H38/R10</f>
        <v>2.6845637499999998E-2</v>
      </c>
    </row>
    <row r="39" spans="1:11" x14ac:dyDescent="0.35">
      <c r="A39" s="13" t="s">
        <v>61</v>
      </c>
      <c r="B39">
        <v>176</v>
      </c>
      <c r="C39">
        <v>37</v>
      </c>
      <c r="D39">
        <v>0.82629107999999996</v>
      </c>
      <c r="E39">
        <v>0.29530201299999997</v>
      </c>
      <c r="F39">
        <v>8.3146067000000004E-2</v>
      </c>
      <c r="H39">
        <f>E39*R12</f>
        <v>199.32885877499999</v>
      </c>
      <c r="I39">
        <f>F39*R14</f>
        <v>30.348314455000001</v>
      </c>
      <c r="J39" s="1">
        <f>R18/H39</f>
        <v>1.4207676788019579</v>
      </c>
      <c r="K39">
        <f>H39/R10</f>
        <v>0.14765100649999999</v>
      </c>
    </row>
    <row r="40" spans="1:11" x14ac:dyDescent="0.35">
      <c r="A40" s="13" t="s">
        <v>62</v>
      </c>
      <c r="B40">
        <v>244</v>
      </c>
      <c r="C40">
        <v>51</v>
      </c>
      <c r="D40">
        <v>0.82711864400000001</v>
      </c>
      <c r="E40">
        <v>0.40939597300000002</v>
      </c>
      <c r="F40">
        <v>0.114606742</v>
      </c>
      <c r="H40">
        <f>E40*R12</f>
        <v>276.342281775</v>
      </c>
      <c r="I40">
        <f>F40*R14</f>
        <v>41.831460829999997</v>
      </c>
      <c r="J40" s="1">
        <f>R18/H40</f>
        <v>1.0248160295303039</v>
      </c>
      <c r="K40">
        <f>H40/R10</f>
        <v>0.20469798650000001</v>
      </c>
    </row>
    <row r="41" spans="1:11" x14ac:dyDescent="0.35">
      <c r="A41" s="13" t="s">
        <v>63</v>
      </c>
      <c r="B41">
        <v>193</v>
      </c>
      <c r="C41">
        <v>23</v>
      </c>
      <c r="D41">
        <v>0.89351851900000001</v>
      </c>
      <c r="E41">
        <v>0.32382550300000001</v>
      </c>
      <c r="F41">
        <v>5.1685393000000003E-2</v>
      </c>
      <c r="H41">
        <f>E41*R12</f>
        <v>218.58221452500001</v>
      </c>
      <c r="I41">
        <f>F41*R14</f>
        <v>18.865168445000002</v>
      </c>
      <c r="J41" s="1">
        <f>R18/H41</f>
        <v>1.2956223387864405</v>
      </c>
      <c r="K41">
        <f>H41/R10</f>
        <v>0.16191275150000001</v>
      </c>
    </row>
    <row r="42" spans="1:11" x14ac:dyDescent="0.35">
      <c r="A42" s="13" t="s">
        <v>64</v>
      </c>
      <c r="B42">
        <v>91</v>
      </c>
      <c r="C42">
        <v>25</v>
      </c>
      <c r="D42">
        <v>0.78448275899999997</v>
      </c>
      <c r="E42">
        <v>0.15268456399999999</v>
      </c>
      <c r="F42">
        <v>5.6179775000000001E-2</v>
      </c>
      <c r="H42">
        <f>E42*R12</f>
        <v>103.0620807</v>
      </c>
      <c r="I42">
        <f>F42*R14</f>
        <v>20.505617875000002</v>
      </c>
      <c r="J42" s="1">
        <f>R18/H42</f>
        <v>2.7478583595101043</v>
      </c>
      <c r="K42">
        <f>H42/R10</f>
        <v>7.6342281999999997E-2</v>
      </c>
    </row>
    <row r="43" spans="1:11" x14ac:dyDescent="0.35">
      <c r="A43" s="13" t="s">
        <v>65</v>
      </c>
      <c r="B43">
        <v>28</v>
      </c>
      <c r="C43">
        <v>5</v>
      </c>
      <c r="D43">
        <v>0.84848484800000001</v>
      </c>
      <c r="E43">
        <v>4.6979866000000002E-2</v>
      </c>
      <c r="F43">
        <v>1.1235955000000001E-2</v>
      </c>
      <c r="H43">
        <f>E43*R12</f>
        <v>31.711409550000003</v>
      </c>
      <c r="I43">
        <f>F43*R14</f>
        <v>4.1011235749999999</v>
      </c>
      <c r="J43" s="1">
        <f>R18/H43</f>
        <v>8.9305396391627738</v>
      </c>
      <c r="K43">
        <f>H43/R10</f>
        <v>2.3489933000000001E-2</v>
      </c>
    </row>
    <row r="44" spans="1:11" x14ac:dyDescent="0.35">
      <c r="A44" s="13" t="s">
        <v>66</v>
      </c>
      <c r="B44">
        <v>170</v>
      </c>
      <c r="C44">
        <v>24</v>
      </c>
      <c r="D44">
        <v>0.87628866000000005</v>
      </c>
      <c r="E44">
        <v>0.28523489899999999</v>
      </c>
      <c r="F44">
        <v>5.3932583999999999E-2</v>
      </c>
      <c r="H44">
        <f>E44*R12</f>
        <v>192.53355682499998</v>
      </c>
      <c r="I44">
        <f>F44*R14</f>
        <v>19.68539316</v>
      </c>
      <c r="J44" s="1">
        <f>R18/H44</f>
        <v>1.4709124199965291</v>
      </c>
      <c r="K44">
        <f>H44/R10</f>
        <v>0.14261744949999999</v>
      </c>
    </row>
    <row r="45" spans="1:11" x14ac:dyDescent="0.35">
      <c r="A45" s="13" t="s">
        <v>67</v>
      </c>
      <c r="B45">
        <v>226</v>
      </c>
      <c r="C45">
        <v>49</v>
      </c>
      <c r="D45">
        <v>0.82181818200000001</v>
      </c>
      <c r="E45">
        <v>0.379194631</v>
      </c>
      <c r="F45">
        <v>0.11011236000000001</v>
      </c>
      <c r="H45">
        <f>E45*R12</f>
        <v>255.956375925</v>
      </c>
      <c r="I45">
        <f>F45*R14</f>
        <v>40.191011400000001</v>
      </c>
      <c r="J45" s="1">
        <f>R18/H45</f>
        <v>1.106438544367353</v>
      </c>
      <c r="K45">
        <f>H45/R10</f>
        <v>0.1895973155</v>
      </c>
    </row>
    <row r="46" spans="1:11" x14ac:dyDescent="0.35">
      <c r="A46" s="13" t="s">
        <v>68</v>
      </c>
      <c r="B46">
        <v>224</v>
      </c>
      <c r="C46">
        <v>33</v>
      </c>
      <c r="D46">
        <v>0.87159533099999997</v>
      </c>
      <c r="E46">
        <v>0.37583892600000002</v>
      </c>
      <c r="F46">
        <v>7.4157302999999994E-2</v>
      </c>
      <c r="H46">
        <f>E46*R12</f>
        <v>253.69127505</v>
      </c>
      <c r="I46">
        <f>F46*R14</f>
        <v>27.067415594999996</v>
      </c>
      <c r="J46" s="1">
        <f>R18/H46</f>
        <v>1.1163174608357505</v>
      </c>
      <c r="K46">
        <f>H46/R10</f>
        <v>0.18791946300000001</v>
      </c>
    </row>
    <row r="47" spans="1:11" x14ac:dyDescent="0.35">
      <c r="A47" s="13" t="s">
        <v>69</v>
      </c>
      <c r="B47">
        <v>243</v>
      </c>
      <c r="C47">
        <v>41</v>
      </c>
      <c r="D47">
        <v>0.85563380300000003</v>
      </c>
      <c r="E47">
        <v>0.40771812099999999</v>
      </c>
      <c r="F47">
        <v>9.2134831E-2</v>
      </c>
      <c r="H47">
        <f>E47*R12</f>
        <v>275.209731675</v>
      </c>
      <c r="I47">
        <f>F47*R14</f>
        <v>33.629213315000001</v>
      </c>
      <c r="J47" s="1">
        <f>R18/H47</f>
        <v>1.0290333785668446</v>
      </c>
      <c r="K47">
        <f>H47/R10</f>
        <v>0.20385906049999999</v>
      </c>
    </row>
    <row r="48" spans="1:11" x14ac:dyDescent="0.35">
      <c r="A48" s="13" t="s">
        <v>70</v>
      </c>
      <c r="B48">
        <v>92</v>
      </c>
      <c r="C48">
        <v>29</v>
      </c>
      <c r="D48">
        <v>0.76033057900000001</v>
      </c>
      <c r="E48">
        <v>0.154362416</v>
      </c>
      <c r="F48">
        <v>6.5168538999999998E-2</v>
      </c>
      <c r="H48">
        <f>E48*R12</f>
        <v>104.1946308</v>
      </c>
      <c r="I48">
        <f>F48*R14</f>
        <v>23.786516734999999</v>
      </c>
      <c r="J48" s="1">
        <f>R18/H48</f>
        <v>2.7179903400550272</v>
      </c>
      <c r="K48">
        <f>H48/R10</f>
        <v>7.7181208000000001E-2</v>
      </c>
    </row>
    <row r="49" spans="1:11" x14ac:dyDescent="0.35">
      <c r="A49" s="13" t="s">
        <v>71</v>
      </c>
      <c r="B49">
        <v>116</v>
      </c>
      <c r="C49">
        <v>4</v>
      </c>
      <c r="D49">
        <v>0.96666666700000003</v>
      </c>
      <c r="E49">
        <v>0.19463087200000001</v>
      </c>
      <c r="F49">
        <v>8.9887639999999998E-3</v>
      </c>
      <c r="H49">
        <f>E49*R12</f>
        <v>131.37583860000001</v>
      </c>
      <c r="I49">
        <f>F49*R14</f>
        <v>3.2808988599999998</v>
      </c>
      <c r="J49" s="1">
        <f>R18/H49</f>
        <v>2.1556475149304961</v>
      </c>
      <c r="K49">
        <f>H49/R10</f>
        <v>9.7315436000000005E-2</v>
      </c>
    </row>
    <row r="50" spans="1:11" x14ac:dyDescent="0.35">
      <c r="A50" s="13" t="s">
        <v>72</v>
      </c>
      <c r="B50">
        <v>89</v>
      </c>
      <c r="C50">
        <v>10</v>
      </c>
      <c r="D50">
        <v>0.89898989900000004</v>
      </c>
      <c r="E50">
        <v>0.14932885900000001</v>
      </c>
      <c r="F50">
        <v>2.2471910000000001E-2</v>
      </c>
      <c r="H50">
        <f>E50*R12</f>
        <v>100.79697982500001</v>
      </c>
      <c r="I50">
        <f>F50*R14</f>
        <v>8.2022471499999998</v>
      </c>
      <c r="J50" s="1">
        <f>R18/H50</f>
        <v>2.8096079911489547</v>
      </c>
      <c r="K50">
        <f>H50/R10</f>
        <v>7.4664429500000004E-2</v>
      </c>
    </row>
    <row r="51" spans="1:11" x14ac:dyDescent="0.35">
      <c r="A51" s="13" t="s">
        <v>73</v>
      </c>
      <c r="B51">
        <v>28</v>
      </c>
      <c r="C51">
        <v>5</v>
      </c>
      <c r="D51">
        <v>0.84848484800000001</v>
      </c>
      <c r="E51">
        <v>4.6979866000000002E-2</v>
      </c>
      <c r="F51">
        <v>1.1235955000000001E-2</v>
      </c>
      <c r="H51">
        <f>E51*R12</f>
        <v>31.711409550000003</v>
      </c>
      <c r="I51">
        <f>F51*R14</f>
        <v>4.1011235749999999</v>
      </c>
      <c r="J51" s="1">
        <f>R18/H51</f>
        <v>8.9305396391627738</v>
      </c>
      <c r="K51">
        <f>H51/R10</f>
        <v>2.3489933000000001E-2</v>
      </c>
    </row>
    <row r="52" spans="1:11" x14ac:dyDescent="0.35">
      <c r="A52" s="13" t="s">
        <v>74</v>
      </c>
      <c r="B52">
        <v>203</v>
      </c>
      <c r="C52">
        <v>31</v>
      </c>
      <c r="D52">
        <v>0.86752136800000001</v>
      </c>
      <c r="E52">
        <v>0.34060402699999998</v>
      </c>
      <c r="F52">
        <v>6.9662921000000003E-2</v>
      </c>
      <c r="H52">
        <f>E52*R12</f>
        <v>229.907718225</v>
      </c>
      <c r="I52">
        <f>F52*R14</f>
        <v>25.426966165</v>
      </c>
      <c r="J52" s="1">
        <f>R18/H52</f>
        <v>1.2317985763437715</v>
      </c>
      <c r="K52">
        <f>H52/R10</f>
        <v>0.17030201349999999</v>
      </c>
    </row>
    <row r="53" spans="1:11" x14ac:dyDescent="0.35">
      <c r="A53" s="13" t="s">
        <v>75</v>
      </c>
      <c r="B53">
        <v>129</v>
      </c>
      <c r="C53">
        <v>10</v>
      </c>
      <c r="D53">
        <v>0.92805755400000001</v>
      </c>
      <c r="E53">
        <v>0.21644295299999999</v>
      </c>
      <c r="F53">
        <v>2.2471910000000001E-2</v>
      </c>
      <c r="H53">
        <f>E53*R12</f>
        <v>146.098993275</v>
      </c>
      <c r="I53">
        <f>F53*R14</f>
        <v>8.2022471499999998</v>
      </c>
      <c r="J53" s="1">
        <f>R18/H53</f>
        <v>1.9384117142199384</v>
      </c>
      <c r="K53">
        <f>H53/R10</f>
        <v>0.1082214765</v>
      </c>
    </row>
    <row r="54" spans="1:11" x14ac:dyDescent="0.35">
      <c r="A54" s="13" t="s">
        <v>76</v>
      </c>
      <c r="B54">
        <v>98</v>
      </c>
      <c r="C54">
        <v>5</v>
      </c>
      <c r="D54">
        <v>0.95145631100000005</v>
      </c>
      <c r="E54">
        <v>0.16442952999999999</v>
      </c>
      <c r="F54">
        <v>1.1235955000000001E-2</v>
      </c>
      <c r="H54">
        <f>E54*R12</f>
        <v>110.98993274999999</v>
      </c>
      <c r="I54">
        <f>F54*R14</f>
        <v>4.1011235749999999</v>
      </c>
      <c r="J54" s="1">
        <f>R18/H54</f>
        <v>2.5515827695642965</v>
      </c>
      <c r="K54">
        <f>H54/R10</f>
        <v>8.2214764999999995E-2</v>
      </c>
    </row>
    <row r="55" spans="1:11" x14ac:dyDescent="0.35">
      <c r="A55" s="13" t="s">
        <v>77</v>
      </c>
      <c r="B55">
        <v>116</v>
      </c>
      <c r="C55">
        <v>4</v>
      </c>
      <c r="D55">
        <v>0.96666666700000003</v>
      </c>
      <c r="E55">
        <v>0.19463087200000001</v>
      </c>
      <c r="F55">
        <v>8.9887639999999998E-3</v>
      </c>
      <c r="H55">
        <f>E55*R12</f>
        <v>131.37583860000001</v>
      </c>
      <c r="I55">
        <f>F55*R14</f>
        <v>3.2808988599999998</v>
      </c>
      <c r="J55" s="1">
        <f>R18/H55</f>
        <v>2.1556475149304961</v>
      </c>
      <c r="K55">
        <f>H55/R10</f>
        <v>9.7315436000000005E-2</v>
      </c>
    </row>
    <row r="56" spans="1:11" x14ac:dyDescent="0.35">
      <c r="A56" s="13" t="s">
        <v>78</v>
      </c>
      <c r="B56">
        <v>58</v>
      </c>
      <c r="C56">
        <v>0</v>
      </c>
      <c r="D56">
        <v>1</v>
      </c>
      <c r="E56">
        <v>9.7315436000000005E-2</v>
      </c>
      <c r="F56">
        <v>0</v>
      </c>
      <c r="H56">
        <f>E56*R12</f>
        <v>65.687919300000004</v>
      </c>
      <c r="I56">
        <f>F56*R14</f>
        <v>0</v>
      </c>
      <c r="J56" s="1">
        <f>R18/H56</f>
        <v>4.3112950298609922</v>
      </c>
      <c r="K56">
        <f>H56/R10</f>
        <v>4.8657718000000003E-2</v>
      </c>
    </row>
    <row r="57" spans="1:11" x14ac:dyDescent="0.35">
      <c r="A57" s="13" t="s">
        <v>79</v>
      </c>
      <c r="B57">
        <v>129</v>
      </c>
      <c r="C57">
        <v>10</v>
      </c>
      <c r="D57">
        <v>0.92805755400000001</v>
      </c>
      <c r="E57">
        <v>0.21644295299999999</v>
      </c>
      <c r="F57">
        <v>2.2471910000000001E-2</v>
      </c>
      <c r="H57">
        <f>E57*R12</f>
        <v>146.098993275</v>
      </c>
      <c r="I57">
        <f>F57*R14</f>
        <v>8.2022471499999998</v>
      </c>
      <c r="J57" s="1">
        <f>R18/H57</f>
        <v>1.9384117142199384</v>
      </c>
      <c r="K57">
        <f>H57/R10</f>
        <v>0.1082214765</v>
      </c>
    </row>
    <row r="58" spans="1:11" x14ac:dyDescent="0.35">
      <c r="A58" s="13" t="s">
        <v>80</v>
      </c>
      <c r="B58">
        <v>22</v>
      </c>
      <c r="C58">
        <v>2</v>
      </c>
      <c r="D58">
        <v>0.91666666699999999</v>
      </c>
      <c r="E58">
        <v>3.6912752E-2</v>
      </c>
      <c r="F58">
        <v>4.4943819999999999E-3</v>
      </c>
      <c r="H58">
        <f>E58*R12</f>
        <v>24.9161076</v>
      </c>
      <c r="I58">
        <f>F58*R14</f>
        <v>1.6404494299999999</v>
      </c>
      <c r="J58" s="1">
        <f>R18/H58</f>
        <v>11.366141314945999</v>
      </c>
      <c r="K58">
        <f>H58/R10</f>
        <v>1.8456376E-2</v>
      </c>
    </row>
    <row r="59" spans="1:11" x14ac:dyDescent="0.35">
      <c r="A59" s="13" t="s">
        <v>81</v>
      </c>
      <c r="B59">
        <v>39</v>
      </c>
      <c r="C59">
        <v>1</v>
      </c>
      <c r="D59">
        <v>0.97499999999999998</v>
      </c>
      <c r="E59">
        <v>6.5436242000000006E-2</v>
      </c>
      <c r="F59">
        <v>2.2471909999999999E-3</v>
      </c>
      <c r="H59">
        <f>E59*R12</f>
        <v>44.169463350000001</v>
      </c>
      <c r="I59">
        <f>F59*R14</f>
        <v>0.82022471499999994</v>
      </c>
      <c r="J59" s="1">
        <f>R18/H59</f>
        <v>6.4116694775283021</v>
      </c>
      <c r="K59">
        <f>H59/R10</f>
        <v>3.2718121000000003E-2</v>
      </c>
    </row>
    <row r="60" spans="1:11" x14ac:dyDescent="0.35">
      <c r="A60" s="13" t="s">
        <v>82</v>
      </c>
      <c r="B60">
        <v>32</v>
      </c>
      <c r="C60">
        <v>5</v>
      </c>
      <c r="D60">
        <v>0.86486486500000004</v>
      </c>
      <c r="E60">
        <v>5.3691274999999997E-2</v>
      </c>
      <c r="F60">
        <v>1.1235955000000001E-2</v>
      </c>
      <c r="H60">
        <f>E60*R12</f>
        <v>36.241610625</v>
      </c>
      <c r="I60">
        <f>F60*R14</f>
        <v>4.1011235749999999</v>
      </c>
      <c r="J60" s="1">
        <f>R18/H60</f>
        <v>7.8142222466416662</v>
      </c>
      <c r="K60">
        <f>H60/R10</f>
        <v>2.6845637499999998E-2</v>
      </c>
    </row>
    <row r="61" spans="1:11" x14ac:dyDescent="0.35">
      <c r="A61" s="13" t="s">
        <v>83</v>
      </c>
      <c r="B61">
        <v>28</v>
      </c>
      <c r="C61">
        <v>5</v>
      </c>
      <c r="D61">
        <v>0.84848484800000001</v>
      </c>
      <c r="E61">
        <v>4.6979866000000002E-2</v>
      </c>
      <c r="F61">
        <v>1.1235955000000001E-2</v>
      </c>
      <c r="H61">
        <f>E61*R12</f>
        <v>31.711409550000003</v>
      </c>
      <c r="I61">
        <f>F61*R14</f>
        <v>4.1011235749999999</v>
      </c>
      <c r="J61" s="1">
        <f>R18/H61</f>
        <v>8.9305396391627738</v>
      </c>
      <c r="K61">
        <f>H61/R10</f>
        <v>2.3489933000000001E-2</v>
      </c>
    </row>
    <row r="62" spans="1:11" x14ac:dyDescent="0.35">
      <c r="A62" s="13" t="s">
        <v>84</v>
      </c>
      <c r="B62">
        <v>32</v>
      </c>
      <c r="C62">
        <v>5</v>
      </c>
      <c r="D62">
        <v>0.86486486500000004</v>
      </c>
      <c r="E62">
        <v>5.3691274999999997E-2</v>
      </c>
      <c r="F62">
        <v>1.1235955000000001E-2</v>
      </c>
      <c r="H62">
        <f>E62*R12</f>
        <v>36.241610625</v>
      </c>
      <c r="I62">
        <f>F62*R14</f>
        <v>4.1011235749999999</v>
      </c>
      <c r="J62" s="1">
        <f>R18/H62</f>
        <v>7.8142222466416662</v>
      </c>
      <c r="K62">
        <f>H62/R10</f>
        <v>2.6845637499999998E-2</v>
      </c>
    </row>
    <row r="63" spans="1:11" x14ac:dyDescent="0.35">
      <c r="A63" s="13" t="s">
        <v>85</v>
      </c>
      <c r="B63">
        <v>32</v>
      </c>
      <c r="C63">
        <v>5</v>
      </c>
      <c r="D63">
        <v>0.86486486500000004</v>
      </c>
      <c r="E63">
        <v>5.3691274999999997E-2</v>
      </c>
      <c r="F63">
        <v>1.1235955000000001E-2</v>
      </c>
      <c r="H63">
        <f>E63*R12</f>
        <v>36.241610625</v>
      </c>
      <c r="I63">
        <f>F63*R14</f>
        <v>4.1011235749999999</v>
      </c>
      <c r="J63" s="1">
        <f>R18/H63</f>
        <v>7.8142222466416662</v>
      </c>
      <c r="K63">
        <f>H63/R10</f>
        <v>2.6845637499999998E-2</v>
      </c>
    </row>
    <row r="64" spans="1:11" x14ac:dyDescent="0.35">
      <c r="A64" s="13" t="s">
        <v>86</v>
      </c>
      <c r="B64">
        <v>32</v>
      </c>
      <c r="C64">
        <v>5</v>
      </c>
      <c r="D64">
        <v>0.86486486500000004</v>
      </c>
      <c r="E64">
        <v>5.3691274999999997E-2</v>
      </c>
      <c r="F64">
        <v>1.1235955000000001E-2</v>
      </c>
      <c r="H64">
        <f>E64*R12</f>
        <v>36.241610625</v>
      </c>
      <c r="I64">
        <f>F64*R14</f>
        <v>4.1011235749999999</v>
      </c>
      <c r="J64" s="1">
        <f>R18/H64</f>
        <v>7.8142222466416662</v>
      </c>
      <c r="K64">
        <f>H64/R10</f>
        <v>2.6845637499999998E-2</v>
      </c>
    </row>
    <row r="65" spans="1:11" x14ac:dyDescent="0.35">
      <c r="A65" s="13" t="s">
        <v>87</v>
      </c>
      <c r="B65">
        <v>32</v>
      </c>
      <c r="C65">
        <v>5</v>
      </c>
      <c r="D65">
        <v>0.86486486500000004</v>
      </c>
      <c r="E65">
        <v>5.3691274999999997E-2</v>
      </c>
      <c r="F65">
        <v>1.1235955000000001E-2</v>
      </c>
      <c r="H65">
        <f>E65*R12</f>
        <v>36.241610625</v>
      </c>
      <c r="I65">
        <f>F65*R14</f>
        <v>4.1011235749999999</v>
      </c>
      <c r="J65" s="1">
        <f>R18/H65</f>
        <v>7.8142222466416662</v>
      </c>
      <c r="K65">
        <f>H65/R10</f>
        <v>2.6845637499999998E-2</v>
      </c>
    </row>
    <row r="66" spans="1:11" x14ac:dyDescent="0.35">
      <c r="A66" s="13" t="s">
        <v>88</v>
      </c>
      <c r="B66">
        <v>249</v>
      </c>
      <c r="C66">
        <v>67</v>
      </c>
      <c r="D66">
        <v>0.78797468400000004</v>
      </c>
      <c r="E66">
        <v>0.41778523499999998</v>
      </c>
      <c r="F66">
        <v>0.150561798</v>
      </c>
      <c r="H66">
        <f>E66*R12</f>
        <v>282.00503362500001</v>
      </c>
      <c r="I66">
        <f>F66*R14</f>
        <v>54.95505627</v>
      </c>
      <c r="J66" s="1">
        <f>R18/H66</f>
        <v>1.0042373937785416</v>
      </c>
      <c r="K66">
        <f>H66/R10</f>
        <v>0.20889261750000002</v>
      </c>
    </row>
    <row r="67" spans="1:11" x14ac:dyDescent="0.35">
      <c r="A67" s="13" t="s">
        <v>89</v>
      </c>
      <c r="B67">
        <v>140</v>
      </c>
      <c r="C67">
        <v>23</v>
      </c>
      <c r="D67">
        <v>0.85889570599999998</v>
      </c>
      <c r="E67">
        <v>0.23489932899999999</v>
      </c>
      <c r="F67">
        <v>5.1685393000000003E-2</v>
      </c>
      <c r="H67">
        <f>E67*R12</f>
        <v>158.55704707499999</v>
      </c>
      <c r="I67">
        <f>F67*R14</f>
        <v>18.865168445000002</v>
      </c>
      <c r="J67" s="1">
        <f>R18/H67</f>
        <v>1.7861079354362719</v>
      </c>
      <c r="K67">
        <f>H67/R10</f>
        <v>0.1174496645</v>
      </c>
    </row>
    <row r="68" spans="1:11" x14ac:dyDescent="0.35">
      <c r="A68" s="13" t="s">
        <v>90</v>
      </c>
      <c r="B68">
        <v>203</v>
      </c>
      <c r="C68">
        <v>31</v>
      </c>
      <c r="D68">
        <v>0.86752136800000001</v>
      </c>
      <c r="E68">
        <v>0.34060402699999998</v>
      </c>
      <c r="F68">
        <v>6.9662921000000003E-2</v>
      </c>
      <c r="H68">
        <f>E68*R12</f>
        <v>229.907718225</v>
      </c>
      <c r="I68">
        <f>F68*R14</f>
        <v>25.426966165</v>
      </c>
      <c r="J68" s="1">
        <f>R18/H68</f>
        <v>1.2317985763437715</v>
      </c>
      <c r="K68">
        <f>H68/R10</f>
        <v>0.17030201349999999</v>
      </c>
    </row>
    <row r="69" spans="1:11" x14ac:dyDescent="0.35">
      <c r="A69" s="13" t="s">
        <v>91</v>
      </c>
      <c r="B69">
        <v>32</v>
      </c>
      <c r="C69">
        <v>5</v>
      </c>
      <c r="D69">
        <v>0.86486486500000004</v>
      </c>
      <c r="E69">
        <v>5.3691274999999997E-2</v>
      </c>
      <c r="F69">
        <v>1.1235955000000001E-2</v>
      </c>
      <c r="H69">
        <f>E69*R12</f>
        <v>36.241610625</v>
      </c>
      <c r="I69">
        <f>F69*R14</f>
        <v>4.1011235749999999</v>
      </c>
      <c r="J69" s="1">
        <f>R18/H69</f>
        <v>7.8142222466416662</v>
      </c>
      <c r="K69">
        <f>H69/R10</f>
        <v>2.6845637499999998E-2</v>
      </c>
    </row>
    <row r="70" spans="1:11" x14ac:dyDescent="0.35">
      <c r="A70" s="13" t="s">
        <v>92</v>
      </c>
      <c r="B70">
        <v>146</v>
      </c>
      <c r="C70">
        <v>28</v>
      </c>
      <c r="D70">
        <v>0.83908046000000003</v>
      </c>
      <c r="E70">
        <v>0.24496644300000001</v>
      </c>
      <c r="F70">
        <v>6.2921348000000002E-2</v>
      </c>
      <c r="H70">
        <f>E70*R12</f>
        <v>165.352349025</v>
      </c>
      <c r="I70">
        <f>F70*R14</f>
        <v>22.966292020000001</v>
      </c>
      <c r="J70" s="1">
        <f>R18/H70</f>
        <v>1.7127062401585982</v>
      </c>
      <c r="K70">
        <f>H70/R10</f>
        <v>0.1224832215</v>
      </c>
    </row>
    <row r="71" spans="1:11" x14ac:dyDescent="0.35">
      <c r="A71" s="13" t="s">
        <v>93</v>
      </c>
      <c r="B71">
        <v>192</v>
      </c>
      <c r="C71">
        <v>52</v>
      </c>
      <c r="D71">
        <v>0.78688524599999998</v>
      </c>
      <c r="E71">
        <v>0.32214765099999998</v>
      </c>
      <c r="F71">
        <v>0.11685393299999999</v>
      </c>
      <c r="H71">
        <f>E71*R12</f>
        <v>217.44966442499998</v>
      </c>
      <c r="I71">
        <f>F71*R14</f>
        <v>42.651685544999999</v>
      </c>
      <c r="J71" s="1">
        <f>R18/H71</f>
        <v>1.3023703703975031</v>
      </c>
      <c r="K71">
        <f>H71/R10</f>
        <v>0.16107382549999999</v>
      </c>
    </row>
    <row r="72" spans="1:11" x14ac:dyDescent="0.35">
      <c r="A72" s="13" t="s">
        <v>94</v>
      </c>
      <c r="B72">
        <v>199</v>
      </c>
      <c r="C72">
        <v>51</v>
      </c>
      <c r="D72">
        <v>0.79600000000000004</v>
      </c>
      <c r="E72">
        <v>0.333892617</v>
      </c>
      <c r="F72">
        <v>0.114606742</v>
      </c>
      <c r="H72">
        <f>E72*R12</f>
        <v>225.37751647499999</v>
      </c>
      <c r="I72">
        <f>F72*R14</f>
        <v>41.831460829999997</v>
      </c>
      <c r="J72" s="1">
        <f>R18/H72</f>
        <v>1.2565583489842651</v>
      </c>
      <c r="K72">
        <f>H72/R10</f>
        <v>0.1669463085</v>
      </c>
    </row>
    <row r="73" spans="1:11" x14ac:dyDescent="0.35">
      <c r="A73" s="13" t="s">
        <v>95</v>
      </c>
      <c r="B73">
        <v>83</v>
      </c>
      <c r="C73">
        <v>3</v>
      </c>
      <c r="D73">
        <v>0.96511627899999997</v>
      </c>
      <c r="E73">
        <v>0.13926174499999999</v>
      </c>
      <c r="F73">
        <v>6.7415729999999998E-3</v>
      </c>
      <c r="H73">
        <f>E73*R12</f>
        <v>94.001677874999999</v>
      </c>
      <c r="I73">
        <f>F73*R14</f>
        <v>2.460674145</v>
      </c>
      <c r="J73" s="1">
        <f>R18/H73</f>
        <v>3.0127121813356248</v>
      </c>
      <c r="K73">
        <f>H73/R10</f>
        <v>6.9630872499999996E-2</v>
      </c>
    </row>
    <row r="74" spans="1:11" x14ac:dyDescent="0.35">
      <c r="A74" s="13" t="s">
        <v>96</v>
      </c>
      <c r="B74">
        <v>69</v>
      </c>
      <c r="C74">
        <v>14</v>
      </c>
      <c r="D74">
        <v>0.83132530100000002</v>
      </c>
      <c r="E74">
        <v>0.115771812</v>
      </c>
      <c r="F74">
        <v>3.1460674000000001E-2</v>
      </c>
      <c r="H74">
        <f>E74*R12</f>
        <v>78.145973100000006</v>
      </c>
      <c r="I74">
        <f>F74*R14</f>
        <v>11.48314601</v>
      </c>
      <c r="J74" s="1">
        <f>R18/H74</f>
        <v>3.6239871200733691</v>
      </c>
      <c r="K74">
        <f>H74/R10</f>
        <v>5.7885906000000008E-2</v>
      </c>
    </row>
    <row r="75" spans="1:11" x14ac:dyDescent="0.35">
      <c r="A75" s="13" t="s">
        <v>97</v>
      </c>
      <c r="B75">
        <v>32</v>
      </c>
      <c r="C75">
        <v>5</v>
      </c>
      <c r="D75">
        <v>0.86486486500000004</v>
      </c>
      <c r="E75">
        <v>5.3691274999999997E-2</v>
      </c>
      <c r="F75">
        <v>1.1235955000000001E-2</v>
      </c>
      <c r="H75">
        <f>E75*R12</f>
        <v>36.241610625</v>
      </c>
      <c r="I75">
        <f>F75*R14</f>
        <v>4.1011235749999999</v>
      </c>
      <c r="J75" s="1">
        <f>R18/H75</f>
        <v>7.8142222466416662</v>
      </c>
      <c r="K75">
        <f>H75/R10</f>
        <v>2.6845637499999998E-2</v>
      </c>
    </row>
  </sheetData>
  <conditionalFormatting sqref="K2:K75">
    <cfRule type="cellIs" dxfId="15" priority="19" operator="lessThan">
      <formula>0.1</formula>
    </cfRule>
    <cfRule type="cellIs" dxfId="14" priority="20" operator="greaterThan">
      <formula>0.15</formula>
    </cfRule>
  </conditionalFormatting>
  <conditionalFormatting sqref="J2:J75">
    <cfRule type="cellIs" dxfId="13" priority="17" operator="lessThan">
      <formula>2.5</formula>
    </cfRule>
    <cfRule type="cellIs" dxfId="12" priority="18" operator="greaterThan">
      <formula>2.5</formula>
    </cfRule>
  </conditionalFormatting>
  <conditionalFormatting sqref="I2:I75">
    <cfRule type="cellIs" dxfId="11" priority="15" operator="lessThan">
      <formula>5</formula>
    </cfRule>
    <cfRule type="cellIs" dxfId="10" priority="16" operator="greaterThan">
      <formula>10</formula>
    </cfRule>
  </conditionalFormatting>
  <conditionalFormatting sqref="H2:H75">
    <cfRule type="cellIs" dxfId="9" priority="13" operator="lessThan">
      <formula>100</formula>
    </cfRule>
    <cfRule type="cellIs" dxfId="8" priority="14" operator="greaterThan">
      <formula>200</formula>
    </cfRule>
  </conditionalFormatting>
  <conditionalFormatting sqref="F2:F7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7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">
    <cfRule type="cellIs" dxfId="7" priority="7" operator="lessThan">
      <formula>2.5</formula>
    </cfRule>
    <cfRule type="cellIs" dxfId="6" priority="9" operator="greaterThan">
      <formula>2.5</formula>
    </cfRule>
  </conditionalFormatting>
  <conditionalFormatting sqref="R26">
    <cfRule type="cellIs" dxfId="5" priority="5" operator="lessThan">
      <formula>0.1</formula>
    </cfRule>
    <cfRule type="cellIs" dxfId="4" priority="6" operator="greaterThan">
      <formula>0.15</formula>
    </cfRule>
  </conditionalFormatting>
  <conditionalFormatting sqref="R25">
    <cfRule type="cellIs" dxfId="3" priority="3" operator="lessThan">
      <formula>10</formula>
    </cfRule>
    <cfRule type="cellIs" dxfId="2" priority="4" operator="greaterThan">
      <formula>10</formula>
    </cfRule>
  </conditionalFormatting>
  <conditionalFormatting sqref="R24">
    <cfRule type="cellIs" dxfId="1" priority="1" operator="lessThan">
      <formula>100</formula>
    </cfRule>
    <cfRule type="cellIs" dxfId="0" priority="2" operator="greaterThan">
      <formula>200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CalculateCosts">
                <anchor moveWithCells="1" sizeWithCells="1">
                  <from>
                    <xdr:col>13</xdr:col>
                    <xdr:colOff>596900</xdr:colOff>
                    <xdr:row>3</xdr:row>
                    <xdr:rowOff>6350</xdr:rowOff>
                  </from>
                  <to>
                    <xdr:col>16</xdr:col>
                    <xdr:colOff>6350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Grose</cp:lastModifiedBy>
  <dcterms:created xsi:type="dcterms:W3CDTF">2019-10-14T13:32:46Z</dcterms:created>
  <dcterms:modified xsi:type="dcterms:W3CDTF">2019-10-14T15:24:37Z</dcterms:modified>
</cp:coreProperties>
</file>