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ink/ink1.xml" ContentType="application/inkml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92ab48e622eaa3/Desktop/"/>
    </mc:Choice>
  </mc:AlternateContent>
  <xr:revisionPtr revIDLastSave="0" documentId="8_{D88E2B18-8CF9-4645-9BC4-083B2E8EBE26}" xr6:coauthVersionLast="47" xr6:coauthVersionMax="47" xr10:uidLastSave="{00000000-0000-0000-0000-000000000000}"/>
  <bookViews>
    <workbookView xWindow="-108" yWindow="-108" windowWidth="23256" windowHeight="12576" tabRatio="248" xr2:uid="{E800F96A-31FC-49E5-A967-A9D8510BD663}"/>
  </bookViews>
  <sheets>
    <sheet name="Over 1$" sheetId="1" r:id="rId1"/>
    <sheet name="Under 1$" sheetId="3" r:id="rId2"/>
    <sheet name="Criteria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0" i="1" l="1"/>
  <c r="Q240" i="1"/>
  <c r="N237" i="1"/>
  <c r="L238" i="1"/>
  <c r="L237" i="1"/>
  <c r="M237" i="1" s="1"/>
  <c r="M240" i="1" s="1"/>
  <c r="V238" i="1"/>
  <c r="V237" i="1"/>
  <c r="U238" i="1"/>
  <c r="U237" i="1"/>
  <c r="U240" i="1" s="1"/>
  <c r="T238" i="1"/>
  <c r="Q238" i="1"/>
  <c r="Q237" i="1"/>
  <c r="P238" i="1"/>
  <c r="P237" i="1"/>
  <c r="P240" i="1" s="1"/>
  <c r="O238" i="1"/>
  <c r="R238" i="1" s="1"/>
  <c r="O237" i="1"/>
  <c r="S237" i="1" s="1"/>
  <c r="K238" i="1"/>
  <c r="K237" i="1"/>
  <c r="R237" i="1" l="1"/>
  <c r="R240" i="1" s="1"/>
  <c r="S238" i="1"/>
  <c r="S240" i="1" s="1"/>
  <c r="O240" i="1"/>
  <c r="T237" i="1"/>
  <c r="T240" i="1" s="1"/>
  <c r="N87" i="3"/>
  <c r="M88" i="3"/>
  <c r="M87" i="3"/>
  <c r="M90" i="3" s="1"/>
  <c r="L88" i="3"/>
  <c r="N88" i="3" s="1"/>
  <c r="L87" i="3"/>
  <c r="K88" i="3"/>
  <c r="K87" i="3"/>
  <c r="P90" i="3"/>
  <c r="O90" i="3"/>
  <c r="V88" i="3"/>
  <c r="V87" i="3"/>
  <c r="V90" i="3" s="1"/>
  <c r="U88" i="3"/>
  <c r="U87" i="3"/>
  <c r="U90" i="3" s="1"/>
  <c r="T87" i="3"/>
  <c r="S87" i="3"/>
  <c r="S90" i="3" s="1"/>
  <c r="R87" i="3"/>
  <c r="Q88" i="3"/>
  <c r="Q87" i="3"/>
  <c r="Q90" i="3" s="1"/>
  <c r="P88" i="3"/>
  <c r="T88" i="3" s="1"/>
  <c r="P87" i="3"/>
  <c r="O88" i="3"/>
  <c r="S88" i="3" s="1"/>
  <c r="O87" i="3"/>
  <c r="N223" i="1"/>
  <c r="M232" i="1"/>
  <c r="M216" i="1"/>
  <c r="L211" i="1"/>
  <c r="N211" i="1" s="1"/>
  <c r="N213" i="1" s="1"/>
  <c r="V213" i="1"/>
  <c r="U213" i="1"/>
  <c r="P213" i="1"/>
  <c r="Q213" i="1"/>
  <c r="O213" i="1"/>
  <c r="V211" i="1"/>
  <c r="U211" i="1"/>
  <c r="S211" i="1"/>
  <c r="S213" i="1" s="1"/>
  <c r="R211" i="1"/>
  <c r="R213" i="1" s="1"/>
  <c r="Q211" i="1"/>
  <c r="P211" i="1"/>
  <c r="T211" i="1" s="1"/>
  <c r="T213" i="1" s="1"/>
  <c r="O211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16" i="1"/>
  <c r="V234" i="1" s="1"/>
  <c r="U217" i="1"/>
  <c r="U234" i="1" s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16" i="1"/>
  <c r="T224" i="1"/>
  <c r="T225" i="1"/>
  <c r="S219" i="1"/>
  <c r="S220" i="1"/>
  <c r="S231" i="1"/>
  <c r="S232" i="1"/>
  <c r="R220" i="1"/>
  <c r="R226" i="1"/>
  <c r="R227" i="1"/>
  <c r="R232" i="1"/>
  <c r="Q217" i="1"/>
  <c r="Q218" i="1"/>
  <c r="Q219" i="1"/>
  <c r="Q220" i="1"/>
  <c r="Q221" i="1"/>
  <c r="Q222" i="1"/>
  <c r="N222" i="1" s="1"/>
  <c r="Q223" i="1"/>
  <c r="Q224" i="1"/>
  <c r="Q225" i="1"/>
  <c r="Q226" i="1"/>
  <c r="Q227" i="1"/>
  <c r="Q228" i="1"/>
  <c r="Q229" i="1"/>
  <c r="Q230" i="1"/>
  <c r="Q231" i="1"/>
  <c r="Q232" i="1"/>
  <c r="Q216" i="1"/>
  <c r="Q234" i="1" s="1"/>
  <c r="P217" i="1"/>
  <c r="T217" i="1" s="1"/>
  <c r="P218" i="1"/>
  <c r="T218" i="1" s="1"/>
  <c r="P219" i="1"/>
  <c r="T219" i="1" s="1"/>
  <c r="P220" i="1"/>
  <c r="T220" i="1" s="1"/>
  <c r="P221" i="1"/>
  <c r="T221" i="1" s="1"/>
  <c r="P222" i="1"/>
  <c r="T222" i="1" s="1"/>
  <c r="P223" i="1"/>
  <c r="T223" i="1" s="1"/>
  <c r="P224" i="1"/>
  <c r="P225" i="1"/>
  <c r="P226" i="1"/>
  <c r="T226" i="1" s="1"/>
  <c r="P227" i="1"/>
  <c r="T227" i="1" s="1"/>
  <c r="P228" i="1"/>
  <c r="T228" i="1" s="1"/>
  <c r="P229" i="1"/>
  <c r="T229" i="1" s="1"/>
  <c r="P230" i="1"/>
  <c r="T230" i="1" s="1"/>
  <c r="P231" i="1"/>
  <c r="T231" i="1" s="1"/>
  <c r="P232" i="1"/>
  <c r="T232" i="1" s="1"/>
  <c r="P216" i="1"/>
  <c r="P234" i="1" s="1"/>
  <c r="O217" i="1"/>
  <c r="R217" i="1" s="1"/>
  <c r="O218" i="1"/>
  <c r="R218" i="1" s="1"/>
  <c r="O219" i="1"/>
  <c r="R219" i="1" s="1"/>
  <c r="O220" i="1"/>
  <c r="O221" i="1"/>
  <c r="R221" i="1" s="1"/>
  <c r="O222" i="1"/>
  <c r="S222" i="1" s="1"/>
  <c r="O223" i="1"/>
  <c r="S223" i="1" s="1"/>
  <c r="O224" i="1"/>
  <c r="S224" i="1" s="1"/>
  <c r="O225" i="1"/>
  <c r="S225" i="1" s="1"/>
  <c r="O226" i="1"/>
  <c r="S226" i="1" s="1"/>
  <c r="O227" i="1"/>
  <c r="S227" i="1" s="1"/>
  <c r="O228" i="1"/>
  <c r="S228" i="1" s="1"/>
  <c r="O229" i="1"/>
  <c r="R229" i="1" s="1"/>
  <c r="O230" i="1"/>
  <c r="R230" i="1" s="1"/>
  <c r="O231" i="1"/>
  <c r="R231" i="1" s="1"/>
  <c r="O232" i="1"/>
  <c r="O216" i="1"/>
  <c r="O234" i="1" s="1"/>
  <c r="L217" i="1"/>
  <c r="N217" i="1" s="1"/>
  <c r="L218" i="1"/>
  <c r="M218" i="1" s="1"/>
  <c r="L219" i="1"/>
  <c r="M219" i="1" s="1"/>
  <c r="L220" i="1"/>
  <c r="L221" i="1"/>
  <c r="N221" i="1" s="1"/>
  <c r="L222" i="1"/>
  <c r="M222" i="1" s="1"/>
  <c r="L223" i="1"/>
  <c r="M223" i="1" s="1"/>
  <c r="L224" i="1"/>
  <c r="M224" i="1" s="1"/>
  <c r="L225" i="1"/>
  <c r="N225" i="1" s="1"/>
  <c r="L226" i="1"/>
  <c r="N226" i="1" s="1"/>
  <c r="L227" i="1"/>
  <c r="N227" i="1" s="1"/>
  <c r="L228" i="1"/>
  <c r="N228" i="1" s="1"/>
  <c r="L229" i="1"/>
  <c r="N229" i="1" s="1"/>
  <c r="L230" i="1"/>
  <c r="L231" i="1"/>
  <c r="N231" i="1" s="1"/>
  <c r="L232" i="1"/>
  <c r="N232" i="1" s="1"/>
  <c r="L216" i="1"/>
  <c r="N216" i="1" s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16" i="1"/>
  <c r="K211" i="1"/>
  <c r="T90" i="3" l="1"/>
  <c r="N90" i="3"/>
  <c r="R228" i="1"/>
  <c r="S216" i="1"/>
  <c r="S221" i="1"/>
  <c r="M221" i="1"/>
  <c r="N224" i="1"/>
  <c r="R225" i="1"/>
  <c r="S230" i="1"/>
  <c r="S218" i="1"/>
  <c r="M231" i="1"/>
  <c r="M217" i="1"/>
  <c r="M234" i="1" s="1"/>
  <c r="R224" i="1"/>
  <c r="S229" i="1"/>
  <c r="S217" i="1"/>
  <c r="M229" i="1"/>
  <c r="N219" i="1"/>
  <c r="R88" i="3"/>
  <c r="R90" i="3" s="1"/>
  <c r="R223" i="1"/>
  <c r="T216" i="1"/>
  <c r="T234" i="1" s="1"/>
  <c r="M228" i="1"/>
  <c r="N218" i="1"/>
  <c r="N234" i="1" s="1"/>
  <c r="R222" i="1"/>
  <c r="M227" i="1"/>
  <c r="R216" i="1"/>
  <c r="M226" i="1"/>
  <c r="M225" i="1"/>
  <c r="M211" i="1"/>
  <c r="M213" i="1" s="1"/>
  <c r="V240" i="1"/>
  <c r="V209" i="1"/>
  <c r="U209" i="1"/>
  <c r="V206" i="1"/>
  <c r="V207" i="1"/>
  <c r="V205" i="1"/>
  <c r="U206" i="1"/>
  <c r="U207" i="1"/>
  <c r="U205" i="1"/>
  <c r="R206" i="1"/>
  <c r="R205" i="1"/>
  <c r="Q206" i="1"/>
  <c r="Q207" i="1"/>
  <c r="N207" i="1" s="1"/>
  <c r="Q205" i="1"/>
  <c r="N205" i="1" s="1"/>
  <c r="N209" i="1" s="1"/>
  <c r="P206" i="1"/>
  <c r="T206" i="1" s="1"/>
  <c r="P207" i="1"/>
  <c r="T207" i="1" s="1"/>
  <c r="P205" i="1"/>
  <c r="T205" i="1" s="1"/>
  <c r="T209" i="1" s="1"/>
  <c r="O206" i="1"/>
  <c r="S206" i="1" s="1"/>
  <c r="O207" i="1"/>
  <c r="S207" i="1" s="1"/>
  <c r="O205" i="1"/>
  <c r="L206" i="1"/>
  <c r="L207" i="1"/>
  <c r="M207" i="1" s="1"/>
  <c r="L205" i="1"/>
  <c r="K206" i="1"/>
  <c r="K207" i="1"/>
  <c r="K205" i="1"/>
  <c r="P84" i="3"/>
  <c r="P82" i="3"/>
  <c r="T82" i="3" s="1"/>
  <c r="T84" i="3" s="1"/>
  <c r="P77" i="3"/>
  <c r="P72" i="3"/>
  <c r="P67" i="3"/>
  <c r="P66" i="3"/>
  <c r="P61" i="3"/>
  <c r="P60" i="3"/>
  <c r="P55" i="3"/>
  <c r="P50" i="3"/>
  <c r="P49" i="3"/>
  <c r="P48" i="3"/>
  <c r="P47" i="3"/>
  <c r="P42" i="3"/>
  <c r="P41" i="3"/>
  <c r="P40" i="3"/>
  <c r="P35" i="3"/>
  <c r="P34" i="3"/>
  <c r="P29" i="3"/>
  <c r="P28" i="3"/>
  <c r="P27" i="3"/>
  <c r="P26" i="3"/>
  <c r="P22" i="3"/>
  <c r="P21" i="3"/>
  <c r="P20" i="3"/>
  <c r="P19" i="3"/>
  <c r="P14" i="3"/>
  <c r="P13" i="3"/>
  <c r="P6" i="3"/>
  <c r="P7" i="3"/>
  <c r="P8" i="3"/>
  <c r="P5" i="3"/>
  <c r="Q82" i="3"/>
  <c r="Q84" i="3" s="1"/>
  <c r="Q77" i="3"/>
  <c r="Q72" i="3"/>
  <c r="Q67" i="3"/>
  <c r="Q66" i="3"/>
  <c r="Q61" i="3"/>
  <c r="Q60" i="3"/>
  <c r="Q55" i="3"/>
  <c r="V82" i="3"/>
  <c r="V84" i="3" s="1"/>
  <c r="V77" i="3"/>
  <c r="V72" i="3"/>
  <c r="V67" i="3"/>
  <c r="V66" i="3"/>
  <c r="V61" i="3"/>
  <c r="V60" i="3"/>
  <c r="V55" i="3"/>
  <c r="U82" i="3"/>
  <c r="U84" i="3" s="1"/>
  <c r="O82" i="3"/>
  <c r="S82" i="3" s="1"/>
  <c r="S84" i="3" s="1"/>
  <c r="L82" i="3"/>
  <c r="M82" i="3" s="1"/>
  <c r="M84" i="3" s="1"/>
  <c r="K82" i="3"/>
  <c r="O84" i="3" l="1"/>
  <c r="N82" i="3"/>
  <c r="N84" i="3" s="1"/>
  <c r="R207" i="1"/>
  <c r="R209" i="1" s="1"/>
  <c r="S234" i="1"/>
  <c r="M205" i="1"/>
  <c r="M209" i="1" s="1"/>
  <c r="S205" i="1"/>
  <c r="S209" i="1" s="1"/>
  <c r="O209" i="1"/>
  <c r="Q209" i="1"/>
  <c r="P209" i="1"/>
  <c r="R234" i="1"/>
  <c r="R82" i="3"/>
  <c r="R84" i="3" s="1"/>
  <c r="P79" i="3"/>
  <c r="Q79" i="3"/>
  <c r="O79" i="3"/>
  <c r="L77" i="3"/>
  <c r="N77" i="3" s="1"/>
  <c r="N79" i="3" s="1"/>
  <c r="K77" i="3"/>
  <c r="U77" i="3"/>
  <c r="T77" i="3"/>
  <c r="T79" i="3" s="1"/>
  <c r="O77" i="3"/>
  <c r="S77" i="3" s="1"/>
  <c r="S79" i="3" s="1"/>
  <c r="M77" i="3" l="1"/>
  <c r="M79" i="3" s="1"/>
  <c r="R77" i="3"/>
  <c r="R79" i="3" s="1"/>
  <c r="V201" i="1"/>
  <c r="P201" i="1"/>
  <c r="O201" i="1"/>
  <c r="L197" i="1"/>
  <c r="N197" i="1" s="1"/>
  <c r="L198" i="1"/>
  <c r="L199" i="1"/>
  <c r="N199" i="1" s="1"/>
  <c r="L196" i="1"/>
  <c r="K197" i="1"/>
  <c r="K198" i="1"/>
  <c r="K199" i="1"/>
  <c r="K196" i="1"/>
  <c r="V197" i="1"/>
  <c r="V198" i="1"/>
  <c r="V199" i="1"/>
  <c r="V196" i="1"/>
  <c r="U197" i="1"/>
  <c r="U198" i="1"/>
  <c r="U199" i="1"/>
  <c r="U196" i="1"/>
  <c r="U201" i="1" s="1"/>
  <c r="T197" i="1"/>
  <c r="T198" i="1"/>
  <c r="T199" i="1"/>
  <c r="T196" i="1"/>
  <c r="T201" i="1" s="1"/>
  <c r="Q197" i="1"/>
  <c r="Q198" i="1"/>
  <c r="Q199" i="1"/>
  <c r="Q196" i="1"/>
  <c r="Q201" i="1" s="1"/>
  <c r="P197" i="1"/>
  <c r="P198" i="1"/>
  <c r="P199" i="1"/>
  <c r="P196" i="1"/>
  <c r="O197" i="1"/>
  <c r="S197" i="1" s="1"/>
  <c r="O198" i="1"/>
  <c r="S198" i="1" s="1"/>
  <c r="O199" i="1"/>
  <c r="S199" i="1" s="1"/>
  <c r="O196" i="1"/>
  <c r="S196" i="1" s="1"/>
  <c r="N201" i="1" l="1"/>
  <c r="S201" i="1"/>
  <c r="R199" i="1"/>
  <c r="R196" i="1"/>
  <c r="R197" i="1"/>
  <c r="M197" i="1"/>
  <c r="M201" i="1" s="1"/>
  <c r="R198" i="1"/>
  <c r="M199" i="1"/>
  <c r="N191" i="1"/>
  <c r="L191" i="1"/>
  <c r="M191" i="1" s="1"/>
  <c r="L192" i="1"/>
  <c r="M192" i="1" s="1"/>
  <c r="L190" i="1"/>
  <c r="N190" i="1" s="1"/>
  <c r="N194" i="1" s="1"/>
  <c r="K191" i="1"/>
  <c r="K192" i="1"/>
  <c r="K190" i="1"/>
  <c r="V194" i="1"/>
  <c r="P194" i="1"/>
  <c r="V191" i="1"/>
  <c r="V192" i="1"/>
  <c r="V190" i="1"/>
  <c r="U191" i="1"/>
  <c r="U192" i="1"/>
  <c r="U190" i="1"/>
  <c r="U194" i="1" s="1"/>
  <c r="R191" i="1"/>
  <c r="R192" i="1"/>
  <c r="R190" i="1"/>
  <c r="R194" i="1" s="1"/>
  <c r="Q191" i="1"/>
  <c r="Q192" i="1"/>
  <c r="N192" i="1" s="1"/>
  <c r="Q190" i="1"/>
  <c r="Q194" i="1" s="1"/>
  <c r="P191" i="1"/>
  <c r="T191" i="1" s="1"/>
  <c r="P192" i="1"/>
  <c r="T192" i="1" s="1"/>
  <c r="P190" i="1"/>
  <c r="T190" i="1" s="1"/>
  <c r="T194" i="1" s="1"/>
  <c r="O191" i="1"/>
  <c r="S191" i="1" s="1"/>
  <c r="O192" i="1"/>
  <c r="S192" i="1" s="1"/>
  <c r="O190" i="1"/>
  <c r="O194" i="1" s="1"/>
  <c r="S190" i="1" l="1"/>
  <c r="S194" i="1" s="1"/>
  <c r="R201" i="1"/>
  <c r="M190" i="1"/>
  <c r="M194" i="1" s="1"/>
  <c r="N184" i="1"/>
  <c r="M185" i="1"/>
  <c r="M186" i="1"/>
  <c r="M184" i="1"/>
  <c r="M188" i="1" s="1"/>
  <c r="L185" i="1"/>
  <c r="N185" i="1" s="1"/>
  <c r="L186" i="1"/>
  <c r="N186" i="1" s="1"/>
  <c r="L184" i="1"/>
  <c r="Q188" i="1"/>
  <c r="O188" i="1"/>
  <c r="V185" i="1"/>
  <c r="V188" i="1" s="1"/>
  <c r="V186" i="1"/>
  <c r="V184" i="1"/>
  <c r="U185" i="1"/>
  <c r="U186" i="1"/>
  <c r="U184" i="1"/>
  <c r="U188" i="1" s="1"/>
  <c r="R185" i="1"/>
  <c r="Q185" i="1"/>
  <c r="Q186" i="1"/>
  <c r="Q184" i="1"/>
  <c r="P185" i="1"/>
  <c r="T185" i="1" s="1"/>
  <c r="P186" i="1"/>
  <c r="T186" i="1" s="1"/>
  <c r="P184" i="1"/>
  <c r="T184" i="1" s="1"/>
  <c r="O185" i="1"/>
  <c r="S185" i="1" s="1"/>
  <c r="O186" i="1"/>
  <c r="S186" i="1" s="1"/>
  <c r="O184" i="1"/>
  <c r="R184" i="1" s="1"/>
  <c r="K185" i="1"/>
  <c r="K186" i="1"/>
  <c r="K184" i="1"/>
  <c r="P74" i="3"/>
  <c r="Q74" i="3"/>
  <c r="O74" i="3"/>
  <c r="L72" i="3"/>
  <c r="N72" i="3" s="1"/>
  <c r="N74" i="3" s="1"/>
  <c r="K72" i="3"/>
  <c r="U72" i="3"/>
  <c r="T72" i="3"/>
  <c r="T74" i="3" s="1"/>
  <c r="R72" i="3"/>
  <c r="R74" i="3" s="1"/>
  <c r="O72" i="3"/>
  <c r="S72" i="3" s="1"/>
  <c r="S74" i="3" s="1"/>
  <c r="N177" i="1"/>
  <c r="N178" i="1"/>
  <c r="N179" i="1"/>
  <c r="L176" i="1"/>
  <c r="M176" i="1" s="1"/>
  <c r="L177" i="1"/>
  <c r="L178" i="1"/>
  <c r="M178" i="1" s="1"/>
  <c r="L179" i="1"/>
  <c r="M179" i="1" s="1"/>
  <c r="L175" i="1"/>
  <c r="M175" i="1" s="1"/>
  <c r="M181" i="1" s="1"/>
  <c r="K176" i="1"/>
  <c r="K177" i="1"/>
  <c r="K178" i="1"/>
  <c r="K179" i="1"/>
  <c r="K175" i="1"/>
  <c r="Q181" i="1"/>
  <c r="V176" i="1"/>
  <c r="V177" i="1"/>
  <c r="V178" i="1"/>
  <c r="V179" i="1"/>
  <c r="V175" i="1"/>
  <c r="V181" i="1" s="1"/>
  <c r="U176" i="1"/>
  <c r="U177" i="1"/>
  <c r="U178" i="1"/>
  <c r="U179" i="1"/>
  <c r="U175" i="1"/>
  <c r="U181" i="1" s="1"/>
  <c r="T176" i="1"/>
  <c r="T177" i="1"/>
  <c r="S177" i="1"/>
  <c r="S178" i="1"/>
  <c r="R177" i="1"/>
  <c r="R178" i="1"/>
  <c r="R179" i="1"/>
  <c r="Q176" i="1"/>
  <c r="Q177" i="1"/>
  <c r="Q178" i="1"/>
  <c r="Q179" i="1"/>
  <c r="Q175" i="1"/>
  <c r="P179" i="1"/>
  <c r="T179" i="1" s="1"/>
  <c r="P176" i="1"/>
  <c r="P177" i="1"/>
  <c r="P178" i="1"/>
  <c r="T178" i="1" s="1"/>
  <c r="P175" i="1"/>
  <c r="P181" i="1" s="1"/>
  <c r="O176" i="1"/>
  <c r="S176" i="1" s="1"/>
  <c r="O177" i="1"/>
  <c r="M177" i="1" s="1"/>
  <c r="O178" i="1"/>
  <c r="O179" i="1"/>
  <c r="S179" i="1" s="1"/>
  <c r="O175" i="1"/>
  <c r="S175" i="1" s="1"/>
  <c r="N188" i="1" l="1"/>
  <c r="S181" i="1"/>
  <c r="T188" i="1"/>
  <c r="T175" i="1"/>
  <c r="T181" i="1" s="1"/>
  <c r="R175" i="1"/>
  <c r="N175" i="1"/>
  <c r="R186" i="1"/>
  <c r="R188" i="1" s="1"/>
  <c r="R176" i="1"/>
  <c r="N176" i="1"/>
  <c r="P188" i="1"/>
  <c r="O181" i="1"/>
  <c r="M72" i="3"/>
  <c r="M74" i="3" s="1"/>
  <c r="S184" i="1"/>
  <c r="S188" i="1" s="1"/>
  <c r="V172" i="1"/>
  <c r="P172" i="1"/>
  <c r="V169" i="1"/>
  <c r="V170" i="1"/>
  <c r="V168" i="1"/>
  <c r="U169" i="1"/>
  <c r="U170" i="1"/>
  <c r="U168" i="1"/>
  <c r="U172" i="1" s="1"/>
  <c r="S170" i="1"/>
  <c r="Q169" i="1"/>
  <c r="Q170" i="1"/>
  <c r="Q168" i="1"/>
  <c r="P169" i="1"/>
  <c r="T169" i="1" s="1"/>
  <c r="P170" i="1"/>
  <c r="T170" i="1" s="1"/>
  <c r="P168" i="1"/>
  <c r="T168" i="1" s="1"/>
  <c r="T172" i="1" s="1"/>
  <c r="O169" i="1"/>
  <c r="S169" i="1" s="1"/>
  <c r="O170" i="1"/>
  <c r="R170" i="1" s="1"/>
  <c r="O168" i="1"/>
  <c r="O172" i="1" s="1"/>
  <c r="L169" i="1"/>
  <c r="N169" i="1" s="1"/>
  <c r="L170" i="1"/>
  <c r="L168" i="1"/>
  <c r="M168" i="1" s="1"/>
  <c r="K169" i="1"/>
  <c r="K170" i="1"/>
  <c r="K168" i="1"/>
  <c r="K159" i="1"/>
  <c r="K160" i="1"/>
  <c r="K161" i="1"/>
  <c r="K162" i="1"/>
  <c r="K163" i="1"/>
  <c r="K158" i="1"/>
  <c r="N69" i="3"/>
  <c r="V69" i="3"/>
  <c r="V74" i="3" s="1"/>
  <c r="V79" i="3" s="1"/>
  <c r="U69" i="3"/>
  <c r="U74" i="3" s="1"/>
  <c r="U79" i="3" s="1"/>
  <c r="S69" i="3"/>
  <c r="T69" i="3"/>
  <c r="P69" i="3"/>
  <c r="Q69" i="3"/>
  <c r="U67" i="3"/>
  <c r="U66" i="3"/>
  <c r="T67" i="3"/>
  <c r="T66" i="3"/>
  <c r="S67" i="3"/>
  <c r="S66" i="3"/>
  <c r="R67" i="3"/>
  <c r="R66" i="3"/>
  <c r="R69" i="3" s="1"/>
  <c r="O67" i="3"/>
  <c r="O66" i="3"/>
  <c r="O69" i="3" s="1"/>
  <c r="L67" i="3"/>
  <c r="N67" i="3" s="1"/>
  <c r="L66" i="3"/>
  <c r="K67" i="3"/>
  <c r="K66" i="3"/>
  <c r="M67" i="3" l="1"/>
  <c r="M69" i="3" s="1"/>
  <c r="N168" i="1"/>
  <c r="N172" i="1" s="1"/>
  <c r="N181" i="1"/>
  <c r="R181" i="1"/>
  <c r="R168" i="1"/>
  <c r="R172" i="1" s="1"/>
  <c r="M169" i="1"/>
  <c r="M172" i="1" s="1"/>
  <c r="R169" i="1"/>
  <c r="S168" i="1"/>
  <c r="S172" i="1" s="1"/>
  <c r="Q172" i="1"/>
  <c r="Q165" i="1"/>
  <c r="Q159" i="1"/>
  <c r="Q160" i="1"/>
  <c r="Q161" i="1"/>
  <c r="Q162" i="1"/>
  <c r="Q163" i="1"/>
  <c r="Q158" i="1"/>
  <c r="V159" i="1"/>
  <c r="V165" i="1" s="1"/>
  <c r="V160" i="1"/>
  <c r="V161" i="1"/>
  <c r="V162" i="1"/>
  <c r="V163" i="1"/>
  <c r="V158" i="1"/>
  <c r="V151" i="1"/>
  <c r="V152" i="1"/>
  <c r="V150" i="1"/>
  <c r="V139" i="1"/>
  <c r="V140" i="1"/>
  <c r="V141" i="1"/>
  <c r="V142" i="1"/>
  <c r="V143" i="1"/>
  <c r="V144" i="1"/>
  <c r="V145" i="1"/>
  <c r="V138" i="1"/>
  <c r="V129" i="1"/>
  <c r="V130" i="1"/>
  <c r="V131" i="1"/>
  <c r="V132" i="1"/>
  <c r="V133" i="1"/>
  <c r="V128" i="1"/>
  <c r="U159" i="1"/>
  <c r="U160" i="1"/>
  <c r="U161" i="1"/>
  <c r="U162" i="1"/>
  <c r="U163" i="1"/>
  <c r="U158" i="1"/>
  <c r="U165" i="1" s="1"/>
  <c r="T159" i="1"/>
  <c r="T160" i="1"/>
  <c r="T161" i="1"/>
  <c r="T162" i="1"/>
  <c r="S163" i="1"/>
  <c r="S158" i="1"/>
  <c r="P159" i="1"/>
  <c r="P160" i="1"/>
  <c r="P161" i="1"/>
  <c r="P162" i="1"/>
  <c r="P163" i="1"/>
  <c r="T163" i="1" s="1"/>
  <c r="P158" i="1"/>
  <c r="T158" i="1" s="1"/>
  <c r="T165" i="1" s="1"/>
  <c r="O159" i="1"/>
  <c r="S159" i="1" s="1"/>
  <c r="O160" i="1"/>
  <c r="S160" i="1" s="1"/>
  <c r="O161" i="1"/>
  <c r="R161" i="1" s="1"/>
  <c r="O162" i="1"/>
  <c r="R162" i="1" s="1"/>
  <c r="O163" i="1"/>
  <c r="R163" i="1" s="1"/>
  <c r="O158" i="1"/>
  <c r="O165" i="1" s="1"/>
  <c r="L159" i="1"/>
  <c r="L160" i="1"/>
  <c r="L161" i="1"/>
  <c r="L162" i="1"/>
  <c r="L163" i="1"/>
  <c r="N163" i="1" s="1"/>
  <c r="N165" i="1" s="1"/>
  <c r="L158" i="1"/>
  <c r="N150" i="1"/>
  <c r="N154" i="1" s="1"/>
  <c r="V154" i="1"/>
  <c r="P154" i="1"/>
  <c r="O154" i="1"/>
  <c r="U151" i="1"/>
  <c r="U152" i="1"/>
  <c r="U150" i="1"/>
  <c r="U154" i="1" s="1"/>
  <c r="R151" i="1"/>
  <c r="R152" i="1"/>
  <c r="R150" i="1"/>
  <c r="R154" i="1" s="1"/>
  <c r="Q151" i="1"/>
  <c r="Q154" i="1" s="1"/>
  <c r="Q152" i="1"/>
  <c r="N152" i="1" s="1"/>
  <c r="Q150" i="1"/>
  <c r="P151" i="1"/>
  <c r="T151" i="1" s="1"/>
  <c r="P152" i="1"/>
  <c r="T152" i="1" s="1"/>
  <c r="P150" i="1"/>
  <c r="T150" i="1" s="1"/>
  <c r="O151" i="1"/>
  <c r="S151" i="1" s="1"/>
  <c r="O152" i="1"/>
  <c r="S152" i="1" s="1"/>
  <c r="O150" i="1"/>
  <c r="S150" i="1" s="1"/>
  <c r="S154" i="1" s="1"/>
  <c r="L151" i="1"/>
  <c r="L152" i="1"/>
  <c r="M152" i="1" s="1"/>
  <c r="L150" i="1"/>
  <c r="M150" i="1" s="1"/>
  <c r="M154" i="1" s="1"/>
  <c r="K151" i="1"/>
  <c r="K152" i="1"/>
  <c r="K150" i="1"/>
  <c r="T154" i="1" l="1"/>
  <c r="P165" i="1"/>
  <c r="R159" i="1"/>
  <c r="M163" i="1"/>
  <c r="M165" i="1" s="1"/>
  <c r="S162" i="1"/>
  <c r="S161" i="1"/>
  <c r="S165" i="1" s="1"/>
  <c r="R160" i="1"/>
  <c r="R158" i="1"/>
  <c r="R165" i="1" s="1"/>
  <c r="V147" i="1"/>
  <c r="U139" i="1"/>
  <c r="U140" i="1"/>
  <c r="U141" i="1"/>
  <c r="U142" i="1"/>
  <c r="U143" i="1"/>
  <c r="U144" i="1"/>
  <c r="U145" i="1"/>
  <c r="U138" i="1"/>
  <c r="U147" i="1" s="1"/>
  <c r="T140" i="1"/>
  <c r="T141" i="1"/>
  <c r="T142" i="1"/>
  <c r="T143" i="1"/>
  <c r="T144" i="1"/>
  <c r="T145" i="1"/>
  <c r="T138" i="1"/>
  <c r="S139" i="1"/>
  <c r="S144" i="1"/>
  <c r="S145" i="1"/>
  <c r="S138" i="1"/>
  <c r="Q139" i="1"/>
  <c r="Q140" i="1"/>
  <c r="Q141" i="1"/>
  <c r="Q142" i="1"/>
  <c r="Q143" i="1"/>
  <c r="Q144" i="1"/>
  <c r="Q145" i="1"/>
  <c r="Q138" i="1"/>
  <c r="Q147" i="1" s="1"/>
  <c r="P139" i="1"/>
  <c r="T139" i="1" s="1"/>
  <c r="T147" i="1" s="1"/>
  <c r="P140" i="1"/>
  <c r="P141" i="1"/>
  <c r="P142" i="1"/>
  <c r="P143" i="1"/>
  <c r="P144" i="1"/>
  <c r="P145" i="1"/>
  <c r="P138" i="1"/>
  <c r="P147" i="1" s="1"/>
  <c r="O139" i="1"/>
  <c r="O147" i="1" s="1"/>
  <c r="O140" i="1"/>
  <c r="S140" i="1" s="1"/>
  <c r="O141" i="1"/>
  <c r="S141" i="1" s="1"/>
  <c r="O142" i="1"/>
  <c r="S142" i="1" s="1"/>
  <c r="O143" i="1"/>
  <c r="S143" i="1" s="1"/>
  <c r="O144" i="1"/>
  <c r="R144" i="1" s="1"/>
  <c r="O145" i="1"/>
  <c r="R145" i="1" s="1"/>
  <c r="O138" i="1"/>
  <c r="R138" i="1" s="1"/>
  <c r="L139" i="1"/>
  <c r="M139" i="1" s="1"/>
  <c r="L140" i="1"/>
  <c r="L141" i="1"/>
  <c r="L142" i="1"/>
  <c r="L143" i="1"/>
  <c r="M143" i="1" s="1"/>
  <c r="L144" i="1"/>
  <c r="L145" i="1"/>
  <c r="L138" i="1"/>
  <c r="K139" i="1"/>
  <c r="K140" i="1"/>
  <c r="K141" i="1"/>
  <c r="K142" i="1"/>
  <c r="K143" i="1"/>
  <c r="K144" i="1"/>
  <c r="K145" i="1"/>
  <c r="K138" i="1"/>
  <c r="M147" i="1" l="1"/>
  <c r="S147" i="1"/>
  <c r="R143" i="1"/>
  <c r="R141" i="1"/>
  <c r="R139" i="1"/>
  <c r="R147" i="1" s="1"/>
  <c r="R142" i="1"/>
  <c r="N139" i="1"/>
  <c r="N147" i="1" s="1"/>
  <c r="N143" i="1"/>
  <c r="R140" i="1"/>
  <c r="V63" i="3"/>
  <c r="P63" i="3"/>
  <c r="Q63" i="3"/>
  <c r="U61" i="3"/>
  <c r="U60" i="3"/>
  <c r="U63" i="3" s="1"/>
  <c r="T61" i="3"/>
  <c r="T60" i="3"/>
  <c r="O61" i="3"/>
  <c r="S61" i="3" s="1"/>
  <c r="O60" i="3"/>
  <c r="S60" i="3" s="1"/>
  <c r="S63" i="3" s="1"/>
  <c r="L61" i="3"/>
  <c r="N61" i="3" s="1"/>
  <c r="N63" i="3" s="1"/>
  <c r="L60" i="3"/>
  <c r="K61" i="3"/>
  <c r="K60" i="3"/>
  <c r="N130" i="1"/>
  <c r="N128" i="1"/>
  <c r="N135" i="1" s="1"/>
  <c r="M130" i="1"/>
  <c r="V135" i="1"/>
  <c r="U129" i="1"/>
  <c r="U130" i="1"/>
  <c r="U131" i="1"/>
  <c r="U132" i="1"/>
  <c r="U133" i="1"/>
  <c r="U128" i="1"/>
  <c r="U135" i="1" s="1"/>
  <c r="Q129" i="1"/>
  <c r="Q130" i="1"/>
  <c r="Q131" i="1"/>
  <c r="Q132" i="1"/>
  <c r="Q133" i="1"/>
  <c r="Q128" i="1"/>
  <c r="Q135" i="1" s="1"/>
  <c r="P129" i="1"/>
  <c r="R129" i="1" s="1"/>
  <c r="P130" i="1"/>
  <c r="T130" i="1" s="1"/>
  <c r="P131" i="1"/>
  <c r="R131" i="1" s="1"/>
  <c r="P132" i="1"/>
  <c r="T132" i="1" s="1"/>
  <c r="P133" i="1"/>
  <c r="T133" i="1" s="1"/>
  <c r="P128" i="1"/>
  <c r="P135" i="1" s="1"/>
  <c r="O129" i="1"/>
  <c r="S129" i="1" s="1"/>
  <c r="O130" i="1"/>
  <c r="S130" i="1" s="1"/>
  <c r="O131" i="1"/>
  <c r="S131" i="1" s="1"/>
  <c r="O132" i="1"/>
  <c r="R132" i="1" s="1"/>
  <c r="O133" i="1"/>
  <c r="R133" i="1" s="1"/>
  <c r="O128" i="1"/>
  <c r="R128" i="1" s="1"/>
  <c r="L132" i="1"/>
  <c r="L133" i="1"/>
  <c r="L129" i="1"/>
  <c r="N129" i="1" s="1"/>
  <c r="L130" i="1"/>
  <c r="L131" i="1"/>
  <c r="L128" i="1"/>
  <c r="M128" i="1" s="1"/>
  <c r="K129" i="1"/>
  <c r="K130" i="1"/>
  <c r="K131" i="1"/>
  <c r="K132" i="1"/>
  <c r="K133" i="1"/>
  <c r="K128" i="1"/>
  <c r="T63" i="3" l="1"/>
  <c r="S128" i="1"/>
  <c r="R130" i="1"/>
  <c r="R135" i="1" s="1"/>
  <c r="M61" i="3"/>
  <c r="M63" i="3" s="1"/>
  <c r="T131" i="1"/>
  <c r="O135" i="1"/>
  <c r="O63" i="3"/>
  <c r="T129" i="1"/>
  <c r="R60" i="3"/>
  <c r="R63" i="3" s="1"/>
  <c r="M129" i="1"/>
  <c r="M135" i="1" s="1"/>
  <c r="T128" i="1"/>
  <c r="R61" i="3"/>
  <c r="S133" i="1"/>
  <c r="S132" i="1"/>
  <c r="U55" i="3"/>
  <c r="T55" i="3"/>
  <c r="T57" i="3" s="1"/>
  <c r="O55" i="3"/>
  <c r="S55" i="3" s="1"/>
  <c r="S57" i="3" s="1"/>
  <c r="L55" i="3"/>
  <c r="M55" i="3" s="1"/>
  <c r="M57" i="3" s="1"/>
  <c r="K55" i="3"/>
  <c r="K48" i="3"/>
  <c r="K49" i="3"/>
  <c r="K50" i="3"/>
  <c r="K47" i="3"/>
  <c r="N121" i="1"/>
  <c r="M121" i="1"/>
  <c r="M123" i="1"/>
  <c r="L120" i="1"/>
  <c r="L121" i="1"/>
  <c r="L122" i="1"/>
  <c r="L123" i="1"/>
  <c r="N123" i="1" s="1"/>
  <c r="L119" i="1"/>
  <c r="N119" i="1" s="1"/>
  <c r="N125" i="1" s="1"/>
  <c r="V120" i="1"/>
  <c r="V121" i="1"/>
  <c r="V122" i="1"/>
  <c r="V123" i="1"/>
  <c r="V119" i="1"/>
  <c r="V125" i="1" s="1"/>
  <c r="U120" i="1"/>
  <c r="U121" i="1"/>
  <c r="U122" i="1"/>
  <c r="U123" i="1"/>
  <c r="U119" i="1"/>
  <c r="U125" i="1" s="1"/>
  <c r="T120" i="1"/>
  <c r="S120" i="1"/>
  <c r="S121" i="1"/>
  <c r="S122" i="1"/>
  <c r="R120" i="1"/>
  <c r="R121" i="1"/>
  <c r="Q120" i="1"/>
  <c r="Q121" i="1"/>
  <c r="Q122" i="1"/>
  <c r="Q123" i="1"/>
  <c r="Q119" i="1"/>
  <c r="Q125" i="1" s="1"/>
  <c r="P120" i="1"/>
  <c r="P121" i="1"/>
  <c r="T121" i="1" s="1"/>
  <c r="P122" i="1"/>
  <c r="T122" i="1" s="1"/>
  <c r="P123" i="1"/>
  <c r="T123" i="1" s="1"/>
  <c r="P119" i="1"/>
  <c r="T119" i="1" s="1"/>
  <c r="T125" i="1" s="1"/>
  <c r="O120" i="1"/>
  <c r="O121" i="1"/>
  <c r="O122" i="1"/>
  <c r="O123" i="1"/>
  <c r="R123" i="1" s="1"/>
  <c r="O119" i="1"/>
  <c r="R119" i="1" s="1"/>
  <c r="K120" i="1"/>
  <c r="K121" i="1"/>
  <c r="K122" i="1"/>
  <c r="K123" i="1"/>
  <c r="K119" i="1"/>
  <c r="K125" i="1" s="1"/>
  <c r="K111" i="1"/>
  <c r="K112" i="1"/>
  <c r="K113" i="1"/>
  <c r="K114" i="1"/>
  <c r="K110" i="1"/>
  <c r="K116" i="1" s="1"/>
  <c r="R122" i="1" l="1"/>
  <c r="R125" i="1" s="1"/>
  <c r="M119" i="1"/>
  <c r="M125" i="1" s="1"/>
  <c r="N55" i="3"/>
  <c r="N57" i="3" s="1"/>
  <c r="S119" i="1"/>
  <c r="S125" i="1" s="1"/>
  <c r="S123" i="1"/>
  <c r="O125" i="1"/>
  <c r="R55" i="3"/>
  <c r="R57" i="3" s="1"/>
  <c r="S135" i="1"/>
  <c r="P125" i="1"/>
  <c r="T135" i="1"/>
  <c r="Q48" i="3"/>
  <c r="Q52" i="3" s="1"/>
  <c r="Q57" i="3" s="1"/>
  <c r="Q49" i="3"/>
  <c r="Q50" i="3"/>
  <c r="Q47" i="3"/>
  <c r="Q111" i="1"/>
  <c r="Q112" i="1"/>
  <c r="Q113" i="1"/>
  <c r="Q114" i="1"/>
  <c r="Q110" i="1"/>
  <c r="Q116" i="1" l="1"/>
  <c r="P52" i="3"/>
  <c r="P57" i="3" s="1"/>
  <c r="V48" i="3"/>
  <c r="V49" i="3"/>
  <c r="V50" i="3"/>
  <c r="V47" i="3"/>
  <c r="V52" i="3" s="1"/>
  <c r="V57" i="3" s="1"/>
  <c r="U48" i="3"/>
  <c r="U49" i="3"/>
  <c r="U50" i="3"/>
  <c r="U47" i="3"/>
  <c r="U52" i="3" s="1"/>
  <c r="U57" i="3" s="1"/>
  <c r="T48" i="3"/>
  <c r="T49" i="3"/>
  <c r="T50" i="3"/>
  <c r="T47" i="3"/>
  <c r="T52" i="3" s="1"/>
  <c r="S48" i="3"/>
  <c r="S49" i="3"/>
  <c r="S50" i="3"/>
  <c r="S47" i="3"/>
  <c r="S52" i="3" s="1"/>
  <c r="R48" i="3"/>
  <c r="O48" i="3"/>
  <c r="O49" i="3"/>
  <c r="R49" i="3" s="1"/>
  <c r="O50" i="3"/>
  <c r="R50" i="3" s="1"/>
  <c r="O47" i="3"/>
  <c r="R47" i="3" s="1"/>
  <c r="R52" i="3" s="1"/>
  <c r="L48" i="3"/>
  <c r="L49" i="3"/>
  <c r="L50" i="3"/>
  <c r="L47" i="3"/>
  <c r="O116" i="1"/>
  <c r="V111" i="1"/>
  <c r="V112" i="1"/>
  <c r="V113" i="1"/>
  <c r="V114" i="1"/>
  <c r="V110" i="1"/>
  <c r="V116" i="1" s="1"/>
  <c r="U111" i="1"/>
  <c r="U112" i="1"/>
  <c r="U113" i="1"/>
  <c r="U114" i="1"/>
  <c r="U110" i="1"/>
  <c r="U116" i="1" s="1"/>
  <c r="S111" i="1"/>
  <c r="S112" i="1"/>
  <c r="S113" i="1"/>
  <c r="P111" i="1"/>
  <c r="R111" i="1" s="1"/>
  <c r="P112" i="1"/>
  <c r="R112" i="1" s="1"/>
  <c r="P113" i="1"/>
  <c r="T113" i="1" s="1"/>
  <c r="P114" i="1"/>
  <c r="R114" i="1" s="1"/>
  <c r="P110" i="1"/>
  <c r="P116" i="1" s="1"/>
  <c r="O111" i="1"/>
  <c r="O112" i="1"/>
  <c r="O113" i="1"/>
  <c r="R113" i="1" s="1"/>
  <c r="O114" i="1"/>
  <c r="S114" i="1" s="1"/>
  <c r="O110" i="1"/>
  <c r="S110" i="1" s="1"/>
  <c r="S116" i="1" s="1"/>
  <c r="N41" i="3"/>
  <c r="K40" i="3"/>
  <c r="K41" i="3"/>
  <c r="K42" i="3"/>
  <c r="L14" i="3"/>
  <c r="L19" i="3"/>
  <c r="L20" i="3"/>
  <c r="L21" i="3"/>
  <c r="L22" i="3"/>
  <c r="L26" i="3"/>
  <c r="L27" i="3"/>
  <c r="L28" i="3"/>
  <c r="L29" i="3"/>
  <c r="L34" i="3"/>
  <c r="L35" i="3"/>
  <c r="L40" i="3"/>
  <c r="L41" i="3"/>
  <c r="L42" i="3"/>
  <c r="L13" i="3"/>
  <c r="L86" i="1"/>
  <c r="L87" i="1"/>
  <c r="L92" i="1"/>
  <c r="L93" i="1"/>
  <c r="L98" i="1"/>
  <c r="L99" i="1"/>
  <c r="N99" i="1" s="1"/>
  <c r="L100" i="1"/>
  <c r="N100" i="1" s="1"/>
  <c r="L101" i="1"/>
  <c r="L102" i="1"/>
  <c r="L103" i="1"/>
  <c r="L104" i="1"/>
  <c r="L105" i="1"/>
  <c r="L71" i="1"/>
  <c r="L72" i="1"/>
  <c r="L73" i="1"/>
  <c r="L74" i="1"/>
  <c r="L75" i="1"/>
  <c r="L76" i="1"/>
  <c r="L77" i="1"/>
  <c r="L78" i="1"/>
  <c r="L79" i="1"/>
  <c r="L80" i="1"/>
  <c r="L81" i="1"/>
  <c r="L43" i="1"/>
  <c r="L44" i="1"/>
  <c r="L45" i="1"/>
  <c r="L46" i="1"/>
  <c r="L51" i="1"/>
  <c r="L52" i="1"/>
  <c r="L57" i="1"/>
  <c r="L58" i="1"/>
  <c r="L59" i="1"/>
  <c r="L60" i="1"/>
  <c r="L61" i="1"/>
  <c r="L65" i="1"/>
  <c r="L66" i="1"/>
  <c r="L34" i="1"/>
  <c r="L35" i="1"/>
  <c r="L36" i="1"/>
  <c r="L37" i="1"/>
  <c r="L38" i="1"/>
  <c r="L33" i="1"/>
  <c r="L19" i="1"/>
  <c r="L20" i="1"/>
  <c r="L21" i="1"/>
  <c r="L22" i="1"/>
  <c r="L23" i="1"/>
  <c r="L24" i="1"/>
  <c r="L25" i="1"/>
  <c r="L26" i="1"/>
  <c r="L27" i="1"/>
  <c r="L28" i="1"/>
  <c r="L18" i="1"/>
  <c r="L5" i="1"/>
  <c r="L6" i="1"/>
  <c r="L7" i="1"/>
  <c r="L8" i="1"/>
  <c r="L9" i="1"/>
  <c r="L10" i="1"/>
  <c r="L11" i="1"/>
  <c r="L12" i="1"/>
  <c r="L13" i="1"/>
  <c r="L14" i="1"/>
  <c r="L4" i="1"/>
  <c r="L111" i="1"/>
  <c r="L112" i="1"/>
  <c r="L113" i="1"/>
  <c r="L114" i="1"/>
  <c r="L110" i="1"/>
  <c r="M110" i="1" s="1"/>
  <c r="K99" i="1"/>
  <c r="K100" i="1"/>
  <c r="K101" i="1"/>
  <c r="K102" i="1"/>
  <c r="K103" i="1"/>
  <c r="K104" i="1"/>
  <c r="K105" i="1"/>
  <c r="K98" i="1"/>
  <c r="K107" i="1" s="1"/>
  <c r="Q41" i="3"/>
  <c r="Q42" i="3"/>
  <c r="N42" i="3" s="1"/>
  <c r="Q40" i="3"/>
  <c r="Q44" i="3" s="1"/>
  <c r="Q99" i="1"/>
  <c r="Q100" i="1"/>
  <c r="Q101" i="1"/>
  <c r="Q102" i="1"/>
  <c r="Q103" i="1"/>
  <c r="Q104" i="1"/>
  <c r="Q105" i="1"/>
  <c r="Q98" i="1"/>
  <c r="Q107" i="1" s="1"/>
  <c r="M114" i="1" l="1"/>
  <c r="N114" i="1"/>
  <c r="N101" i="1"/>
  <c r="M111" i="1"/>
  <c r="M116" i="1" s="1"/>
  <c r="N111" i="1"/>
  <c r="N40" i="3"/>
  <c r="N44" i="3" s="1"/>
  <c r="T110" i="1"/>
  <c r="N49" i="3"/>
  <c r="M49" i="3"/>
  <c r="M47" i="3"/>
  <c r="M52" i="3" s="1"/>
  <c r="N47" i="3"/>
  <c r="T114" i="1"/>
  <c r="N48" i="3"/>
  <c r="M48" i="3"/>
  <c r="M113" i="1"/>
  <c r="N113" i="1"/>
  <c r="R110" i="1"/>
  <c r="R116" i="1" s="1"/>
  <c r="O52" i="3"/>
  <c r="O57" i="3" s="1"/>
  <c r="T112" i="1"/>
  <c r="T111" i="1"/>
  <c r="N105" i="1"/>
  <c r="N107" i="1" s="1"/>
  <c r="N50" i="3"/>
  <c r="M50" i="3"/>
  <c r="N103" i="1"/>
  <c r="N102" i="1"/>
  <c r="N110" i="1"/>
  <c r="N116" i="1" s="1"/>
  <c r="M41" i="3"/>
  <c r="V44" i="3"/>
  <c r="U44" i="3"/>
  <c r="P44" i="3"/>
  <c r="O44" i="3"/>
  <c r="V41" i="3"/>
  <c r="V42" i="3"/>
  <c r="V40" i="3"/>
  <c r="U41" i="3"/>
  <c r="U42" i="3"/>
  <c r="U40" i="3"/>
  <c r="T41" i="3"/>
  <c r="T42" i="3"/>
  <c r="T40" i="3"/>
  <c r="S41" i="3"/>
  <c r="S42" i="3"/>
  <c r="O41" i="3"/>
  <c r="R41" i="3" s="1"/>
  <c r="O42" i="3"/>
  <c r="M42" i="3" s="1"/>
  <c r="O40" i="3"/>
  <c r="S40" i="3" s="1"/>
  <c r="S44" i="3" s="1"/>
  <c r="N52" i="3" l="1"/>
  <c r="T116" i="1"/>
  <c r="T44" i="3"/>
  <c r="M40" i="3"/>
  <c r="M44" i="3" s="1"/>
  <c r="R40" i="3"/>
  <c r="R42" i="3"/>
  <c r="V99" i="1"/>
  <c r="V100" i="1"/>
  <c r="V101" i="1"/>
  <c r="V102" i="1"/>
  <c r="V103" i="1"/>
  <c r="V104" i="1"/>
  <c r="V105" i="1"/>
  <c r="V98" i="1"/>
  <c r="U99" i="1"/>
  <c r="U100" i="1"/>
  <c r="U101" i="1"/>
  <c r="U102" i="1"/>
  <c r="U103" i="1"/>
  <c r="U104" i="1"/>
  <c r="U105" i="1"/>
  <c r="U98" i="1"/>
  <c r="P99" i="1"/>
  <c r="T99" i="1" s="1"/>
  <c r="P100" i="1"/>
  <c r="T100" i="1" s="1"/>
  <c r="P101" i="1"/>
  <c r="T101" i="1" s="1"/>
  <c r="P102" i="1"/>
  <c r="T102" i="1" s="1"/>
  <c r="P103" i="1"/>
  <c r="T103" i="1" s="1"/>
  <c r="P104" i="1"/>
  <c r="T104" i="1" s="1"/>
  <c r="P105" i="1"/>
  <c r="T105" i="1" s="1"/>
  <c r="P98" i="1"/>
  <c r="T98" i="1" s="1"/>
  <c r="O99" i="1"/>
  <c r="M99" i="1" s="1"/>
  <c r="O100" i="1"/>
  <c r="M100" i="1" s="1"/>
  <c r="O101" i="1"/>
  <c r="S101" i="1" s="1"/>
  <c r="O102" i="1"/>
  <c r="S102" i="1" s="1"/>
  <c r="O103" i="1"/>
  <c r="S103" i="1" s="1"/>
  <c r="O104" i="1"/>
  <c r="S104" i="1" s="1"/>
  <c r="O105" i="1"/>
  <c r="S105" i="1" s="1"/>
  <c r="O98" i="1"/>
  <c r="M105" i="1"/>
  <c r="M102" i="1" l="1"/>
  <c r="M101" i="1"/>
  <c r="M103" i="1"/>
  <c r="R44" i="3"/>
  <c r="R99" i="1"/>
  <c r="R98" i="1"/>
  <c r="V107" i="1"/>
  <c r="U107" i="1"/>
  <c r="R100" i="1"/>
  <c r="M107" i="1"/>
  <c r="T107" i="1"/>
  <c r="R103" i="1"/>
  <c r="O107" i="1"/>
  <c r="R102" i="1"/>
  <c r="P107" i="1"/>
  <c r="R101" i="1"/>
  <c r="S100" i="1"/>
  <c r="S99" i="1"/>
  <c r="S98" i="1"/>
  <c r="S107" i="1" s="1"/>
  <c r="R105" i="1"/>
  <c r="R104" i="1"/>
  <c r="V35" i="3"/>
  <c r="V34" i="3"/>
  <c r="V37" i="3" s="1"/>
  <c r="U35" i="3"/>
  <c r="U34" i="3"/>
  <c r="Q35" i="3"/>
  <c r="Q34" i="3"/>
  <c r="T35" i="3"/>
  <c r="T34" i="3"/>
  <c r="T37" i="3" s="1"/>
  <c r="O35" i="3"/>
  <c r="S35" i="3" s="1"/>
  <c r="O34" i="3"/>
  <c r="K35" i="3"/>
  <c r="K34" i="3"/>
  <c r="V93" i="1"/>
  <c r="V92" i="1"/>
  <c r="U93" i="1"/>
  <c r="U92" i="1"/>
  <c r="Q93" i="1"/>
  <c r="Q92" i="1"/>
  <c r="Q95" i="1" s="1"/>
  <c r="P93" i="1"/>
  <c r="P92" i="1"/>
  <c r="T92" i="1" s="1"/>
  <c r="O93" i="1"/>
  <c r="S93" i="1" s="1"/>
  <c r="O92" i="1"/>
  <c r="K93" i="1"/>
  <c r="K92" i="1"/>
  <c r="K95" i="1" s="1"/>
  <c r="V95" i="1" l="1"/>
  <c r="U95" i="1"/>
  <c r="U37" i="3"/>
  <c r="O95" i="1"/>
  <c r="P95" i="1"/>
  <c r="R92" i="1"/>
  <c r="R107" i="1"/>
  <c r="S92" i="1"/>
  <c r="S95" i="1" s="1"/>
  <c r="N92" i="1"/>
  <c r="N95" i="1" s="1"/>
  <c r="T93" i="1"/>
  <c r="T95" i="1" s="1"/>
  <c r="R93" i="1"/>
  <c r="M92" i="1"/>
  <c r="M95" i="1" s="1"/>
  <c r="Q37" i="3"/>
  <c r="N34" i="3"/>
  <c r="N35" i="3"/>
  <c r="M35" i="3"/>
  <c r="M34" i="3"/>
  <c r="R34" i="3"/>
  <c r="S34" i="3"/>
  <c r="S37" i="3" s="1"/>
  <c r="O37" i="3"/>
  <c r="P37" i="3"/>
  <c r="R35" i="3"/>
  <c r="K27" i="3"/>
  <c r="K28" i="3"/>
  <c r="K29" i="3"/>
  <c r="K26" i="3"/>
  <c r="Q27" i="3"/>
  <c r="Q28" i="3"/>
  <c r="Q29" i="3"/>
  <c r="Q26" i="3"/>
  <c r="Q31" i="3" s="1"/>
  <c r="V87" i="1"/>
  <c r="V86" i="1"/>
  <c r="V89" i="1" s="1"/>
  <c r="U87" i="1"/>
  <c r="U89" i="1" s="1"/>
  <c r="U86" i="1"/>
  <c r="Q87" i="1"/>
  <c r="Q86" i="1"/>
  <c r="P87" i="1"/>
  <c r="P86" i="1"/>
  <c r="T86" i="1" s="1"/>
  <c r="O87" i="1"/>
  <c r="S87" i="1" s="1"/>
  <c r="O86" i="1"/>
  <c r="K87" i="1"/>
  <c r="K86" i="1"/>
  <c r="R37" i="3" l="1"/>
  <c r="P89" i="1"/>
  <c r="O89" i="1"/>
  <c r="R95" i="1"/>
  <c r="R86" i="1"/>
  <c r="K89" i="1"/>
  <c r="Q89" i="1"/>
  <c r="S86" i="1"/>
  <c r="S89" i="1" s="1"/>
  <c r="R87" i="1"/>
  <c r="R89" i="1" s="1"/>
  <c r="T87" i="1"/>
  <c r="T89" i="1" s="1"/>
  <c r="N37" i="3"/>
  <c r="M37" i="3"/>
  <c r="V26" i="3"/>
  <c r="U26" i="3"/>
  <c r="O26" i="3"/>
  <c r="V28" i="3"/>
  <c r="V29" i="3"/>
  <c r="V27" i="3"/>
  <c r="U28" i="3"/>
  <c r="U29" i="3"/>
  <c r="U27" i="3"/>
  <c r="T29" i="3"/>
  <c r="T27" i="3"/>
  <c r="S29" i="3"/>
  <c r="T28" i="3"/>
  <c r="O28" i="3"/>
  <c r="S28" i="3" s="1"/>
  <c r="O29" i="3"/>
  <c r="O27" i="3"/>
  <c r="S27" i="3" s="1"/>
  <c r="V22" i="3"/>
  <c r="U22" i="3"/>
  <c r="Q22" i="3"/>
  <c r="N22" i="3" s="1"/>
  <c r="O22" i="3"/>
  <c r="S22" i="3" s="1"/>
  <c r="O20" i="3"/>
  <c r="S20" i="3" s="1"/>
  <c r="O21" i="3"/>
  <c r="S21" i="3" s="1"/>
  <c r="K22" i="3"/>
  <c r="V20" i="3"/>
  <c r="V21" i="3"/>
  <c r="V19" i="3"/>
  <c r="V24" i="3" s="1"/>
  <c r="U20" i="3"/>
  <c r="U21" i="3"/>
  <c r="U19" i="3"/>
  <c r="T21" i="3"/>
  <c r="Q20" i="3"/>
  <c r="Q21" i="3"/>
  <c r="N21" i="3" s="1"/>
  <c r="Q19" i="3"/>
  <c r="P24" i="3"/>
  <c r="O19" i="3"/>
  <c r="N19" i="3"/>
  <c r="K20" i="3"/>
  <c r="K21" i="3"/>
  <c r="K19" i="3"/>
  <c r="N24" i="3" l="1"/>
  <c r="R22" i="3"/>
  <c r="O24" i="3"/>
  <c r="Q24" i="3"/>
  <c r="R27" i="3"/>
  <c r="O31" i="3"/>
  <c r="U24" i="3"/>
  <c r="T22" i="3"/>
  <c r="M22" i="3"/>
  <c r="R29" i="3"/>
  <c r="P31" i="3"/>
  <c r="R19" i="3"/>
  <c r="M19" i="3"/>
  <c r="N27" i="3"/>
  <c r="M27" i="3"/>
  <c r="R26" i="3"/>
  <c r="S19" i="3"/>
  <c r="S24" i="3" s="1"/>
  <c r="R28" i="3"/>
  <c r="S26" i="3"/>
  <c r="S31" i="3" s="1"/>
  <c r="R20" i="3"/>
  <c r="T26" i="3"/>
  <c r="T31" i="3" s="1"/>
  <c r="N29" i="3"/>
  <c r="M29" i="3"/>
  <c r="T19" i="3"/>
  <c r="U31" i="3"/>
  <c r="V31" i="3"/>
  <c r="T20" i="3"/>
  <c r="R21" i="3"/>
  <c r="M21" i="3"/>
  <c r="V72" i="1"/>
  <c r="V73" i="1"/>
  <c r="V74" i="1"/>
  <c r="V75" i="1"/>
  <c r="V76" i="1"/>
  <c r="V77" i="1"/>
  <c r="V78" i="1"/>
  <c r="V79" i="1"/>
  <c r="V80" i="1"/>
  <c r="V81" i="1"/>
  <c r="V71" i="1"/>
  <c r="U72" i="1"/>
  <c r="U73" i="1"/>
  <c r="U74" i="1"/>
  <c r="U75" i="1"/>
  <c r="U76" i="1"/>
  <c r="U77" i="1"/>
  <c r="U78" i="1"/>
  <c r="U79" i="1"/>
  <c r="U80" i="1"/>
  <c r="U81" i="1"/>
  <c r="U71" i="1"/>
  <c r="Q72" i="1"/>
  <c r="Q73" i="1"/>
  <c r="Q74" i="1"/>
  <c r="Q75" i="1"/>
  <c r="Q76" i="1"/>
  <c r="Q77" i="1"/>
  <c r="Q78" i="1"/>
  <c r="Q79" i="1"/>
  <c r="Q80" i="1"/>
  <c r="Q81" i="1"/>
  <c r="Q71" i="1"/>
  <c r="P72" i="1"/>
  <c r="T72" i="1" s="1"/>
  <c r="P73" i="1"/>
  <c r="T73" i="1" s="1"/>
  <c r="P74" i="1"/>
  <c r="T74" i="1" s="1"/>
  <c r="P75" i="1"/>
  <c r="T75" i="1" s="1"/>
  <c r="P76" i="1"/>
  <c r="T76" i="1" s="1"/>
  <c r="P77" i="1"/>
  <c r="T77" i="1" s="1"/>
  <c r="P78" i="1"/>
  <c r="T78" i="1" s="1"/>
  <c r="P79" i="1"/>
  <c r="T79" i="1" s="1"/>
  <c r="P80" i="1"/>
  <c r="T80" i="1" s="1"/>
  <c r="P81" i="1"/>
  <c r="T81" i="1" s="1"/>
  <c r="P71" i="1"/>
  <c r="T71" i="1" s="1"/>
  <c r="O72" i="1"/>
  <c r="S72" i="1" s="1"/>
  <c r="O73" i="1"/>
  <c r="O74" i="1"/>
  <c r="S74" i="1" s="1"/>
  <c r="O75" i="1"/>
  <c r="S75" i="1" s="1"/>
  <c r="O76" i="1"/>
  <c r="S76" i="1" s="1"/>
  <c r="O77" i="1"/>
  <c r="S77" i="1" s="1"/>
  <c r="O78" i="1"/>
  <c r="O79" i="1"/>
  <c r="O80" i="1"/>
  <c r="O81" i="1"/>
  <c r="R81" i="1" s="1"/>
  <c r="O71" i="1"/>
  <c r="S71" i="1" s="1"/>
  <c r="N81" i="1"/>
  <c r="N71" i="1"/>
  <c r="N83" i="1" s="1"/>
  <c r="K72" i="1"/>
  <c r="K73" i="1"/>
  <c r="K74" i="1"/>
  <c r="K75" i="1"/>
  <c r="K76" i="1"/>
  <c r="K77" i="1"/>
  <c r="K78" i="1"/>
  <c r="K79" i="1"/>
  <c r="K80" i="1"/>
  <c r="K81" i="1"/>
  <c r="K71" i="1"/>
  <c r="R80" i="1" l="1"/>
  <c r="R24" i="3"/>
  <c r="R73" i="1"/>
  <c r="R31" i="3"/>
  <c r="U83" i="1"/>
  <c r="R71" i="1"/>
  <c r="R72" i="1"/>
  <c r="R79" i="1"/>
  <c r="R78" i="1"/>
  <c r="S73" i="1"/>
  <c r="S80" i="1"/>
  <c r="S79" i="1"/>
  <c r="R77" i="1"/>
  <c r="S78" i="1"/>
  <c r="V83" i="1"/>
  <c r="O83" i="1"/>
  <c r="S81" i="1"/>
  <c r="M81" i="1"/>
  <c r="R75" i="1"/>
  <c r="R74" i="1"/>
  <c r="Q83" i="1"/>
  <c r="M71" i="1"/>
  <c r="M31" i="3"/>
  <c r="N31" i="3"/>
  <c r="M24" i="3"/>
  <c r="T24" i="3"/>
  <c r="T83" i="1"/>
  <c r="R76" i="1"/>
  <c r="K83" i="1"/>
  <c r="P83" i="1"/>
  <c r="Q66" i="1"/>
  <c r="Q65" i="1"/>
  <c r="Q68" i="1" s="1"/>
  <c r="K66" i="1"/>
  <c r="K65" i="1"/>
  <c r="K58" i="1"/>
  <c r="K59" i="1"/>
  <c r="K60" i="1"/>
  <c r="K61" i="1"/>
  <c r="K57" i="1"/>
  <c r="K68" i="1" l="1"/>
  <c r="S83" i="1"/>
  <c r="K63" i="1"/>
  <c r="R83" i="1"/>
  <c r="M83" i="1"/>
  <c r="V66" i="1"/>
  <c r="V65" i="1"/>
  <c r="V68" i="1" s="1"/>
  <c r="U66" i="1"/>
  <c r="U65" i="1"/>
  <c r="U68" i="1" s="1"/>
  <c r="P66" i="1"/>
  <c r="T66" i="1" s="1"/>
  <c r="P65" i="1"/>
  <c r="T65" i="1" s="1"/>
  <c r="O66" i="1"/>
  <c r="S66" i="1" s="1"/>
  <c r="O65" i="1"/>
  <c r="N66" i="1"/>
  <c r="N68" i="1" s="1"/>
  <c r="Q14" i="3"/>
  <c r="Q13" i="3"/>
  <c r="Q16" i="3" s="1"/>
  <c r="K13" i="3"/>
  <c r="K14" i="3"/>
  <c r="Q58" i="1"/>
  <c r="Q59" i="1"/>
  <c r="Q60" i="1"/>
  <c r="Q61" i="1"/>
  <c r="Q57" i="1"/>
  <c r="V14" i="3"/>
  <c r="V13" i="3"/>
  <c r="U14" i="3"/>
  <c r="U13" i="3"/>
  <c r="U16" i="3" s="1"/>
  <c r="T14" i="3"/>
  <c r="T13" i="3"/>
  <c r="O14" i="3"/>
  <c r="S14" i="3" s="1"/>
  <c r="O13" i="3"/>
  <c r="M13" i="3" s="1"/>
  <c r="N13" i="3"/>
  <c r="N16" i="3" s="1"/>
  <c r="V58" i="1"/>
  <c r="V59" i="1"/>
  <c r="V60" i="1"/>
  <c r="V61" i="1"/>
  <c r="V57" i="1"/>
  <c r="U58" i="1"/>
  <c r="U59" i="1"/>
  <c r="U60" i="1"/>
  <c r="U61" i="1"/>
  <c r="U57" i="1"/>
  <c r="P58" i="1"/>
  <c r="T58" i="1" s="1"/>
  <c r="P59" i="1"/>
  <c r="T59" i="1" s="1"/>
  <c r="P60" i="1"/>
  <c r="T60" i="1" s="1"/>
  <c r="P61" i="1"/>
  <c r="T61" i="1" s="1"/>
  <c r="P57" i="1"/>
  <c r="O58" i="1"/>
  <c r="S58" i="1" s="1"/>
  <c r="O59" i="1"/>
  <c r="O60" i="1"/>
  <c r="S60" i="1" s="1"/>
  <c r="O61" i="1"/>
  <c r="O57" i="1"/>
  <c r="V16" i="3" l="1"/>
  <c r="P68" i="1"/>
  <c r="R61" i="1"/>
  <c r="O68" i="1"/>
  <c r="T68" i="1"/>
  <c r="R66" i="1"/>
  <c r="R59" i="1"/>
  <c r="U63" i="1"/>
  <c r="R58" i="1"/>
  <c r="M61" i="1"/>
  <c r="N61" i="1"/>
  <c r="P63" i="1"/>
  <c r="R65" i="1"/>
  <c r="M59" i="1"/>
  <c r="N59" i="1"/>
  <c r="M60" i="1"/>
  <c r="N60" i="1"/>
  <c r="Q63" i="1"/>
  <c r="O63" i="1"/>
  <c r="V63" i="1"/>
  <c r="S65" i="1"/>
  <c r="S68" i="1" s="1"/>
  <c r="M66" i="1"/>
  <c r="T16" i="3"/>
  <c r="R13" i="3"/>
  <c r="K16" i="3"/>
  <c r="O16" i="3"/>
  <c r="S13" i="3"/>
  <c r="S16" i="3" s="1"/>
  <c r="R14" i="3"/>
  <c r="P16" i="3"/>
  <c r="S57" i="1"/>
  <c r="S59" i="1"/>
  <c r="R60" i="1"/>
  <c r="S61" i="1"/>
  <c r="R57" i="1"/>
  <c r="T57" i="1"/>
  <c r="T63" i="1" s="1"/>
  <c r="Q6" i="3"/>
  <c r="Q7" i="3"/>
  <c r="Q8" i="3"/>
  <c r="Q5" i="3"/>
  <c r="K6" i="3"/>
  <c r="K7" i="3"/>
  <c r="K8" i="3"/>
  <c r="K5" i="3"/>
  <c r="K10" i="3" s="1"/>
  <c r="K52" i="1"/>
  <c r="K51" i="1"/>
  <c r="K54" i="1" s="1"/>
  <c r="Q52" i="1"/>
  <c r="Q51" i="1"/>
  <c r="R68" i="1" l="1"/>
  <c r="R16" i="3"/>
  <c r="R63" i="1"/>
  <c r="M63" i="1"/>
  <c r="Q10" i="3"/>
  <c r="S63" i="1"/>
  <c r="V8" i="3"/>
  <c r="U8" i="3"/>
  <c r="T8" i="3"/>
  <c r="O8" i="3"/>
  <c r="O10" i="3" s="1"/>
  <c r="L8" i="3"/>
  <c r="N8" i="3" s="1"/>
  <c r="V7" i="3"/>
  <c r="V10" i="3" s="1"/>
  <c r="U7" i="3"/>
  <c r="T7" i="3"/>
  <c r="O7" i="3"/>
  <c r="L6" i="3"/>
  <c r="L7" i="3"/>
  <c r="N7" i="3" s="1"/>
  <c r="V6" i="3"/>
  <c r="U6" i="3"/>
  <c r="T6" i="3"/>
  <c r="O6" i="3"/>
  <c r="S6" i="3" s="1"/>
  <c r="V5" i="3"/>
  <c r="U5" i="3"/>
  <c r="T5" i="3"/>
  <c r="O5" i="3"/>
  <c r="S5" i="3" s="1"/>
  <c r="L5" i="3"/>
  <c r="V52" i="1"/>
  <c r="V51" i="1"/>
  <c r="U52" i="1"/>
  <c r="U51" i="1"/>
  <c r="P52" i="1"/>
  <c r="T52" i="1" s="1"/>
  <c r="P51" i="1"/>
  <c r="T51" i="1" s="1"/>
  <c r="O52" i="1"/>
  <c r="S52" i="1" s="1"/>
  <c r="O51" i="1"/>
  <c r="N51" i="1"/>
  <c r="N54" i="1" s="1"/>
  <c r="M7" i="3" l="1"/>
  <c r="M5" i="3"/>
  <c r="N5" i="3"/>
  <c r="N10" i="3" s="1"/>
  <c r="U10" i="3"/>
  <c r="P10" i="3"/>
  <c r="V54" i="1"/>
  <c r="T54" i="1"/>
  <c r="R52" i="1"/>
  <c r="O54" i="1"/>
  <c r="U54" i="1"/>
  <c r="P54" i="1"/>
  <c r="R51" i="1"/>
  <c r="M51" i="1"/>
  <c r="S51" i="1"/>
  <c r="S54" i="1" s="1"/>
  <c r="T10" i="3"/>
  <c r="M8" i="3"/>
  <c r="R5" i="3"/>
  <c r="R6" i="3"/>
  <c r="R8" i="3"/>
  <c r="S7" i="3"/>
  <c r="S8" i="3"/>
  <c r="R7" i="3"/>
  <c r="K44" i="1"/>
  <c r="K45" i="1"/>
  <c r="K46" i="1"/>
  <c r="K43" i="1"/>
  <c r="Q44" i="1"/>
  <c r="Q45" i="1"/>
  <c r="Q46" i="1"/>
  <c r="Q43" i="1"/>
  <c r="V44" i="1"/>
  <c r="V45" i="1"/>
  <c r="V46" i="1"/>
  <c r="V43" i="1"/>
  <c r="P44" i="1"/>
  <c r="T44" i="1" s="1"/>
  <c r="P45" i="1"/>
  <c r="T45" i="1" s="1"/>
  <c r="P46" i="1"/>
  <c r="T46" i="1" s="1"/>
  <c r="P43" i="1"/>
  <c r="T43" i="1" s="1"/>
  <c r="U44" i="1"/>
  <c r="U45" i="1"/>
  <c r="U46" i="1"/>
  <c r="U43" i="1"/>
  <c r="O44" i="1"/>
  <c r="O45" i="1"/>
  <c r="S45" i="1" s="1"/>
  <c r="O46" i="1"/>
  <c r="S46" i="1" s="1"/>
  <c r="O43" i="1"/>
  <c r="S43" i="1" s="1"/>
  <c r="K34" i="1"/>
  <c r="K35" i="1"/>
  <c r="K36" i="1"/>
  <c r="K37" i="1"/>
  <c r="K38" i="1"/>
  <c r="K33" i="1"/>
  <c r="Q34" i="1"/>
  <c r="Q35" i="1"/>
  <c r="Q36" i="1"/>
  <c r="Q37" i="1"/>
  <c r="Q38" i="1"/>
  <c r="Q33" i="1"/>
  <c r="R44" i="1" l="1"/>
  <c r="R54" i="1"/>
  <c r="R10" i="3"/>
  <c r="S10" i="3"/>
  <c r="Q40" i="1"/>
  <c r="T48" i="1"/>
  <c r="Q48" i="1"/>
  <c r="Q54" i="1" s="1"/>
  <c r="K48" i="1"/>
  <c r="P48" i="1"/>
  <c r="V48" i="1"/>
  <c r="U48" i="1"/>
  <c r="S44" i="1"/>
  <c r="S48" i="1" s="1"/>
  <c r="R43" i="1"/>
  <c r="R46" i="1"/>
  <c r="R45" i="1"/>
  <c r="O48" i="1"/>
  <c r="V35" i="1"/>
  <c r="V36" i="1"/>
  <c r="V33" i="1"/>
  <c r="V37" i="1"/>
  <c r="V38" i="1"/>
  <c r="V34" i="1"/>
  <c r="U35" i="1"/>
  <c r="U36" i="1"/>
  <c r="U33" i="1"/>
  <c r="U37" i="1"/>
  <c r="U38" i="1"/>
  <c r="U34" i="1"/>
  <c r="P35" i="1"/>
  <c r="T35" i="1" s="1"/>
  <c r="P36" i="1"/>
  <c r="T36" i="1" s="1"/>
  <c r="P33" i="1"/>
  <c r="T33" i="1" s="1"/>
  <c r="P37" i="1"/>
  <c r="T37" i="1" s="1"/>
  <c r="P38" i="1"/>
  <c r="T38" i="1" s="1"/>
  <c r="P34" i="1"/>
  <c r="T34" i="1" s="1"/>
  <c r="O35" i="1"/>
  <c r="O36" i="1"/>
  <c r="S36" i="1" s="1"/>
  <c r="O33" i="1"/>
  <c r="S33" i="1" s="1"/>
  <c r="O37" i="1"/>
  <c r="S37" i="1" s="1"/>
  <c r="O38" i="1"/>
  <c r="O34" i="1"/>
  <c r="N37" i="1"/>
  <c r="N38" i="1"/>
  <c r="N34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U19" i="1"/>
  <c r="U20" i="1"/>
  <c r="U21" i="1"/>
  <c r="U22" i="1"/>
  <c r="U23" i="1"/>
  <c r="U24" i="1"/>
  <c r="U25" i="1"/>
  <c r="U26" i="1"/>
  <c r="U27" i="1"/>
  <c r="U28" i="1"/>
  <c r="U18" i="1"/>
  <c r="U5" i="1"/>
  <c r="U6" i="1"/>
  <c r="U7" i="1"/>
  <c r="U8" i="1"/>
  <c r="U9" i="1"/>
  <c r="U10" i="1"/>
  <c r="U11" i="1"/>
  <c r="U12" i="1"/>
  <c r="U13" i="1"/>
  <c r="U14" i="1"/>
  <c r="U4" i="1"/>
  <c r="V19" i="1"/>
  <c r="V20" i="1"/>
  <c r="V21" i="1"/>
  <c r="V22" i="1"/>
  <c r="V23" i="1"/>
  <c r="V24" i="1"/>
  <c r="V25" i="1"/>
  <c r="V26" i="1"/>
  <c r="V27" i="1"/>
  <c r="V28" i="1"/>
  <c r="V18" i="1"/>
  <c r="V5" i="1"/>
  <c r="V6" i="1"/>
  <c r="V7" i="1"/>
  <c r="V8" i="1"/>
  <c r="V9" i="1"/>
  <c r="V10" i="1"/>
  <c r="V11" i="1"/>
  <c r="V12" i="1"/>
  <c r="V13" i="1"/>
  <c r="V14" i="1"/>
  <c r="V4" i="1"/>
  <c r="R28" i="1" l="1"/>
  <c r="M13" i="1"/>
  <c r="T40" i="1"/>
  <c r="U40" i="1"/>
  <c r="V40" i="1"/>
  <c r="R10" i="1"/>
  <c r="M8" i="1"/>
  <c r="R19" i="1"/>
  <c r="R23" i="1"/>
  <c r="M20" i="1"/>
  <c r="M36" i="1"/>
  <c r="N36" i="1"/>
  <c r="M35" i="1"/>
  <c r="N35" i="1"/>
  <c r="O40" i="1"/>
  <c r="N24" i="1"/>
  <c r="P40" i="1"/>
  <c r="R48" i="1"/>
  <c r="M38" i="1"/>
  <c r="N5" i="1"/>
  <c r="M37" i="1"/>
  <c r="M11" i="1"/>
  <c r="N8" i="1"/>
  <c r="R36" i="1"/>
  <c r="N11" i="1"/>
  <c r="N13" i="1"/>
  <c r="M34" i="1"/>
  <c r="M24" i="1"/>
  <c r="M21" i="1"/>
  <c r="M22" i="1"/>
  <c r="R38" i="1"/>
  <c r="N25" i="1"/>
  <c r="N23" i="1"/>
  <c r="N21" i="1"/>
  <c r="N19" i="1"/>
  <c r="N22" i="1"/>
  <c r="N20" i="1"/>
  <c r="S35" i="1"/>
  <c r="R37" i="1"/>
  <c r="R8" i="1"/>
  <c r="R4" i="1"/>
  <c r="R33" i="1"/>
  <c r="M19" i="1"/>
  <c r="Q16" i="1"/>
  <c r="R35" i="1"/>
  <c r="R22" i="1"/>
  <c r="R20" i="1"/>
  <c r="R13" i="1"/>
  <c r="R5" i="1"/>
  <c r="M5" i="1"/>
  <c r="S34" i="1"/>
  <c r="M23" i="1"/>
  <c r="R34" i="1"/>
  <c r="S38" i="1"/>
  <c r="R18" i="1"/>
  <c r="M25" i="1"/>
  <c r="R9" i="1"/>
  <c r="R25" i="1"/>
  <c r="R14" i="1"/>
  <c r="P16" i="1"/>
  <c r="Q30" i="1"/>
  <c r="R6" i="1"/>
  <c r="R21" i="1"/>
  <c r="P30" i="1"/>
  <c r="R7" i="1"/>
  <c r="R26" i="1"/>
  <c r="R12" i="1"/>
  <c r="O30" i="1"/>
  <c r="R27" i="1"/>
  <c r="R11" i="1"/>
  <c r="O16" i="1"/>
  <c r="R24" i="1"/>
  <c r="U30" i="1"/>
  <c r="U16" i="1"/>
  <c r="V16" i="1"/>
  <c r="V30" i="1"/>
  <c r="T19" i="1"/>
  <c r="T20" i="1"/>
  <c r="T21" i="1"/>
  <c r="T22" i="1"/>
  <c r="T23" i="1"/>
  <c r="T24" i="1"/>
  <c r="T25" i="1"/>
  <c r="T26" i="1"/>
  <c r="T27" i="1"/>
  <c r="T28" i="1"/>
  <c r="S19" i="1"/>
  <c r="S20" i="1"/>
  <c r="S21" i="1"/>
  <c r="S22" i="1"/>
  <c r="S23" i="1"/>
  <c r="S24" i="1"/>
  <c r="S26" i="1"/>
  <c r="S27" i="1"/>
  <c r="S28" i="1"/>
  <c r="S18" i="1"/>
  <c r="T5" i="1"/>
  <c r="T6" i="1"/>
  <c r="T7" i="1"/>
  <c r="T8" i="1"/>
  <c r="T9" i="1"/>
  <c r="T10" i="1"/>
  <c r="T11" i="1"/>
  <c r="T12" i="1"/>
  <c r="T13" i="1"/>
  <c r="T14" i="1"/>
  <c r="T4" i="1"/>
  <c r="S5" i="1"/>
  <c r="S6" i="1"/>
  <c r="S7" i="1"/>
  <c r="S8" i="1"/>
  <c r="S9" i="1"/>
  <c r="S12" i="1"/>
  <c r="S13" i="1"/>
  <c r="S14" i="1"/>
  <c r="S4" i="1"/>
  <c r="K19" i="1"/>
  <c r="K20" i="1"/>
  <c r="K21" i="1"/>
  <c r="K22" i="1"/>
  <c r="K23" i="1"/>
  <c r="K24" i="1"/>
  <c r="K25" i="1"/>
  <c r="K26" i="1"/>
  <c r="K27" i="1"/>
  <c r="K28" i="1"/>
  <c r="K18" i="1"/>
  <c r="K5" i="1"/>
  <c r="K6" i="1"/>
  <c r="K7" i="1"/>
  <c r="K8" i="1"/>
  <c r="K9" i="1"/>
  <c r="K10" i="1"/>
  <c r="K11" i="1"/>
  <c r="K12" i="1"/>
  <c r="K13" i="1"/>
  <c r="K14" i="1"/>
  <c r="K4" i="1"/>
  <c r="S40" i="1" l="1"/>
  <c r="N40" i="1"/>
  <c r="M40" i="1"/>
  <c r="R40" i="1"/>
  <c r="N30" i="1"/>
  <c r="R30" i="1"/>
  <c r="M30" i="1"/>
  <c r="R16" i="1"/>
  <c r="S10" i="1"/>
  <c r="S25" i="1"/>
  <c r="S30" i="1" s="1"/>
  <c r="S11" i="1"/>
  <c r="T16" i="1"/>
  <c r="T18" i="1"/>
  <c r="T30" i="1" s="1"/>
  <c r="K30" i="1"/>
  <c r="K40" i="1" s="1"/>
  <c r="K16" i="1"/>
  <c r="S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Ioan Amariei</author>
  </authors>
  <commentList>
    <comment ref="Q2" authorId="0" shapeId="0" xr:uid="{EB457EC4-EF6F-45AA-9382-B4086357DBC3}">
      <text>
        <r>
          <rPr>
            <b/>
            <sz val="9"/>
            <color indexed="81"/>
            <rFont val="Tahoma"/>
            <family val="2"/>
          </rPr>
          <t>Ioan Amariei:</t>
        </r>
        <r>
          <rPr>
            <sz val="9"/>
            <color indexed="81"/>
            <rFont val="Tahoma"/>
            <family val="2"/>
          </rPr>
          <t xml:space="preserve">
The maximum profit you can gain during the day if catching dead bottom.</t>
        </r>
      </text>
    </comment>
    <comment ref="R2" authorId="0" shapeId="0" xr:uid="{D2315C6D-8FFF-4EB6-B680-12C32CA601C2}">
      <text>
        <r>
          <rPr>
            <b/>
            <sz val="9"/>
            <color indexed="81"/>
            <rFont val="Tahoma"/>
            <family val="2"/>
          </rPr>
          <t>Ioan Amariei:</t>
        </r>
        <r>
          <rPr>
            <sz val="9"/>
            <color indexed="81"/>
            <rFont val="Tahoma"/>
            <family val="2"/>
          </rPr>
          <t xml:space="preserve">
Better to play in the first 30 minutes
</t>
        </r>
      </text>
    </comment>
    <comment ref="S2" authorId="0" shapeId="0" xr:uid="{56E9C578-382F-4448-A570-D6FB3DE528BF}">
      <text>
        <r>
          <rPr>
            <b/>
            <sz val="9"/>
            <color indexed="81"/>
            <rFont val="Tahoma"/>
            <family val="2"/>
          </rPr>
          <t>Ioan Amariei:</t>
        </r>
        <r>
          <rPr>
            <sz val="9"/>
            <color indexed="81"/>
            <rFont val="Tahoma"/>
            <family val="2"/>
          </rPr>
          <t xml:space="preserve">
Chance of having a minumum profit of 4%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Ioan Amariei</author>
  </authors>
  <commentList>
    <comment ref="Q1" authorId="0" shapeId="0" xr:uid="{7C0B11ED-AE75-45E9-873B-9F2DF980489B}">
      <text>
        <r>
          <rPr>
            <b/>
            <sz val="9"/>
            <color indexed="81"/>
            <rFont val="Tahoma"/>
            <family val="2"/>
          </rPr>
          <t>Ioan Amariei:</t>
        </r>
        <r>
          <rPr>
            <sz val="9"/>
            <color indexed="81"/>
            <rFont val="Tahoma"/>
            <family val="2"/>
          </rPr>
          <t xml:space="preserve">
The maximum profit you can gain during the day if catching dead bottom.</t>
        </r>
      </text>
    </comment>
    <comment ref="R1" authorId="0" shapeId="0" xr:uid="{46CA1166-5E29-4B5A-86FC-6FE2F5F3CFDA}">
      <text>
        <r>
          <rPr>
            <b/>
            <sz val="9"/>
            <color indexed="81"/>
            <rFont val="Tahoma"/>
            <family val="2"/>
          </rPr>
          <t>Ioan Amariei:</t>
        </r>
        <r>
          <rPr>
            <sz val="9"/>
            <color indexed="81"/>
            <rFont val="Tahoma"/>
            <family val="2"/>
          </rPr>
          <t xml:space="preserve">
Better to play in the first 30 minutes
</t>
        </r>
      </text>
    </comment>
    <comment ref="S1" authorId="0" shapeId="0" xr:uid="{FEC2620D-4902-4A88-BBD0-420027B51B5C}">
      <text>
        <r>
          <rPr>
            <b/>
            <sz val="9"/>
            <color indexed="81"/>
            <rFont val="Tahoma"/>
            <family val="2"/>
          </rPr>
          <t>Ioan Amariei:</t>
        </r>
        <r>
          <rPr>
            <sz val="9"/>
            <color indexed="81"/>
            <rFont val="Tahoma"/>
            <family val="2"/>
          </rPr>
          <t xml:space="preserve">
Chance of having a minumum profit of 4%
</t>
        </r>
      </text>
    </comment>
  </commentList>
</comments>
</file>

<file path=xl/sharedStrings.xml><?xml version="1.0" encoding="utf-8"?>
<sst xmlns="http://schemas.openxmlformats.org/spreadsheetml/2006/main" count="304" uniqueCount="234">
  <si>
    <t>Open</t>
  </si>
  <si>
    <t>Close</t>
  </si>
  <si>
    <t>M1H</t>
  </si>
  <si>
    <t>M2H</t>
  </si>
  <si>
    <t>M1L</t>
  </si>
  <si>
    <t>M2L</t>
  </si>
  <si>
    <t xml:space="preserve">Ticker </t>
  </si>
  <si>
    <t>Prev Close</t>
  </si>
  <si>
    <t>EXEL</t>
  </si>
  <si>
    <t>30'</t>
  </si>
  <si>
    <t/>
  </si>
  <si>
    <t>1h'</t>
  </si>
  <si>
    <t>CTXR</t>
  </si>
  <si>
    <t>ARCT</t>
  </si>
  <si>
    <t>NCLH</t>
  </si>
  <si>
    <t>CAPR</t>
  </si>
  <si>
    <t>CMRX</t>
  </si>
  <si>
    <t>KURA</t>
  </si>
  <si>
    <t>GNMK</t>
  </si>
  <si>
    <t>PBI</t>
  </si>
  <si>
    <t>GLOP</t>
  </si>
  <si>
    <t>AMC</t>
  </si>
  <si>
    <t>LPI</t>
  </si>
  <si>
    <t>OSW</t>
  </si>
  <si>
    <t>THMO</t>
  </si>
  <si>
    <t>SM</t>
  </si>
  <si>
    <t>AR</t>
  </si>
  <si>
    <t>D HIGH</t>
  </si>
  <si>
    <t>D LOW</t>
  </si>
  <si>
    <t xml:space="preserve">Max Daily Gain </t>
  </si>
  <si>
    <t>Gains % 1h'</t>
  </si>
  <si>
    <t>Gains % 30'</t>
  </si>
  <si>
    <t>1h' Profitables</t>
  </si>
  <si>
    <t>30' Profitables</t>
  </si>
  <si>
    <t>30' Risk</t>
  </si>
  <si>
    <t>1h' Risk</t>
  </si>
  <si>
    <t>Gap</t>
  </si>
  <si>
    <t>Red day</t>
  </si>
  <si>
    <t>L breed Gains/ Daily</t>
  </si>
  <si>
    <t>FLDM</t>
  </si>
  <si>
    <t>MIST</t>
  </si>
  <si>
    <t>AVEO</t>
  </si>
  <si>
    <t>MDGS</t>
  </si>
  <si>
    <t>SPI</t>
  </si>
  <si>
    <t>PYX</t>
  </si>
  <si>
    <t>WTRH</t>
  </si>
  <si>
    <t>VERI</t>
  </si>
  <si>
    <t>Criteria to fit into this pattern</t>
  </si>
  <si>
    <t xml:space="preserve">Performance prev day &gt; 15% </t>
  </si>
  <si>
    <t>Pre market gap down between  0%  - 15%</t>
  </si>
  <si>
    <t xml:space="preserve">Sequence of prior Green Day/s </t>
  </si>
  <si>
    <t xml:space="preserve">Ideally pre market to have a push before the open </t>
  </si>
  <si>
    <t>Float</t>
  </si>
  <si>
    <t>Volume</t>
  </si>
  <si>
    <t>60.4 M</t>
  </si>
  <si>
    <t>6.81 M</t>
  </si>
  <si>
    <t>26.56 M</t>
  </si>
  <si>
    <t>81.01 M</t>
  </si>
  <si>
    <t>7.34 M</t>
  </si>
  <si>
    <t>1.42 M</t>
  </si>
  <si>
    <t>1.4 M</t>
  </si>
  <si>
    <t>2.6 M</t>
  </si>
  <si>
    <t>First red day</t>
  </si>
  <si>
    <t>Volume &gt; 2M</t>
  </si>
  <si>
    <t>CLSK</t>
  </si>
  <si>
    <t>GNPX</t>
  </si>
  <si>
    <t xml:space="preserve">SCON </t>
  </si>
  <si>
    <t>PREV. CLOSE</t>
  </si>
  <si>
    <t>OPEN</t>
  </si>
  <si>
    <t>CLOSE</t>
  </si>
  <si>
    <t>RED DAY</t>
  </si>
  <si>
    <t>GAP</t>
  </si>
  <si>
    <t xml:space="preserve">Float </t>
  </si>
  <si>
    <t>L breeds % / Daily</t>
  </si>
  <si>
    <t>TTNP</t>
  </si>
  <si>
    <t>20.67 M</t>
  </si>
  <si>
    <t>90.47 M</t>
  </si>
  <si>
    <t>BPMX</t>
  </si>
  <si>
    <t>RTTR</t>
  </si>
  <si>
    <t>46.05 M</t>
  </si>
  <si>
    <t>16 M</t>
  </si>
  <si>
    <t>5D Low &gt;%</t>
  </si>
  <si>
    <t>Perf Week</t>
  </si>
  <si>
    <t>3.68 M</t>
  </si>
  <si>
    <t>32.24 M</t>
  </si>
  <si>
    <t>2,71</t>
  </si>
  <si>
    <t>6.13 M</t>
  </si>
  <si>
    <t>3.71 M</t>
  </si>
  <si>
    <t>8.09 M</t>
  </si>
  <si>
    <t>11.04 M</t>
  </si>
  <si>
    <t>3.3 M</t>
  </si>
  <si>
    <t>40.55 M</t>
  </si>
  <si>
    <t>MGNX</t>
  </si>
  <si>
    <t>CARS</t>
  </si>
  <si>
    <t>CPSH</t>
  </si>
  <si>
    <t>XRF</t>
  </si>
  <si>
    <t>657 K</t>
  </si>
  <si>
    <t>65.41 M</t>
  </si>
  <si>
    <t>12 M</t>
  </si>
  <si>
    <t>48 M</t>
  </si>
  <si>
    <t>TGTX</t>
  </si>
  <si>
    <t>93 M</t>
  </si>
  <si>
    <t>INUV</t>
  </si>
  <si>
    <t xml:space="preserve">38 M </t>
  </si>
  <si>
    <t>ZN</t>
  </si>
  <si>
    <t>162 M</t>
  </si>
  <si>
    <t>30' M Play Only</t>
  </si>
  <si>
    <t>8.14 M</t>
  </si>
  <si>
    <t>22.32 M</t>
  </si>
  <si>
    <t>1.12 M</t>
  </si>
  <si>
    <t>800 K</t>
  </si>
  <si>
    <t>3.2 M</t>
  </si>
  <si>
    <t>5.72 M</t>
  </si>
  <si>
    <t>8 M</t>
  </si>
  <si>
    <t>TTPH</t>
  </si>
  <si>
    <t xml:space="preserve">81.2 M </t>
  </si>
  <si>
    <t>20.36 M</t>
  </si>
  <si>
    <t>6.88 M</t>
  </si>
  <si>
    <t>4.2 M</t>
  </si>
  <si>
    <t>VUZI</t>
  </si>
  <si>
    <t>CWH</t>
  </si>
  <si>
    <t>BTU</t>
  </si>
  <si>
    <t>PTGX</t>
  </si>
  <si>
    <t>AXL</t>
  </si>
  <si>
    <t>MRAM</t>
  </si>
  <si>
    <t>RIOT</t>
  </si>
  <si>
    <t>FNKO</t>
  </si>
  <si>
    <t>SAEX</t>
  </si>
  <si>
    <t>SIG</t>
  </si>
  <si>
    <t>FTEK</t>
  </si>
  <si>
    <t>OCN</t>
  </si>
  <si>
    <t>SCON</t>
  </si>
  <si>
    <t>124.3 M</t>
  </si>
  <si>
    <t>19.79 M</t>
  </si>
  <si>
    <t>2.12 M</t>
  </si>
  <si>
    <t>3.58 M</t>
  </si>
  <si>
    <t>19.89 M</t>
  </si>
  <si>
    <t>28.95 M</t>
  </si>
  <si>
    <t xml:space="preserve">4.23 M </t>
  </si>
  <si>
    <t>87.22 M</t>
  </si>
  <si>
    <t>3.62 M</t>
  </si>
  <si>
    <t>95 M</t>
  </si>
  <si>
    <t>2.86 M</t>
  </si>
  <si>
    <t>81 M</t>
  </si>
  <si>
    <t>16.16 M</t>
  </si>
  <si>
    <t>26 M</t>
  </si>
  <si>
    <t>4.89 M</t>
  </si>
  <si>
    <t>107 M</t>
  </si>
  <si>
    <t>3.08 M</t>
  </si>
  <si>
    <t>MARA</t>
  </si>
  <si>
    <t>AMRX</t>
  </si>
  <si>
    <t>NBRV</t>
  </si>
  <si>
    <t>NNVC</t>
  </si>
  <si>
    <t>VEDL</t>
  </si>
  <si>
    <t>NAKD</t>
  </si>
  <si>
    <t>VTVT</t>
  </si>
  <si>
    <t>VTIQ</t>
  </si>
  <si>
    <t>BW</t>
  </si>
  <si>
    <t>UNFI</t>
  </si>
  <si>
    <t>SIF</t>
  </si>
  <si>
    <t>GNUS</t>
  </si>
  <si>
    <t xml:space="preserve">CREX </t>
  </si>
  <si>
    <t>RMBL</t>
  </si>
  <si>
    <t>ARPO</t>
  </si>
  <si>
    <t>EFOI</t>
  </si>
  <si>
    <t>CREX</t>
  </si>
  <si>
    <t>NVUS</t>
  </si>
  <si>
    <t>IZEA</t>
  </si>
  <si>
    <t>CNAT</t>
  </si>
  <si>
    <t>ONCY</t>
  </si>
  <si>
    <t>OMP</t>
  </si>
  <si>
    <t>IBIO</t>
  </si>
  <si>
    <t>DKNG</t>
  </si>
  <si>
    <t>CPG</t>
  </si>
  <si>
    <t>HEXO</t>
  </si>
  <si>
    <t>RENN</t>
  </si>
  <si>
    <t>CMCM</t>
  </si>
  <si>
    <t>SURF</t>
  </si>
  <si>
    <t>ATRA</t>
  </si>
  <si>
    <t>VBIV</t>
  </si>
  <si>
    <t>CNET</t>
  </si>
  <si>
    <t>GPRE</t>
  </si>
  <si>
    <t>ATOS</t>
  </si>
  <si>
    <t>ALT</t>
  </si>
  <si>
    <t>CLSN</t>
  </si>
  <si>
    <t>NAVB</t>
  </si>
  <si>
    <t>VFF</t>
  </si>
  <si>
    <t>INVVY</t>
  </si>
  <si>
    <t>ASNA</t>
  </si>
  <si>
    <t>MRSN</t>
  </si>
  <si>
    <t>OTLK</t>
  </si>
  <si>
    <t>SMRT</t>
  </si>
  <si>
    <t>JILL</t>
  </si>
  <si>
    <t>ABIO</t>
  </si>
  <si>
    <t>HX</t>
  </si>
  <si>
    <t>MGEN</t>
  </si>
  <si>
    <t>CLUB</t>
  </si>
  <si>
    <t>HUSN</t>
  </si>
  <si>
    <t>ADAP</t>
  </si>
  <si>
    <t>GMBL</t>
  </si>
  <si>
    <t>CETX</t>
  </si>
  <si>
    <t>DVAX</t>
  </si>
  <si>
    <t>AMRS</t>
  </si>
  <si>
    <t>MYOV</t>
  </si>
  <si>
    <t>PGEN</t>
  </si>
  <si>
    <t>PEIX</t>
  </si>
  <si>
    <t>05/06.2020</t>
  </si>
  <si>
    <t>TMDI</t>
  </si>
  <si>
    <t>KZR</t>
  </si>
  <si>
    <t>DLPN</t>
  </si>
  <si>
    <t>TRXC</t>
  </si>
  <si>
    <t>XSPA</t>
  </si>
  <si>
    <t>DHC</t>
  </si>
  <si>
    <t>HTZ</t>
  </si>
  <si>
    <t>CDR</t>
  </si>
  <si>
    <t>OAS</t>
  </si>
  <si>
    <t>GCI</t>
  </si>
  <si>
    <t>CPE</t>
  </si>
  <si>
    <t>WLL</t>
  </si>
  <si>
    <t>RIG</t>
  </si>
  <si>
    <t>TUP</t>
  </si>
  <si>
    <t>PEI</t>
  </si>
  <si>
    <t>XOG</t>
  </si>
  <si>
    <t>BORR</t>
  </si>
  <si>
    <t>MITT</t>
  </si>
  <si>
    <t>VAL</t>
  </si>
  <si>
    <t>MIK</t>
  </si>
  <si>
    <t>WPG</t>
  </si>
  <si>
    <t>FOSL</t>
  </si>
  <si>
    <t>NE</t>
  </si>
  <si>
    <t>PACD</t>
  </si>
  <si>
    <t>TRPX</t>
  </si>
  <si>
    <t>JAKK</t>
  </si>
  <si>
    <t>CEMI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</si>
</sst>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2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9" fontId="3" fillId="0" borderId="0" applyFont="0" applyFill="0" applyBorder="0" applyAlignment="0" applyProtection="0"/>
    <xf numFmtId="0" fontId="5" fillId="5" borderId="0" applyNumberFormat="0" applyBorder="0" applyAlignment="0" applyProtection="0"/>
  </cellStyleXfs>
  <cellXfs count="32">
    <xf numFmtId="0" fontId="0" fillId="0" borderId="0" xfId="0"/>
    <xf numFmtId="0" fontId="1" fillId="2" borderId="0" xfId="1"/>
    <xf numFmtId="0" fontId="2" fillId="3" borderId="0" xfId="2"/>
    <xf numFmtId="0" fontId="0" fillId="0" borderId="0" xfId="0" quotePrefix="1"/>
    <xf numFmtId="14" fontId="4" fillId="4" borderId="0" xfId="0" applyNumberFormat="1" applyFont="1" applyFill="1"/>
    <xf numFmtId="9" fontId="0" fillId="0" borderId="0" xfId="3" applyFont="1"/>
    <xf numFmtId="10" fontId="0" fillId="0" borderId="0" xfId="0" applyNumberFormat="1"/>
    <xf numFmtId="10" fontId="2" fillId="3" borderId="0" xfId="2" applyNumberFormat="1"/>
    <xf numFmtId="10" fontId="1" fillId="2" borderId="0" xfId="1" applyNumberFormat="1"/>
    <xf numFmtId="0" fontId="1" fillId="2" borderId="0" xfId="1" applyNumberFormat="1"/>
    <xf numFmtId="10" fontId="5" fillId="5" borderId="0" xfId="4" applyNumberFormat="1"/>
    <xf numFmtId="0" fontId="0" fillId="0" borderId="0" xfId="0" applyNumberFormat="1" applyBorder="1"/>
    <xf numFmtId="0" fontId="0" fillId="0" borderId="0" xfId="0" applyBorder="1"/>
    <xf numFmtId="0" fontId="0" fillId="0" borderId="1" xfId="0" applyBorder="1"/>
    <xf numFmtId="0" fontId="1" fillId="2" borderId="0" xfId="1" applyBorder="1"/>
    <xf numFmtId="0" fontId="2" fillId="3" borderId="0" xfId="2" applyBorder="1"/>
    <xf numFmtId="9" fontId="0" fillId="0" borderId="0" xfId="0" applyNumberFormat="1"/>
    <xf numFmtId="10" fontId="0" fillId="0" borderId="0" xfId="0" applyNumberFormat="1" applyBorder="1"/>
    <xf numFmtId="14" fontId="6" fillId="4" borderId="0" xfId="0" applyNumberFormat="1" applyFont="1" applyFill="1"/>
    <xf numFmtId="9" fontId="0" fillId="0" borderId="0" xfId="0" applyNumberFormat="1" applyBorder="1"/>
    <xf numFmtId="0" fontId="1" fillId="6" borderId="0" xfId="1" applyNumberFormat="1" applyFill="1"/>
    <xf numFmtId="0" fontId="1" fillId="6" borderId="0" xfId="1" applyFill="1"/>
    <xf numFmtId="14" fontId="9" fillId="4" borderId="0" xfId="4" applyNumberFormat="1" applyFont="1" applyFill="1"/>
    <xf numFmtId="0" fontId="0" fillId="0" borderId="1" xfId="0" applyFill="1" applyBorder="1"/>
    <xf numFmtId="0" fontId="2" fillId="6" borderId="0" xfId="2" applyFill="1"/>
    <xf numFmtId="10" fontId="0" fillId="7" borderId="0" xfId="0" applyNumberFormat="1" applyFill="1"/>
    <xf numFmtId="10" fontId="1" fillId="8" borderId="0" xfId="1" applyNumberFormat="1" applyFill="1"/>
    <xf numFmtId="10" fontId="0" fillId="0" borderId="0" xfId="0" applyNumberFormat="1" applyFill="1"/>
    <xf numFmtId="14" fontId="10" fillId="4" borderId="0" xfId="0" applyNumberFormat="1" applyFont="1" applyFill="1"/>
    <xf numFmtId="0" fontId="6" fillId="4" borderId="0" xfId="0" applyFont="1" applyFill="1"/>
    <xf numFmtId="16" fontId="6" fillId="4" borderId="0" xfId="0" applyNumberFormat="1" applyFont="1" applyFill="1"/>
    <xf numFmtId="14" fontId="11" fillId="4" borderId="1" xfId="0" applyNumberFormat="1" applyFont="1" applyFill="1" applyBorder="1"/>
  </cellXfs>
  <cellStyles count="5">
    <cellStyle name="Bad" xfId="2" builtinId="27"/>
    <cellStyle name="Good" xfId="1" builtinId="26"/>
    <cellStyle name="Neutral" xfId="4" builtinId="28"/>
    <cellStyle name="Normal" xfId="0" builtinId="0"/>
    <cellStyle name="Percent" xfId="3" builtinId="5"/>
  </cellStyles>
  <dxfs count="1"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1" defaultTableStyle="TableStyleMedium2" defaultPivotStyle="PivotStyleLight16">
    <tableStyle name="Table Style 1" pivot="0" count="0" xr9:uid="{26E2E270-BD3D-4247-A83E-B299598EE5B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337269</xdr:colOff>
      <xdr:row>150</xdr:row>
      <xdr:rowOff>108583</xdr:rowOff>
    </xdr:from>
    <xdr:to>
      <xdr:col>10</xdr:col>
      <xdr:colOff>337629</xdr:colOff>
      <xdr:row>150</xdr:row>
      <xdr:rowOff>108943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B2B9808-FD2E-4CCC-899D-57BAC24053E4}"/>
                </a:ext>
              </a:extLst>
            </xdr14:cNvPr>
            <xdr14:cNvContentPartPr/>
          </xdr14:nvContentPartPr>
          <xdr14:nvPr macro=""/>
          <xdr14:xfrm>
            <a:off x="8436240" y="278780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2B2B9808-FD2E-4CCC-899D-57BAC24053E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382240" y="277704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5-27T07:29:34.36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98604A-4969-476F-A420-AC68CF55CA18}" name="Table1" displayName="Table1" ref="A3:J28" totalsRowShown="0" headerRowDxfId="0">
  <autoFilter ref="A3:J28" xr:uid="{81DCCAB7-1E45-400C-B7B8-D8510F5FC177}"/>
  <tableColumns count="10">
    <tableColumn id="1" xr3:uid="{C07401DF-C13B-42F6-85D1-BB3DF6EB3FAB}" name="Ticker "/>
    <tableColumn id="2" xr3:uid="{111B4175-740F-4248-9A6A-4876DEBFC3F1}" name="Prev Close"/>
    <tableColumn id="3" xr3:uid="{506FDC0E-112F-46A4-8C5C-2D4E62D06E9B}" name="Open"/>
    <tableColumn id="4" xr3:uid="{4F9D5484-14C1-4E65-BB50-0C36D9F1F5D3}" name="Close"/>
    <tableColumn id="5" xr3:uid="{6262D5F3-3135-4598-8762-C7CAAEF5F16A}" name="M1H"/>
    <tableColumn id="6" xr3:uid="{52007963-04DC-4133-B17F-A671F91BDDD5}" name="M2H"/>
    <tableColumn id="7" xr3:uid="{E09031BC-6CB5-4055-8C4C-32C6D456E5C4}" name="M1L"/>
    <tableColumn id="8" xr3:uid="{5BE53FF6-82D7-4E48-B440-66417E51191E}" name="M2L"/>
    <tableColumn id="11" xr3:uid="{CA20F35A-2990-4A57-9F1A-998158FE1875}" name="D HIGH"/>
    <tableColumn id="12" xr3:uid="{B867DD52-1CD7-43BC-B7A2-B86DF86C8172}" name="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D9359-7723-48B1-B3B8-0D01C8A8FF8C}">
  <dimension ref="A1:Y251"/>
  <sheetViews>
    <sheetView tabSelected="1" topLeftCell="A2" zoomScale="70" zoomScaleNormal="70" workbookViewId="0">
      <selection activeCell="R60" sqref="R60"/>
    </sheetView>
  </sheetViews>
  <sheetFormatPr defaultRowHeight="14.4" x14ac:dyDescent="0.3"/>
  <cols>
    <col min="1" max="1" width="11.77734375" customWidth="1"/>
    <col min="2" max="2" width="15.6640625" customWidth="1"/>
    <col min="3" max="3" width="12.88671875" customWidth="1"/>
    <col min="4" max="4" width="11.88671875" customWidth="1"/>
    <col min="5" max="5" width="10.5546875" customWidth="1"/>
    <col min="6" max="6" width="11.6640625" customWidth="1"/>
    <col min="7" max="7" width="11" customWidth="1"/>
    <col min="8" max="8" width="10.33203125" customWidth="1"/>
    <col min="9" max="9" width="11.88671875" customWidth="1"/>
    <col min="10" max="13" width="10.33203125" customWidth="1"/>
    <col min="15" max="15" width="12.109375" customWidth="1"/>
    <col min="16" max="16" width="11.109375" customWidth="1"/>
    <col min="17" max="17" width="13" customWidth="1"/>
    <col min="18" max="18" width="17.109375" customWidth="1"/>
    <col min="19" max="19" width="14.5546875" customWidth="1"/>
    <col min="20" max="20" width="14.77734375" customWidth="1"/>
    <col min="21" max="21" width="13.44140625" customWidth="1"/>
    <col min="22" max="22" width="11.88671875" customWidth="1"/>
    <col min="23" max="23" width="10.21875" customWidth="1"/>
  </cols>
  <sheetData>
    <row r="1" spans="1:25" x14ac:dyDescent="0.3">
      <c r="A1" s="4">
        <v>43951</v>
      </c>
    </row>
    <row r="2" spans="1:25" x14ac:dyDescent="0.3">
      <c r="A2" s="3" t="s">
        <v>10</v>
      </c>
      <c r="E2" t="s">
        <v>9</v>
      </c>
      <c r="F2" t="s">
        <v>11</v>
      </c>
      <c r="G2" t="s">
        <v>9</v>
      </c>
      <c r="H2" t="s">
        <v>11</v>
      </c>
      <c r="K2" s="2" t="s">
        <v>37</v>
      </c>
      <c r="L2" t="s">
        <v>36</v>
      </c>
      <c r="M2" t="s">
        <v>38</v>
      </c>
      <c r="O2" s="1" t="s">
        <v>31</v>
      </c>
      <c r="P2" s="1" t="s">
        <v>30</v>
      </c>
      <c r="Q2" s="1" t="s">
        <v>29</v>
      </c>
      <c r="R2" s="9" t="s">
        <v>106</v>
      </c>
      <c r="S2" s="20" t="s">
        <v>33</v>
      </c>
      <c r="T2" s="8" t="s">
        <v>32</v>
      </c>
      <c r="U2" s="8" t="s">
        <v>34</v>
      </c>
      <c r="V2" s="9" t="s">
        <v>35</v>
      </c>
      <c r="W2" t="s">
        <v>52</v>
      </c>
      <c r="X2" t="s">
        <v>53</v>
      </c>
      <c r="Y2" t="s">
        <v>82</v>
      </c>
    </row>
    <row r="3" spans="1:25" x14ac:dyDescent="0.3">
      <c r="A3" s="12" t="s">
        <v>6</v>
      </c>
      <c r="B3" s="12" t="s">
        <v>7</v>
      </c>
      <c r="C3" s="14" t="s">
        <v>0</v>
      </c>
      <c r="D3" s="15" t="s">
        <v>1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27</v>
      </c>
      <c r="J3" s="12" t="s">
        <v>28</v>
      </c>
    </row>
    <row r="4" spans="1:25" x14ac:dyDescent="0.3">
      <c r="A4" t="s">
        <v>8</v>
      </c>
      <c r="B4">
        <v>26.065000000000001</v>
      </c>
      <c r="C4">
        <v>25.68</v>
      </c>
      <c r="D4">
        <v>24.69</v>
      </c>
      <c r="E4">
        <v>25.8</v>
      </c>
      <c r="F4">
        <v>25.8</v>
      </c>
      <c r="G4">
        <v>25.13</v>
      </c>
      <c r="H4">
        <v>25.13</v>
      </c>
      <c r="I4">
        <v>25.75</v>
      </c>
      <c r="J4">
        <v>24.65</v>
      </c>
      <c r="K4" s="1" t="b">
        <f>Table1[[#This Row],[Open]]&gt;Table1[[#This Row],[Close]]</f>
        <v>1</v>
      </c>
      <c r="L4" s="6">
        <f>(Table1[[#This Row],[Open]]-Table1[[#This Row],[Prev Close]])/Table1[[#This Row],[Prev Close]]</f>
        <v>-1.4770765394206849E-2</v>
      </c>
      <c r="O4" s="8">
        <f>(Table1[[#This Row],[Open]]-Table1[[#This Row],[M1L]])/Table1[[#This Row],[Open]]</f>
        <v>2.141744548286607E-2</v>
      </c>
      <c r="P4" s="8">
        <f>(Table1[[#This Row],[Open]]-Table1[[#This Row],[M2L]])/Table1[[#This Row],[Open]]</f>
        <v>2.141744548286607E-2</v>
      </c>
      <c r="Q4" s="8">
        <f>(Table1[[#This Row],[Open]]-Table1[[#This Row],[D LOW]])/Table1[[#This Row],[Open]]</f>
        <v>4.0109034267912819E-2</v>
      </c>
      <c r="R4" s="1" t="b">
        <f>O4=P4</f>
        <v>1</v>
      </c>
      <c r="S4" s="2" t="b">
        <f t="shared" ref="S4:S14" si="0">O4&gt;=3.99%</f>
        <v>0</v>
      </c>
      <c r="T4" s="2" t="b">
        <f t="shared" ref="T4:T14" si="1">P4&gt;=3.99%</f>
        <v>0</v>
      </c>
      <c r="U4" s="8">
        <f>(Table1[[#This Row],[Open]]-Table1[[#This Row],[M1H]])/Table1[[#This Row],[Open]]</f>
        <v>-4.6728971962617209E-3</v>
      </c>
      <c r="V4" s="8">
        <f>(Table1[[#This Row],[Open]]-Table1[[#This Row],[M2H]])/Table1[[#This Row],[Open]]</f>
        <v>-4.6728971962617209E-3</v>
      </c>
    </row>
    <row r="5" spans="1:25" x14ac:dyDescent="0.3">
      <c r="A5" t="s">
        <v>12</v>
      </c>
      <c r="B5">
        <v>0.99260000000000004</v>
      </c>
      <c r="C5">
        <v>0.95</v>
      </c>
      <c r="D5">
        <v>0.91</v>
      </c>
      <c r="E5">
        <v>1</v>
      </c>
      <c r="F5">
        <v>1</v>
      </c>
      <c r="G5">
        <v>0.93</v>
      </c>
      <c r="H5">
        <v>0.93</v>
      </c>
      <c r="I5">
        <v>1</v>
      </c>
      <c r="J5">
        <v>0.88</v>
      </c>
      <c r="K5" s="1" t="b">
        <f>Table1[[#This Row],[Open]]&gt;Table1[[#This Row],[Close]]</f>
        <v>1</v>
      </c>
      <c r="L5" s="10">
        <f>(Table1[[#This Row],[Open]]-Table1[[#This Row],[Prev Close]])/Table1[[#This Row],[Prev Close]]</f>
        <v>-4.2917590167237639E-2</v>
      </c>
      <c r="M5" t="b">
        <f>IF(L5&lt;-4%,O5&gt;4%)</f>
        <v>0</v>
      </c>
      <c r="N5" t="b">
        <f>IF(L5&lt;-4%,Q5&gt;4%)</f>
        <v>1</v>
      </c>
      <c r="O5" s="8">
        <f>(Table1[[#This Row],[Open]]-Table1[[#This Row],[M1L]])/Table1[[#This Row],[Open]]</f>
        <v>2.1052631578947271E-2</v>
      </c>
      <c r="P5" s="8">
        <f>(Table1[[#This Row],[Open]]-Table1[[#This Row],[M2L]])/Table1[[#This Row],[Open]]</f>
        <v>2.1052631578947271E-2</v>
      </c>
      <c r="Q5" s="8">
        <f>(Table1[[#This Row],[Open]]-Table1[[#This Row],[D LOW]])/Table1[[#This Row],[Open]]</f>
        <v>7.3684210526315741E-2</v>
      </c>
      <c r="R5" s="1" t="b">
        <f t="shared" ref="R5:R14" si="2">O5=P5</f>
        <v>1</v>
      </c>
      <c r="S5" s="2" t="b">
        <f t="shared" si="0"/>
        <v>0</v>
      </c>
      <c r="T5" s="2" t="b">
        <f t="shared" si="1"/>
        <v>0</v>
      </c>
      <c r="U5" s="7">
        <f>(Table1[[#This Row],[Open]]-Table1[[#This Row],[M1H]])/Table1[[#This Row],[Open]]</f>
        <v>-5.2631578947368474E-2</v>
      </c>
      <c r="V5" s="8">
        <f>(Table1[[#This Row],[Open]]-Table1[[#This Row],[M2H]])/Table1[[#This Row],[Open]]</f>
        <v>-5.2631578947368474E-2</v>
      </c>
    </row>
    <row r="6" spans="1:25" x14ac:dyDescent="0.3">
      <c r="A6" t="s">
        <v>13</v>
      </c>
      <c r="B6">
        <v>32.92</v>
      </c>
      <c r="C6">
        <v>32.89</v>
      </c>
      <c r="D6">
        <v>34.5</v>
      </c>
      <c r="E6">
        <v>32.950000000000003</v>
      </c>
      <c r="F6">
        <v>33.5</v>
      </c>
      <c r="G6">
        <v>30.05</v>
      </c>
      <c r="H6">
        <v>30.05</v>
      </c>
      <c r="I6">
        <v>37.5</v>
      </c>
      <c r="J6">
        <v>30</v>
      </c>
      <c r="K6" s="2" t="b">
        <f>Table1[[#This Row],[Open]]&gt;Table1[[#This Row],[Close]]</f>
        <v>0</v>
      </c>
      <c r="L6" s="6">
        <f>(Table1[[#This Row],[Open]]-Table1[[#This Row],[Prev Close]])/Table1[[#This Row],[Prev Close]]</f>
        <v>-9.1130012150671732E-4</v>
      </c>
      <c r="O6" s="8">
        <f>(Table1[[#This Row],[Open]]-Table1[[#This Row],[M1L]])/Table1[[#This Row],[Open]]</f>
        <v>8.6348434174521121E-2</v>
      </c>
      <c r="P6" s="8">
        <f>(Table1[[#This Row],[Open]]-Table1[[#This Row],[M2L]])/Table1[[#This Row],[Open]]</f>
        <v>8.6348434174521121E-2</v>
      </c>
      <c r="Q6" s="8">
        <f>(Table1[[#This Row],[Open]]-Table1[[#This Row],[D LOW]])/Table1[[#This Row],[Open]]</f>
        <v>8.7868653086044413E-2</v>
      </c>
      <c r="R6" s="1" t="b">
        <f t="shared" si="2"/>
        <v>1</v>
      </c>
      <c r="S6" s="21" t="b">
        <f t="shared" si="0"/>
        <v>1</v>
      </c>
      <c r="T6" s="1" t="b">
        <f t="shared" si="1"/>
        <v>1</v>
      </c>
      <c r="U6" s="8">
        <f>(Table1[[#This Row],[Open]]-Table1[[#This Row],[M1H]])/Table1[[#This Row],[Open]]</f>
        <v>-1.8242626938279804E-3</v>
      </c>
      <c r="V6" s="8">
        <f>(Table1[[#This Row],[Open]]-Table1[[#This Row],[M2H]])/Table1[[#This Row],[Open]]</f>
        <v>-1.8546670720583747E-2</v>
      </c>
    </row>
    <row r="7" spans="1:25" x14ac:dyDescent="0.3">
      <c r="A7" t="s">
        <v>14</v>
      </c>
      <c r="B7">
        <v>16.41</v>
      </c>
      <c r="C7">
        <v>16.22</v>
      </c>
      <c r="D7">
        <v>16.399999999999999</v>
      </c>
      <c r="E7">
        <v>17.12</v>
      </c>
      <c r="F7">
        <v>17.18</v>
      </c>
      <c r="G7">
        <v>15.19</v>
      </c>
      <c r="H7">
        <v>15.19</v>
      </c>
      <c r="I7">
        <v>17.48</v>
      </c>
      <c r="J7">
        <v>15.19</v>
      </c>
      <c r="K7" s="2" t="b">
        <f>Table1[[#This Row],[Open]]&gt;Table1[[#This Row],[Close]]</f>
        <v>0</v>
      </c>
      <c r="L7" s="6">
        <f>(Table1[[#This Row],[Open]]-Table1[[#This Row],[Prev Close]])/Table1[[#This Row],[Prev Close]]</f>
        <v>-1.1578305911029938E-2</v>
      </c>
      <c r="O7" s="8">
        <f>(Table1[[#This Row],[Open]]-Table1[[#This Row],[M1L]])/Table1[[#This Row],[Open]]</f>
        <v>6.3501849568433993E-2</v>
      </c>
      <c r="P7" s="8">
        <f>(Table1[[#This Row],[Open]]-Table1[[#This Row],[M2L]])/Table1[[#This Row],[Open]]</f>
        <v>6.3501849568433993E-2</v>
      </c>
      <c r="Q7" s="8">
        <f>(Table1[[#This Row],[Open]]-Table1[[#This Row],[D LOW]])/Table1[[#This Row],[Open]]</f>
        <v>6.3501849568433993E-2</v>
      </c>
      <c r="R7" s="1" t="b">
        <f t="shared" si="2"/>
        <v>1</v>
      </c>
      <c r="S7" s="21" t="b">
        <f t="shared" si="0"/>
        <v>1</v>
      </c>
      <c r="T7" s="1" t="b">
        <f t="shared" si="1"/>
        <v>1</v>
      </c>
      <c r="U7" s="7">
        <f>(Table1[[#This Row],[Open]]-Table1[[#This Row],[M1H]])/Table1[[#This Row],[Open]]</f>
        <v>-5.5487053020961914E-2</v>
      </c>
      <c r="V7" s="7">
        <f>(Table1[[#This Row],[Open]]-Table1[[#This Row],[M2H]])/Table1[[#This Row],[Open]]</f>
        <v>-5.918618988902595E-2</v>
      </c>
    </row>
    <row r="8" spans="1:25" x14ac:dyDescent="0.3">
      <c r="A8" t="s">
        <v>15</v>
      </c>
      <c r="B8">
        <v>8.5</v>
      </c>
      <c r="C8">
        <v>7.3</v>
      </c>
      <c r="D8">
        <v>7</v>
      </c>
      <c r="E8">
        <v>8.02</v>
      </c>
      <c r="F8">
        <v>8.02</v>
      </c>
      <c r="G8">
        <v>6.75</v>
      </c>
      <c r="H8">
        <v>6.61</v>
      </c>
      <c r="I8">
        <v>8.02</v>
      </c>
      <c r="J8">
        <v>6</v>
      </c>
      <c r="K8" s="1" t="b">
        <f>Table1[[#This Row],[Open]]&gt;Table1[[#This Row],[Close]]</f>
        <v>1</v>
      </c>
      <c r="L8" s="10">
        <f>(Table1[[#This Row],[Open]]-Table1[[#This Row],[Prev Close]])/Table1[[#This Row],[Prev Close]]</f>
        <v>-0.14117647058823532</v>
      </c>
      <c r="M8" t="b">
        <f>IF(L8&lt;-4%,O8&gt;4%)</f>
        <v>1</v>
      </c>
      <c r="N8" t="b">
        <f t="shared" ref="N8:N25" si="3">IF(L8&lt;-4%,Q8&gt;4%)</f>
        <v>1</v>
      </c>
      <c r="O8" s="8">
        <f>(Table1[[#This Row],[Open]]-Table1[[#This Row],[M1L]])/Table1[[#This Row],[Open]]</f>
        <v>7.5342465753424639E-2</v>
      </c>
      <c r="P8" s="8">
        <f>(Table1[[#This Row],[Open]]-Table1[[#This Row],[M2L]])/Table1[[#This Row],[Open]]</f>
        <v>9.452054794520541E-2</v>
      </c>
      <c r="Q8" s="8">
        <f>(Table1[[#This Row],[Open]]-Table1[[#This Row],[D LOW]])/Table1[[#This Row],[Open]]</f>
        <v>0.17808219178082191</v>
      </c>
      <c r="R8" s="2" t="b">
        <f t="shared" si="2"/>
        <v>0</v>
      </c>
      <c r="S8" s="21" t="b">
        <f t="shared" si="0"/>
        <v>1</v>
      </c>
      <c r="T8" s="1" t="b">
        <f t="shared" si="1"/>
        <v>1</v>
      </c>
      <c r="U8" s="7">
        <f>(Table1[[#This Row],[Open]]-Table1[[#This Row],[M1H]])/Table1[[#This Row],[Open]]</f>
        <v>-9.8630136986301339E-2</v>
      </c>
      <c r="V8" s="7">
        <f>(Table1[[#This Row],[Open]]-Table1[[#This Row],[M2H]])/Table1[[#This Row],[Open]]</f>
        <v>-9.8630136986301339E-2</v>
      </c>
    </row>
    <row r="9" spans="1:25" x14ac:dyDescent="0.3">
      <c r="A9" t="s">
        <v>16</v>
      </c>
      <c r="B9">
        <v>2.15</v>
      </c>
      <c r="C9">
        <v>2.1</v>
      </c>
      <c r="D9">
        <v>2.2999999999999998</v>
      </c>
      <c r="E9">
        <v>2.15</v>
      </c>
      <c r="F9">
        <v>2.15</v>
      </c>
      <c r="G9">
        <v>1.94</v>
      </c>
      <c r="H9">
        <v>1.94</v>
      </c>
      <c r="I9">
        <v>2.38</v>
      </c>
      <c r="J9">
        <v>1.95</v>
      </c>
      <c r="K9" s="2" t="b">
        <f>Table1[[#This Row],[Open]]&gt;Table1[[#This Row],[Close]]</f>
        <v>0</v>
      </c>
      <c r="L9" s="6">
        <f>(Table1[[#This Row],[Open]]-Table1[[#This Row],[Prev Close]])/Table1[[#This Row],[Prev Close]]</f>
        <v>-2.3255813953488292E-2</v>
      </c>
      <c r="O9" s="8">
        <f>(Table1[[#This Row],[Open]]-Table1[[#This Row],[M1L]])/Table1[[#This Row],[Open]]</f>
        <v>7.6190476190476253E-2</v>
      </c>
      <c r="P9" s="8">
        <f>(Table1[[#This Row],[Open]]-Table1[[#This Row],[M2L]])/Table1[[#This Row],[Open]]</f>
        <v>7.6190476190476253E-2</v>
      </c>
      <c r="Q9" s="8">
        <f>(Table1[[#This Row],[Open]]-Table1[[#This Row],[D LOW]])/Table1[[#This Row],[Open]]</f>
        <v>7.1428571428571494E-2</v>
      </c>
      <c r="R9" s="1" t="b">
        <f t="shared" si="2"/>
        <v>1</v>
      </c>
      <c r="S9" s="21" t="b">
        <f t="shared" si="0"/>
        <v>1</v>
      </c>
      <c r="T9" s="1" t="b">
        <f t="shared" si="1"/>
        <v>1</v>
      </c>
      <c r="U9" s="8">
        <f>(Table1[[#This Row],[Open]]-Table1[[#This Row],[M1H]])/Table1[[#This Row],[Open]]</f>
        <v>-2.3809523809523725E-2</v>
      </c>
      <c r="V9" s="8">
        <f>(Table1[[#This Row],[Open]]-Table1[[#This Row],[M2H]])/Table1[[#This Row],[Open]]</f>
        <v>-2.3809523809523725E-2</v>
      </c>
    </row>
    <row r="10" spans="1:25" x14ac:dyDescent="0.3">
      <c r="A10" t="s">
        <v>17</v>
      </c>
      <c r="B10">
        <v>15.59</v>
      </c>
      <c r="C10">
        <v>15.14</v>
      </c>
      <c r="D10">
        <v>14.55</v>
      </c>
      <c r="E10">
        <v>15.26</v>
      </c>
      <c r="F10">
        <v>15.41</v>
      </c>
      <c r="G10">
        <v>14.38</v>
      </c>
      <c r="H10">
        <v>14.38</v>
      </c>
      <c r="I10">
        <v>15.39</v>
      </c>
      <c r="J10">
        <v>14.15</v>
      </c>
      <c r="K10" s="1" t="b">
        <f>Table1[[#This Row],[Open]]&gt;Table1[[#This Row],[Close]]</f>
        <v>1</v>
      </c>
      <c r="L10" s="6">
        <f>(Table1[[#This Row],[Open]]-Table1[[#This Row],[Prev Close]])/Table1[[#This Row],[Prev Close]]</f>
        <v>-2.8864656831302071E-2</v>
      </c>
      <c r="O10" s="8">
        <f>(Table1[[#This Row],[Open]]-Table1[[#This Row],[M1L]])/Table1[[#This Row],[Open]]</f>
        <v>5.0198150594451769E-2</v>
      </c>
      <c r="P10" s="8">
        <f>(Table1[[#This Row],[Open]]-Table1[[#This Row],[M2L]])/Table1[[#This Row],[Open]]</f>
        <v>5.0198150594451769E-2</v>
      </c>
      <c r="Q10" s="8">
        <f>(Table1[[#This Row],[Open]]-Table1[[#This Row],[D LOW]])/Table1[[#This Row],[Open]]</f>
        <v>6.5389696169088518E-2</v>
      </c>
      <c r="R10" s="1" t="b">
        <f t="shared" si="2"/>
        <v>1</v>
      </c>
      <c r="S10" s="21" t="b">
        <f t="shared" si="0"/>
        <v>1</v>
      </c>
      <c r="T10" s="1" t="b">
        <f t="shared" si="1"/>
        <v>1</v>
      </c>
      <c r="U10" s="8">
        <f>(Table1[[#This Row],[Open]]-Table1[[#This Row],[M1H]])/Table1[[#This Row],[Open]]</f>
        <v>-7.9260237780712818E-3</v>
      </c>
      <c r="V10" s="8">
        <f>(Table1[[#This Row],[Open]]-Table1[[#This Row],[M2H]])/Table1[[#This Row],[Open]]</f>
        <v>-1.7833553500660473E-2</v>
      </c>
    </row>
    <row r="11" spans="1:25" x14ac:dyDescent="0.3">
      <c r="A11" t="s">
        <v>18</v>
      </c>
      <c r="B11">
        <v>12.53</v>
      </c>
      <c r="C11">
        <v>12.01</v>
      </c>
      <c r="D11">
        <v>12.51</v>
      </c>
      <c r="E11">
        <v>12.65</v>
      </c>
      <c r="F11">
        <v>12.82</v>
      </c>
      <c r="G11">
        <v>11.78</v>
      </c>
      <c r="H11">
        <v>11.78</v>
      </c>
      <c r="I11">
        <v>12.89</v>
      </c>
      <c r="J11">
        <v>11.78</v>
      </c>
      <c r="K11" s="2" t="b">
        <f>Table1[[#This Row],[Open]]&gt;Table1[[#This Row],[Close]]</f>
        <v>0</v>
      </c>
      <c r="L11" s="10">
        <f>(Table1[[#This Row],[Open]]-Table1[[#This Row],[Prev Close]])/Table1[[#This Row],[Prev Close]]</f>
        <v>-4.150039904229845E-2</v>
      </c>
      <c r="M11" t="b">
        <f t="shared" ref="M11:M25" si="4">IF(L11&lt;-4%,O11&gt;4%)</f>
        <v>0</v>
      </c>
      <c r="N11" t="b">
        <f t="shared" si="3"/>
        <v>0</v>
      </c>
      <c r="O11" s="8">
        <f>(Table1[[#This Row],[Open]]-Table1[[#This Row],[M1L]])/Table1[[#This Row],[Open]]</f>
        <v>1.9150707743547081E-2</v>
      </c>
      <c r="P11" s="8">
        <f>(Table1[[#This Row],[Open]]-Table1[[#This Row],[M2L]])/Table1[[#This Row],[Open]]</f>
        <v>1.9150707743547081E-2</v>
      </c>
      <c r="Q11" s="8">
        <f>(Table1[[#This Row],[Open]]-Table1[[#This Row],[D LOW]])/Table1[[#This Row],[Open]]</f>
        <v>1.9150707743547081E-2</v>
      </c>
      <c r="R11" s="1" t="b">
        <f t="shared" si="2"/>
        <v>1</v>
      </c>
      <c r="S11" s="2" t="b">
        <f t="shared" si="0"/>
        <v>0</v>
      </c>
      <c r="T11" s="2" t="b">
        <f t="shared" si="1"/>
        <v>0</v>
      </c>
      <c r="U11" s="7">
        <f>(Table1[[#This Row],[Open]]-Table1[[#This Row],[M1H]])/Table1[[#This Row],[Open]]</f>
        <v>-5.3288925895087477E-2</v>
      </c>
      <c r="V11" s="7">
        <f>(Table1[[#This Row],[Open]]-Table1[[#This Row],[M2H]])/Table1[[#This Row],[Open]]</f>
        <v>-6.7443796835970071E-2</v>
      </c>
    </row>
    <row r="12" spans="1:25" x14ac:dyDescent="0.3">
      <c r="A12" t="s">
        <v>19</v>
      </c>
      <c r="B12">
        <v>3.33</v>
      </c>
      <c r="C12">
        <v>3.25</v>
      </c>
      <c r="D12">
        <v>3.53</v>
      </c>
      <c r="E12">
        <v>3.4</v>
      </c>
      <c r="F12">
        <v>3.5</v>
      </c>
      <c r="G12">
        <v>3.12</v>
      </c>
      <c r="H12">
        <v>3.12</v>
      </c>
      <c r="I12">
        <v>3.56</v>
      </c>
      <c r="J12">
        <v>3.12</v>
      </c>
      <c r="K12" s="2" t="b">
        <f>Table1[[#This Row],[Open]]&gt;Table1[[#This Row],[Close]]</f>
        <v>0</v>
      </c>
      <c r="L12" s="6">
        <f>(Table1[[#This Row],[Open]]-Table1[[#This Row],[Prev Close]])/Table1[[#This Row],[Prev Close]]</f>
        <v>-2.4024024024024045E-2</v>
      </c>
      <c r="O12" s="8">
        <f>(Table1[[#This Row],[Open]]-Table1[[#This Row],[M1L]])/Table1[[#This Row],[Open]]</f>
        <v>3.9999999999999966E-2</v>
      </c>
      <c r="P12" s="8">
        <f>(Table1[[#This Row],[Open]]-Table1[[#This Row],[M2L]])/Table1[[#This Row],[Open]]</f>
        <v>3.9999999999999966E-2</v>
      </c>
      <c r="Q12" s="8">
        <f>(Table1[[#This Row],[Open]]-Table1[[#This Row],[D LOW]])/Table1[[#This Row],[Open]]</f>
        <v>3.9999999999999966E-2</v>
      </c>
      <c r="R12" s="1" t="b">
        <f t="shared" si="2"/>
        <v>1</v>
      </c>
      <c r="S12" s="21" t="b">
        <f t="shared" si="0"/>
        <v>1</v>
      </c>
      <c r="T12" s="1" t="b">
        <f t="shared" si="1"/>
        <v>1</v>
      </c>
      <c r="U12" s="8">
        <f>(Table1[[#This Row],[Open]]-Table1[[#This Row],[M1H]])/Table1[[#This Row],[Open]]</f>
        <v>-4.6153846153846129E-2</v>
      </c>
      <c r="V12" s="7">
        <f>(Table1[[#This Row],[Open]]-Table1[[#This Row],[M2H]])/Table1[[#This Row],[Open]]</f>
        <v>-7.6923076923076927E-2</v>
      </c>
    </row>
    <row r="13" spans="1:25" x14ac:dyDescent="0.3">
      <c r="A13" t="s">
        <v>20</v>
      </c>
      <c r="B13">
        <v>7.03</v>
      </c>
      <c r="C13">
        <v>6.46</v>
      </c>
      <c r="D13">
        <v>6.02</v>
      </c>
      <c r="E13">
        <v>6.59</v>
      </c>
      <c r="F13">
        <v>6.59</v>
      </c>
      <c r="G13">
        <v>5.58</v>
      </c>
      <c r="H13">
        <v>6.81</v>
      </c>
      <c r="I13">
        <v>6.58</v>
      </c>
      <c r="J13">
        <v>5.31</v>
      </c>
      <c r="K13" s="1" t="b">
        <f>Table1[[#This Row],[Open]]&gt;Table1[[#This Row],[Close]]</f>
        <v>1</v>
      </c>
      <c r="L13" s="10">
        <f>(Table1[[#This Row],[Open]]-Table1[[#This Row],[Prev Close]])/Table1[[#This Row],[Prev Close]]</f>
        <v>-8.1081081081081113E-2</v>
      </c>
      <c r="M13" t="b">
        <f t="shared" si="4"/>
        <v>1</v>
      </c>
      <c r="N13" t="b">
        <f t="shared" si="3"/>
        <v>1</v>
      </c>
      <c r="O13" s="8">
        <f>(Table1[[#This Row],[Open]]-Table1[[#This Row],[M1L]])/Table1[[#This Row],[Open]]</f>
        <v>0.13622291021671826</v>
      </c>
      <c r="P13" s="7">
        <f>(Table1[[#This Row],[Open]]-Table1[[#This Row],[M2L]])/Table1[[#This Row],[Open]]</f>
        <v>-5.4179566563467438E-2</v>
      </c>
      <c r="Q13" s="8">
        <f>(Table1[[#This Row],[Open]]-Table1[[#This Row],[D LOW]])/Table1[[#This Row],[Open]]</f>
        <v>0.17801857585139325</v>
      </c>
      <c r="R13" s="2" t="b">
        <f t="shared" si="2"/>
        <v>0</v>
      </c>
      <c r="S13" s="21" t="b">
        <f t="shared" si="0"/>
        <v>1</v>
      </c>
      <c r="T13" s="2" t="b">
        <f t="shared" si="1"/>
        <v>0</v>
      </c>
      <c r="U13" s="8">
        <f>(Table1[[#This Row],[Open]]-Table1[[#This Row],[M1H]])/Table1[[#This Row],[Open]]</f>
        <v>-2.0123839009287908E-2</v>
      </c>
      <c r="V13" s="8">
        <f>(Table1[[#This Row],[Open]]-Table1[[#This Row],[M2H]])/Table1[[#This Row],[Open]]</f>
        <v>-2.0123839009287908E-2</v>
      </c>
    </row>
    <row r="14" spans="1:25" x14ac:dyDescent="0.3">
      <c r="A14" t="s">
        <v>21</v>
      </c>
      <c r="B14">
        <v>5.19</v>
      </c>
      <c r="C14">
        <v>5.01</v>
      </c>
      <c r="D14">
        <v>4.92</v>
      </c>
      <c r="E14">
        <v>5.09</v>
      </c>
      <c r="F14">
        <v>5.09</v>
      </c>
      <c r="G14">
        <v>4.5</v>
      </c>
      <c r="H14">
        <v>4.5</v>
      </c>
      <c r="I14">
        <v>5.09</v>
      </c>
      <c r="J14">
        <v>4.5</v>
      </c>
      <c r="K14" s="1" t="b">
        <f>Table1[[#This Row],[Open]]&gt;Table1[[#This Row],[Close]]</f>
        <v>1</v>
      </c>
      <c r="L14" s="6">
        <f>(Table1[[#This Row],[Open]]-Table1[[#This Row],[Prev Close]])/Table1[[#This Row],[Prev Close]]</f>
        <v>-3.4682080924855606E-2</v>
      </c>
      <c r="O14" s="8">
        <f>(Table1[[#This Row],[Open]]-Table1[[#This Row],[M1L]])/Table1[[#This Row],[Open]]</f>
        <v>0.1017964071856287</v>
      </c>
      <c r="P14" s="8">
        <f>(Table1[[#This Row],[Open]]-Table1[[#This Row],[M2L]])/Table1[[#This Row],[Open]]</f>
        <v>0.1017964071856287</v>
      </c>
      <c r="Q14" s="8">
        <f>(Table1[[#This Row],[Open]]-Table1[[#This Row],[D LOW]])/Table1[[#This Row],[Open]]</f>
        <v>0.1017964071856287</v>
      </c>
      <c r="R14" s="1" t="b">
        <f t="shared" si="2"/>
        <v>1</v>
      </c>
      <c r="S14" s="21" t="b">
        <f t="shared" si="0"/>
        <v>1</v>
      </c>
      <c r="T14" s="1" t="b">
        <f t="shared" si="1"/>
        <v>1</v>
      </c>
      <c r="U14" s="8">
        <f>(Table1[[#This Row],[Open]]-Table1[[#This Row],[M1H]])/Table1[[#This Row],[Open]]</f>
        <v>-1.5968063872255505E-2</v>
      </c>
      <c r="V14" s="8">
        <f>(Table1[[#This Row],[Open]]-Table1[[#This Row],[M2H]])/Table1[[#This Row],[Open]]</f>
        <v>-1.5968063872255505E-2</v>
      </c>
    </row>
    <row r="15" spans="1:25" x14ac:dyDescent="0.3">
      <c r="L15" s="6"/>
      <c r="O15" s="6"/>
    </row>
    <row r="16" spans="1:25" x14ac:dyDescent="0.3">
      <c r="A16" s="4">
        <v>43952</v>
      </c>
      <c r="K16" s="5">
        <f>SUMPRODUCT(--(K4:K14=TRUE))/COUNTA(K4:K14)</f>
        <v>0.54545454545454541</v>
      </c>
      <c r="L16" s="6"/>
      <c r="M16" s="16">
        <v>0.5</v>
      </c>
      <c r="N16" s="16">
        <v>0.75</v>
      </c>
      <c r="O16" s="6">
        <f>AVERAGE(O4:O14)</f>
        <v>6.2838316226274102E-2</v>
      </c>
      <c r="P16" s="6">
        <f>AVERAGE(P4:P14)</f>
        <v>4.7272462172782741E-2</v>
      </c>
      <c r="Q16" s="6">
        <f>AVERAGE(Q4:Q14)</f>
        <v>8.3548172509796167E-2</v>
      </c>
      <c r="R16" s="6">
        <f>SUMPRODUCT(--(R4:R14=TRUE))/COUNTA(R4:R14)</f>
        <v>0.81818181818181823</v>
      </c>
      <c r="S16" s="6">
        <f>SUMPRODUCT(--(S4:S14=TRUE))/COUNTA(S4:S14)</f>
        <v>0.72727272727272729</v>
      </c>
      <c r="T16" s="6">
        <f>SUMPRODUCT(--(T4:T14=TRUE))/COUNTA(T4:T14)</f>
        <v>0.63636363636363635</v>
      </c>
      <c r="U16" s="6">
        <f>AVERAGE(U4:U14)</f>
        <v>-3.4592377396617593E-2</v>
      </c>
      <c r="V16" s="6">
        <f>AVERAGE(V4:V14)</f>
        <v>-4.1433575244574167E-2</v>
      </c>
    </row>
    <row r="17" spans="1:22" x14ac:dyDescent="0.3">
      <c r="L17" s="6"/>
    </row>
    <row r="18" spans="1:22" x14ac:dyDescent="0.3">
      <c r="A18" t="s">
        <v>18</v>
      </c>
      <c r="B18">
        <v>12.51</v>
      </c>
      <c r="C18">
        <v>12.44</v>
      </c>
      <c r="D18">
        <v>12.6</v>
      </c>
      <c r="E18">
        <v>12.84</v>
      </c>
      <c r="F18">
        <v>12.84</v>
      </c>
      <c r="G18">
        <v>12.18</v>
      </c>
      <c r="H18">
        <v>12.18</v>
      </c>
      <c r="I18">
        <v>12.97</v>
      </c>
      <c r="J18">
        <v>12.18</v>
      </c>
      <c r="K18" s="2" t="b">
        <f>Table1[[#This Row],[Open]]&gt;Table1[[#This Row],[Close]]</f>
        <v>0</v>
      </c>
      <c r="L18" s="6">
        <f>(Table1[[#This Row],[Open]]-Table1[[#This Row],[Prev Close]])/Table1[[#This Row],[Prev Close]]</f>
        <v>-5.5955235811351147E-3</v>
      </c>
      <c r="O18" s="8">
        <f>(Table1[[#This Row],[Open]]-Table1[[#This Row],[M1L]])/Table1[[#This Row],[Open]]</f>
        <v>2.0900321543408342E-2</v>
      </c>
      <c r="P18" s="8">
        <f>(Table1[[#This Row],[Open]]-Table1[[#This Row],[M2L]])/Table1[[#This Row],[Open]]</f>
        <v>2.0900321543408342E-2</v>
      </c>
      <c r="Q18" s="8">
        <f>(Table1[[#This Row],[Open]]-Table1[[#This Row],[D LOW]])/Table1[[#This Row],[Open]]</f>
        <v>2.0900321543408342E-2</v>
      </c>
      <c r="R18" s="1" t="b">
        <f>O18=P18</f>
        <v>1</v>
      </c>
      <c r="S18" s="2" t="b">
        <f t="shared" ref="S18:S28" si="5">O18&gt;=3.99%</f>
        <v>0</v>
      </c>
      <c r="T18" s="2" t="b">
        <f t="shared" ref="T18:T28" si="6">P18&gt;=3.99%</f>
        <v>0</v>
      </c>
      <c r="U18" s="8">
        <f>(Table1[[#This Row],[Open]]-Table1[[#This Row],[M1H]])/Table1[[#This Row],[Open]]</f>
        <v>-3.2154340836012894E-2</v>
      </c>
      <c r="V18" s="8">
        <f>(Table1[[#This Row],[Open]]-Table1[[#This Row],[M2H]])/Table1[[#This Row],[Open]]</f>
        <v>-3.2154340836012894E-2</v>
      </c>
    </row>
    <row r="19" spans="1:22" x14ac:dyDescent="0.3">
      <c r="A19" t="s">
        <v>21</v>
      </c>
      <c r="B19">
        <v>4.92</v>
      </c>
      <c r="C19">
        <v>4.62</v>
      </c>
      <c r="D19">
        <v>4.57</v>
      </c>
      <c r="E19">
        <v>4.7</v>
      </c>
      <c r="F19">
        <v>4.7</v>
      </c>
      <c r="G19">
        <v>4.33</v>
      </c>
      <c r="H19">
        <v>4.33</v>
      </c>
      <c r="I19">
        <v>4.7</v>
      </c>
      <c r="J19">
        <v>4.3</v>
      </c>
      <c r="K19" s="1" t="b">
        <f>Table1[[#This Row],[Open]]&gt;Table1[[#This Row],[Close]]</f>
        <v>1</v>
      </c>
      <c r="L19" s="10">
        <f>(Table1[[#This Row],[Open]]-Table1[[#This Row],[Prev Close]])/Table1[[#This Row],[Prev Close]]</f>
        <v>-6.0975609756097525E-2</v>
      </c>
      <c r="M19" t="b">
        <f t="shared" si="4"/>
        <v>1</v>
      </c>
      <c r="N19" t="b">
        <f t="shared" si="3"/>
        <v>1</v>
      </c>
      <c r="O19" s="8">
        <f>(Table1[[#This Row],[Open]]-Table1[[#This Row],[M1L]])/Table1[[#This Row],[Open]]</f>
        <v>6.2770562770562782E-2</v>
      </c>
      <c r="P19" s="8">
        <f>(Table1[[#This Row],[Open]]-Table1[[#This Row],[M2L]])/Table1[[#This Row],[Open]]</f>
        <v>6.2770562770562782E-2</v>
      </c>
      <c r="Q19" s="8">
        <f>(Table1[[#This Row],[Open]]-Table1[[#This Row],[D LOW]])/Table1[[#This Row],[Open]]</f>
        <v>6.926406926406932E-2</v>
      </c>
      <c r="R19" s="1" t="b">
        <f t="shared" ref="R19:R28" si="7">O19=P19</f>
        <v>1</v>
      </c>
      <c r="S19" s="21" t="b">
        <f t="shared" si="5"/>
        <v>1</v>
      </c>
      <c r="T19" s="1" t="b">
        <f t="shared" si="6"/>
        <v>1</v>
      </c>
      <c r="U19" s="8">
        <f>(Table1[[#This Row],[Open]]-Table1[[#This Row],[M1H]])/Table1[[#This Row],[Open]]</f>
        <v>-1.731601731601733E-2</v>
      </c>
      <c r="V19" s="8">
        <f>(Table1[[#This Row],[Open]]-Table1[[#This Row],[M2H]])/Table1[[#This Row],[Open]]</f>
        <v>-1.731601731601733E-2</v>
      </c>
    </row>
    <row r="20" spans="1:22" x14ac:dyDescent="0.3">
      <c r="A20" t="s">
        <v>19</v>
      </c>
      <c r="B20">
        <v>3.53</v>
      </c>
      <c r="C20">
        <v>3.39</v>
      </c>
      <c r="D20">
        <v>3.44</v>
      </c>
      <c r="E20">
        <v>3.39</v>
      </c>
      <c r="F20">
        <v>3.45</v>
      </c>
      <c r="G20">
        <v>3.25</v>
      </c>
      <c r="H20">
        <v>3.25</v>
      </c>
      <c r="I20">
        <v>3.47</v>
      </c>
      <c r="J20">
        <v>3.25</v>
      </c>
      <c r="K20" s="2" t="b">
        <f>Table1[[#This Row],[Open]]&gt;Table1[[#This Row],[Close]]</f>
        <v>0</v>
      </c>
      <c r="L20" s="6">
        <f>(Table1[[#This Row],[Open]]-Table1[[#This Row],[Prev Close]])/Table1[[#This Row],[Prev Close]]</f>
        <v>-3.9660056657223705E-2</v>
      </c>
      <c r="M20" t="b">
        <f t="shared" si="4"/>
        <v>0</v>
      </c>
      <c r="N20" t="b">
        <f t="shared" si="3"/>
        <v>0</v>
      </c>
      <c r="O20" s="8">
        <f>(Table1[[#This Row],[Open]]-Table1[[#This Row],[M1L]])/Table1[[#This Row],[Open]]</f>
        <v>4.1297935103244872E-2</v>
      </c>
      <c r="P20" s="8">
        <f>(Table1[[#This Row],[Open]]-Table1[[#This Row],[M2L]])/Table1[[#This Row],[Open]]</f>
        <v>4.1297935103244872E-2</v>
      </c>
      <c r="Q20" s="8">
        <f>(Table1[[#This Row],[Open]]-Table1[[#This Row],[D LOW]])/Table1[[#This Row],[Open]]</f>
        <v>4.1297935103244872E-2</v>
      </c>
      <c r="R20" s="1" t="b">
        <f t="shared" si="7"/>
        <v>1</v>
      </c>
      <c r="S20" s="21" t="b">
        <f t="shared" si="5"/>
        <v>1</v>
      </c>
      <c r="T20" s="1" t="b">
        <f t="shared" si="6"/>
        <v>1</v>
      </c>
      <c r="U20" s="8">
        <f>(Table1[[#This Row],[Open]]-Table1[[#This Row],[M1H]])/Table1[[#This Row],[Open]]</f>
        <v>0</v>
      </c>
      <c r="V20" s="8">
        <f>(Table1[[#This Row],[Open]]-Table1[[#This Row],[M2H]])/Table1[[#This Row],[Open]]</f>
        <v>-1.7699115044247801E-2</v>
      </c>
    </row>
    <row r="21" spans="1:22" x14ac:dyDescent="0.3">
      <c r="A21" t="s">
        <v>14</v>
      </c>
      <c r="B21">
        <v>16.399999999999999</v>
      </c>
      <c r="C21">
        <v>15.25</v>
      </c>
      <c r="D21">
        <v>13.84</v>
      </c>
      <c r="E21">
        <v>15.74</v>
      </c>
      <c r="F21">
        <v>15.74</v>
      </c>
      <c r="G21">
        <v>14.55</v>
      </c>
      <c r="H21">
        <v>14.3</v>
      </c>
      <c r="I21">
        <v>15.74</v>
      </c>
      <c r="J21">
        <v>13.7</v>
      </c>
      <c r="K21" s="1" t="b">
        <f>Table1[[#This Row],[Open]]&gt;Table1[[#This Row],[Close]]</f>
        <v>1</v>
      </c>
      <c r="L21" s="10">
        <f>(Table1[[#This Row],[Open]]-Table1[[#This Row],[Prev Close]])/Table1[[#This Row],[Prev Close]]</f>
        <v>-7.0121951219512119E-2</v>
      </c>
      <c r="M21" t="b">
        <f t="shared" si="4"/>
        <v>1</v>
      </c>
      <c r="N21" t="b">
        <f t="shared" si="3"/>
        <v>1</v>
      </c>
      <c r="O21" s="8">
        <f>(Table1[[#This Row],[Open]]-Table1[[#This Row],[M1L]])/Table1[[#This Row],[Open]]</f>
        <v>4.5901639344262252E-2</v>
      </c>
      <c r="P21" s="8">
        <f>(Table1[[#This Row],[Open]]-Table1[[#This Row],[M2L]])/Table1[[#This Row],[Open]]</f>
        <v>6.2295081967213069E-2</v>
      </c>
      <c r="Q21" s="8">
        <f>(Table1[[#This Row],[Open]]-Table1[[#This Row],[D LOW]])/Table1[[#This Row],[Open]]</f>
        <v>0.10163934426229512</v>
      </c>
      <c r="R21" s="2" t="b">
        <f t="shared" si="7"/>
        <v>0</v>
      </c>
      <c r="S21" s="21" t="b">
        <f t="shared" si="5"/>
        <v>1</v>
      </c>
      <c r="T21" s="1" t="b">
        <f t="shared" si="6"/>
        <v>1</v>
      </c>
      <c r="U21" s="8">
        <f>(Table1[[#This Row],[Open]]-Table1[[#This Row],[M1H]])/Table1[[#This Row],[Open]]</f>
        <v>-3.2131147540983618E-2</v>
      </c>
      <c r="V21" s="8">
        <f>(Table1[[#This Row],[Open]]-Table1[[#This Row],[M2H]])/Table1[[#This Row],[Open]]</f>
        <v>-3.2131147540983618E-2</v>
      </c>
    </row>
    <row r="22" spans="1:22" x14ac:dyDescent="0.3">
      <c r="A22" t="s">
        <v>13</v>
      </c>
      <c r="B22">
        <v>34.5</v>
      </c>
      <c r="C22">
        <v>32.159999999999997</v>
      </c>
      <c r="D22">
        <v>40.86</v>
      </c>
      <c r="E22">
        <v>34.85</v>
      </c>
      <c r="F22">
        <v>34.85</v>
      </c>
      <c r="G22">
        <v>32.020000000000003</v>
      </c>
      <c r="H22">
        <v>32.020000000000003</v>
      </c>
      <c r="I22">
        <v>41</v>
      </c>
      <c r="J22">
        <v>32.020000000000003</v>
      </c>
      <c r="K22" s="2" t="b">
        <f>Table1[[#This Row],[Open]]&gt;Table1[[#This Row],[Close]]</f>
        <v>0</v>
      </c>
      <c r="L22" s="10">
        <f>(Table1[[#This Row],[Open]]-Table1[[#This Row],[Prev Close]])/Table1[[#This Row],[Prev Close]]</f>
        <v>-6.7826086956521842E-2</v>
      </c>
      <c r="M22" t="b">
        <f t="shared" si="4"/>
        <v>0</v>
      </c>
      <c r="N22" t="b">
        <f t="shared" si="3"/>
        <v>0</v>
      </c>
      <c r="O22" s="8">
        <f>(Table1[[#This Row],[Open]]-Table1[[#This Row],[M1L]])/Table1[[#This Row],[Open]]</f>
        <v>4.3532338308455683E-3</v>
      </c>
      <c r="P22" s="8">
        <f>(Table1[[#This Row],[Open]]-Table1[[#This Row],[M2L]])/Table1[[#This Row],[Open]]</f>
        <v>4.3532338308455683E-3</v>
      </c>
      <c r="Q22" s="8">
        <f>(Table1[[#This Row],[Open]]-Table1[[#This Row],[D LOW]])/Table1[[#This Row],[Open]]</f>
        <v>4.3532338308455683E-3</v>
      </c>
      <c r="R22" s="1" t="b">
        <f t="shared" si="7"/>
        <v>1</v>
      </c>
      <c r="S22" s="2" t="b">
        <f t="shared" si="5"/>
        <v>0</v>
      </c>
      <c r="T22" s="2" t="b">
        <f t="shared" si="6"/>
        <v>0</v>
      </c>
      <c r="U22" s="7">
        <f>(Table1[[#This Row],[Open]]-Table1[[#This Row],[M1H]])/Table1[[#This Row],[Open]]</f>
        <v>-8.3644278606965328E-2</v>
      </c>
      <c r="V22" s="7">
        <f>(Table1[[#This Row],[Open]]-Table1[[#This Row],[M2H]])/Table1[[#This Row],[Open]]</f>
        <v>-8.3644278606965328E-2</v>
      </c>
    </row>
    <row r="23" spans="1:22" x14ac:dyDescent="0.3">
      <c r="A23" t="s">
        <v>22</v>
      </c>
      <c r="B23">
        <v>1.0900000000000001</v>
      </c>
      <c r="C23">
        <v>1.04</v>
      </c>
      <c r="D23">
        <v>0.96</v>
      </c>
      <c r="E23">
        <v>1.07</v>
      </c>
      <c r="F23">
        <v>1.07</v>
      </c>
      <c r="G23">
        <v>0.98</v>
      </c>
      <c r="H23">
        <v>0.98</v>
      </c>
      <c r="I23">
        <v>1.07</v>
      </c>
      <c r="J23">
        <v>0.84</v>
      </c>
      <c r="K23" s="1" t="b">
        <f>Table1[[#This Row],[Open]]&gt;Table1[[#This Row],[Close]]</f>
        <v>1</v>
      </c>
      <c r="L23" s="10">
        <f>(Table1[[#This Row],[Open]]-Table1[[#This Row],[Prev Close]])/Table1[[#This Row],[Prev Close]]</f>
        <v>-4.587155963302756E-2</v>
      </c>
      <c r="M23" t="b">
        <f t="shared" si="4"/>
        <v>1</v>
      </c>
      <c r="N23" t="b">
        <f t="shared" si="3"/>
        <v>1</v>
      </c>
      <c r="O23" s="8">
        <f>(Table1[[#This Row],[Open]]-Table1[[#This Row],[M1L]])/Table1[[#This Row],[Open]]</f>
        <v>5.7692307692307744E-2</v>
      </c>
      <c r="P23" s="8">
        <f>(Table1[[#This Row],[Open]]-Table1[[#This Row],[M2L]])/Table1[[#This Row],[Open]]</f>
        <v>5.7692307692307744E-2</v>
      </c>
      <c r="Q23" s="8">
        <f>(Table1[[#This Row],[Open]]-Table1[[#This Row],[D LOW]])/Table1[[#This Row],[Open]]</f>
        <v>0.19230769230769237</v>
      </c>
      <c r="R23" s="1" t="b">
        <f t="shared" si="7"/>
        <v>1</v>
      </c>
      <c r="S23" s="21" t="b">
        <f t="shared" si="5"/>
        <v>1</v>
      </c>
      <c r="T23" s="1" t="b">
        <f t="shared" si="6"/>
        <v>1</v>
      </c>
      <c r="U23" s="8">
        <f>(Table1[[#This Row],[Open]]-Table1[[#This Row],[M1H]])/Table1[[#This Row],[Open]]</f>
        <v>-2.8846153846153872E-2</v>
      </c>
      <c r="V23" s="8">
        <f>(Table1[[#This Row],[Open]]-Table1[[#This Row],[M2H]])/Table1[[#This Row],[Open]]</f>
        <v>-2.8846153846153872E-2</v>
      </c>
    </row>
    <row r="24" spans="1:22" x14ac:dyDescent="0.3">
      <c r="A24" t="s">
        <v>23</v>
      </c>
      <c r="B24">
        <v>6.51</v>
      </c>
      <c r="C24">
        <v>6.16</v>
      </c>
      <c r="D24">
        <v>5.96</v>
      </c>
      <c r="E24">
        <v>6.25</v>
      </c>
      <c r="F24">
        <v>6.25</v>
      </c>
      <c r="G24">
        <v>5.68</v>
      </c>
      <c r="H24">
        <v>5.55</v>
      </c>
      <c r="I24">
        <v>6.25</v>
      </c>
      <c r="J24">
        <v>5.55</v>
      </c>
      <c r="K24" s="1" t="b">
        <f>Table1[[#This Row],[Open]]&gt;Table1[[#This Row],[Close]]</f>
        <v>1</v>
      </c>
      <c r="L24" s="10">
        <f>(Table1[[#This Row],[Open]]-Table1[[#This Row],[Prev Close]])/Table1[[#This Row],[Prev Close]]</f>
        <v>-5.3763440860214999E-2</v>
      </c>
      <c r="M24" t="b">
        <f t="shared" si="4"/>
        <v>1</v>
      </c>
      <c r="N24" t="b">
        <f t="shared" si="3"/>
        <v>1</v>
      </c>
      <c r="O24" s="8">
        <f>(Table1[[#This Row],[Open]]-Table1[[#This Row],[M1L]])/Table1[[#This Row],[Open]]</f>
        <v>7.792207792207799E-2</v>
      </c>
      <c r="P24" s="8">
        <f>(Table1[[#This Row],[Open]]-Table1[[#This Row],[M2L]])/Table1[[#This Row],[Open]]</f>
        <v>9.9025974025974073E-2</v>
      </c>
      <c r="Q24" s="8">
        <f>(Table1[[#This Row],[Open]]-Table1[[#This Row],[D LOW]])/Table1[[#This Row],[Open]]</f>
        <v>9.9025974025974073E-2</v>
      </c>
      <c r="R24" s="2" t="b">
        <f t="shared" si="7"/>
        <v>0</v>
      </c>
      <c r="S24" s="21" t="b">
        <f t="shared" si="5"/>
        <v>1</v>
      </c>
      <c r="T24" s="1" t="b">
        <f t="shared" si="6"/>
        <v>1</v>
      </c>
      <c r="U24" s="8">
        <f>(Table1[[#This Row],[Open]]-Table1[[#This Row],[M1H]])/Table1[[#This Row],[Open]]</f>
        <v>-1.4610389610389588E-2</v>
      </c>
      <c r="V24" s="8">
        <f>(Table1[[#This Row],[Open]]-Table1[[#This Row],[M2H]])/Table1[[#This Row],[Open]]</f>
        <v>-1.4610389610389588E-2</v>
      </c>
    </row>
    <row r="25" spans="1:22" x14ac:dyDescent="0.3">
      <c r="A25" t="s">
        <v>24</v>
      </c>
      <c r="B25">
        <v>11.49</v>
      </c>
      <c r="C25">
        <v>11</v>
      </c>
      <c r="D25">
        <v>11</v>
      </c>
      <c r="E25">
        <v>11.25</v>
      </c>
      <c r="F25">
        <v>11.25</v>
      </c>
      <c r="G25">
        <v>9.6</v>
      </c>
      <c r="H25">
        <v>9.6</v>
      </c>
      <c r="I25">
        <v>11.24</v>
      </c>
      <c r="J25">
        <v>9.6</v>
      </c>
      <c r="K25" s="2" t="b">
        <f>Table1[[#This Row],[Open]]&gt;Table1[[#This Row],[Close]]</f>
        <v>0</v>
      </c>
      <c r="L25" s="10">
        <f>(Table1[[#This Row],[Open]]-Table1[[#This Row],[Prev Close]])/Table1[[#This Row],[Prev Close]]</f>
        <v>-4.2645778938207153E-2</v>
      </c>
      <c r="M25" t="b">
        <f t="shared" si="4"/>
        <v>1</v>
      </c>
      <c r="N25" t="b">
        <f t="shared" si="3"/>
        <v>1</v>
      </c>
      <c r="O25" s="8">
        <f>(Table1[[#This Row],[Open]]-Table1[[#This Row],[M1L]])/Table1[[#This Row],[Open]]</f>
        <v>0.12727272727272732</v>
      </c>
      <c r="P25" s="8">
        <f>(Table1[[#This Row],[Open]]-Table1[[#This Row],[M2L]])/Table1[[#This Row],[Open]]</f>
        <v>0.12727272727272732</v>
      </c>
      <c r="Q25" s="8">
        <f>(Table1[[#This Row],[Open]]-Table1[[#This Row],[D LOW]])/Table1[[#This Row],[Open]]</f>
        <v>0.12727272727272732</v>
      </c>
      <c r="R25" s="1" t="b">
        <f t="shared" si="7"/>
        <v>1</v>
      </c>
      <c r="S25" s="21" t="b">
        <f t="shared" si="5"/>
        <v>1</v>
      </c>
      <c r="T25" s="1" t="b">
        <f t="shared" si="6"/>
        <v>1</v>
      </c>
      <c r="U25" s="8">
        <f>(Table1[[#This Row],[Open]]-Table1[[#This Row],[M1H]])/Table1[[#This Row],[Open]]</f>
        <v>-2.2727272727272728E-2</v>
      </c>
      <c r="V25" s="8">
        <f>(Table1[[#This Row],[Open]]-Table1[[#This Row],[M2H]])/Table1[[#This Row],[Open]]</f>
        <v>-2.2727272727272728E-2</v>
      </c>
    </row>
    <row r="26" spans="1:22" x14ac:dyDescent="0.3">
      <c r="A26" t="s">
        <v>25</v>
      </c>
      <c r="B26">
        <v>4.05</v>
      </c>
      <c r="C26">
        <v>4</v>
      </c>
      <c r="D26">
        <v>3.31</v>
      </c>
      <c r="E26">
        <v>4.3899999999999997</v>
      </c>
      <c r="F26">
        <v>4.3899999999999997</v>
      </c>
      <c r="G26">
        <v>3.75</v>
      </c>
      <c r="H26">
        <v>3.41</v>
      </c>
      <c r="I26">
        <v>4.3899999999999997</v>
      </c>
      <c r="J26">
        <v>3.05</v>
      </c>
      <c r="K26" s="1" t="b">
        <f>Table1[[#This Row],[Open]]&gt;Table1[[#This Row],[Close]]</f>
        <v>1</v>
      </c>
      <c r="L26" s="6">
        <f>(Table1[[#This Row],[Open]]-Table1[[#This Row],[Prev Close]])/Table1[[#This Row],[Prev Close]]</f>
        <v>-1.2345679012345635E-2</v>
      </c>
      <c r="O26" s="8">
        <f>(Table1[[#This Row],[Open]]-Table1[[#This Row],[M1L]])/Table1[[#This Row],[Open]]</f>
        <v>6.25E-2</v>
      </c>
      <c r="P26" s="8">
        <f>(Table1[[#This Row],[Open]]-Table1[[#This Row],[M2L]])/Table1[[#This Row],[Open]]</f>
        <v>0.14749999999999996</v>
      </c>
      <c r="Q26" s="8">
        <f>(Table1[[#This Row],[Open]]-Table1[[#This Row],[D LOW]])/Table1[[#This Row],[Open]]</f>
        <v>0.23750000000000004</v>
      </c>
      <c r="R26" s="2" t="b">
        <f t="shared" si="7"/>
        <v>0</v>
      </c>
      <c r="S26" s="21" t="b">
        <f t="shared" si="5"/>
        <v>1</v>
      </c>
      <c r="T26" s="1" t="b">
        <f t="shared" si="6"/>
        <v>1</v>
      </c>
      <c r="U26" s="7">
        <f>(Table1[[#This Row],[Open]]-Table1[[#This Row],[M1H]])/Table1[[#This Row],[Open]]</f>
        <v>-9.749999999999992E-2</v>
      </c>
      <c r="V26" s="7">
        <f>(Table1[[#This Row],[Open]]-Table1[[#This Row],[M2H]])/Table1[[#This Row],[Open]]</f>
        <v>-9.749999999999992E-2</v>
      </c>
    </row>
    <row r="27" spans="1:22" x14ac:dyDescent="0.3">
      <c r="A27" t="s">
        <v>26</v>
      </c>
      <c r="B27">
        <v>2.98</v>
      </c>
      <c r="C27">
        <v>2.93</v>
      </c>
      <c r="D27">
        <v>2.8</v>
      </c>
      <c r="E27">
        <v>3.08</v>
      </c>
      <c r="F27">
        <v>3.08</v>
      </c>
      <c r="G27">
        <v>2.78</v>
      </c>
      <c r="H27">
        <v>2.78</v>
      </c>
      <c r="I27">
        <v>3.08</v>
      </c>
      <c r="J27">
        <v>2.78</v>
      </c>
      <c r="K27" s="1" t="b">
        <f>Table1[[#This Row],[Open]]&gt;Table1[[#This Row],[Close]]</f>
        <v>1</v>
      </c>
      <c r="L27" s="6">
        <f>(Table1[[#This Row],[Open]]-Table1[[#This Row],[Prev Close]])/Table1[[#This Row],[Prev Close]]</f>
        <v>-1.6778523489932827E-2</v>
      </c>
      <c r="O27" s="8">
        <f>(Table1[[#This Row],[Open]]-Table1[[#This Row],[M1L]])/Table1[[#This Row],[Open]]</f>
        <v>5.1194539249146874E-2</v>
      </c>
      <c r="P27" s="8">
        <f>(Table1[[#This Row],[Open]]-Table1[[#This Row],[M2L]])/Table1[[#This Row],[Open]]</f>
        <v>5.1194539249146874E-2</v>
      </c>
      <c r="Q27" s="8">
        <f>(Table1[[#This Row],[Open]]-Table1[[#This Row],[D LOW]])/Table1[[#This Row],[Open]]</f>
        <v>5.1194539249146874E-2</v>
      </c>
      <c r="R27" s="1" t="b">
        <f t="shared" si="7"/>
        <v>1</v>
      </c>
      <c r="S27" s="21" t="b">
        <f t="shared" si="5"/>
        <v>1</v>
      </c>
      <c r="T27" s="1" t="b">
        <f t="shared" si="6"/>
        <v>1</v>
      </c>
      <c r="U27" s="7">
        <f>(Table1[[#This Row],[Open]]-Table1[[#This Row],[M1H]])/Table1[[#This Row],[Open]]</f>
        <v>-5.1194539249146721E-2</v>
      </c>
      <c r="V27" s="8">
        <f>(Table1[[#This Row],[Open]]-Table1[[#This Row],[M2H]])/Table1[[#This Row],[Open]]</f>
        <v>-5.1194539249146721E-2</v>
      </c>
    </row>
    <row r="28" spans="1:22" x14ac:dyDescent="0.3">
      <c r="A28" t="s">
        <v>16</v>
      </c>
      <c r="B28">
        <v>2.2999999999999998</v>
      </c>
      <c r="C28">
        <v>2.2599999999999998</v>
      </c>
      <c r="D28">
        <v>2.41</v>
      </c>
      <c r="E28">
        <v>2.3199999999999998</v>
      </c>
      <c r="F28">
        <v>2.41</v>
      </c>
      <c r="G28">
        <v>2.17</v>
      </c>
      <c r="H28">
        <v>2.17</v>
      </c>
      <c r="I28">
        <v>2.42</v>
      </c>
      <c r="J28">
        <v>2.17</v>
      </c>
      <c r="K28" s="2" t="b">
        <f>Table1[[#This Row],[Open]]&gt;Table1[[#This Row],[Close]]</f>
        <v>0</v>
      </c>
      <c r="L28" s="6">
        <f>(Table1[[#This Row],[Open]]-Table1[[#This Row],[Prev Close]])/Table1[[#This Row],[Prev Close]]</f>
        <v>-1.7391304347826105E-2</v>
      </c>
      <c r="O28" s="8">
        <f>(Table1[[#This Row],[Open]]-Table1[[#This Row],[M1L]])/Table1[[#This Row],[Open]]</f>
        <v>3.9823008849557466E-2</v>
      </c>
      <c r="P28" s="8">
        <f>(Table1[[#This Row],[Open]]-Table1[[#This Row],[M2L]])/Table1[[#This Row],[Open]]</f>
        <v>3.9823008849557466E-2</v>
      </c>
      <c r="Q28" s="8">
        <f>(Table1[[#This Row],[Open]]-Table1[[#This Row],[D LOW]])/Table1[[#This Row],[Open]]</f>
        <v>3.9823008849557466E-2</v>
      </c>
      <c r="R28" s="1" t="b">
        <f t="shared" si="7"/>
        <v>1</v>
      </c>
      <c r="S28" s="2" t="b">
        <f t="shared" si="5"/>
        <v>0</v>
      </c>
      <c r="T28" s="2" t="b">
        <f t="shared" si="6"/>
        <v>0</v>
      </c>
      <c r="U28" s="8">
        <f>(Table1[[#This Row],[Open]]-Table1[[#This Row],[M1H]])/Table1[[#This Row],[Open]]</f>
        <v>-2.6548672566371709E-2</v>
      </c>
      <c r="V28" s="7">
        <f>(Table1[[#This Row],[Open]]-Table1[[#This Row],[M2H]])/Table1[[#This Row],[Open]]</f>
        <v>-6.6371681415929362E-2</v>
      </c>
    </row>
    <row r="30" spans="1:22" x14ac:dyDescent="0.3">
      <c r="K30" s="5">
        <f>SUMPRODUCT(--(K18:K28=TRUE))/COUNTA(K18:K28)</f>
        <v>0.54545454545454541</v>
      </c>
      <c r="M30" s="6">
        <f>SUMPRODUCT(--(M19:M25=TRUE))/COUNTA(M19:M25)</f>
        <v>0.7142857142857143</v>
      </c>
      <c r="N30" s="6">
        <f>SUMPRODUCT(--(N19:N25=TRUE))/COUNTA(N19:N25)</f>
        <v>0.7142857142857143</v>
      </c>
      <c r="O30" s="6">
        <f>AVERAGE(O18:O28)</f>
        <v>5.3784395779831025E-2</v>
      </c>
      <c r="P30" s="6">
        <f>AVERAGE(P18:P28)</f>
        <v>6.4920517482271636E-2</v>
      </c>
      <c r="Q30" s="6">
        <f>AVERAGE(Q18:Q28)</f>
        <v>8.9507167791723755E-2</v>
      </c>
      <c r="R30" s="6">
        <f>SUMPRODUCT(--(R18:R28=TRUE))/COUNTA(R18:R28)</f>
        <v>0.72727272727272729</v>
      </c>
      <c r="S30" s="6">
        <f>SUMPRODUCT(--(S18:S28=TRUE))/COUNTA(S18:S28)</f>
        <v>0.72727272727272729</v>
      </c>
      <c r="T30" s="6">
        <f>SUMPRODUCT(--(T18:T28=TRUE))/COUNTA(T18:T28)</f>
        <v>0.72727272727272729</v>
      </c>
      <c r="U30" s="6">
        <f>AVERAGE(U18:U28)</f>
        <v>-3.6970255663573974E-2</v>
      </c>
      <c r="V30" s="6">
        <f>AVERAGE(V18:V28)</f>
        <v>-4.2199539653919926E-2</v>
      </c>
    </row>
    <row r="32" spans="1:22" ht="15.6" x14ac:dyDescent="0.3">
      <c r="A32" s="22">
        <v>43955</v>
      </c>
    </row>
    <row r="33" spans="1:24" x14ac:dyDescent="0.3">
      <c r="A33" s="13" t="s">
        <v>41</v>
      </c>
      <c r="B33" s="13">
        <v>7.27</v>
      </c>
      <c r="C33" s="13">
        <v>7.18</v>
      </c>
      <c r="D33" s="13">
        <v>8.14</v>
      </c>
      <c r="E33" s="13">
        <v>7.65</v>
      </c>
      <c r="F33" s="13">
        <v>8.4600000000000009</v>
      </c>
      <c r="G33" s="13">
        <v>7.12</v>
      </c>
      <c r="H33" s="13">
        <v>7.12</v>
      </c>
      <c r="I33" s="13">
        <v>8.84</v>
      </c>
      <c r="J33" s="13">
        <v>7.12</v>
      </c>
      <c r="K33" s="2" t="b">
        <f>C33&gt;D33</f>
        <v>0</v>
      </c>
      <c r="L33" s="6">
        <f>(C33-B33)/B33</f>
        <v>-1.2379642365887188E-2</v>
      </c>
      <c r="N33" s="11"/>
      <c r="O33" s="8">
        <f>(C33-G33)/C33</f>
        <v>8.3565459610027322E-3</v>
      </c>
      <c r="P33" s="8">
        <f>(C33-H33)/C33</f>
        <v>8.3565459610027322E-3</v>
      </c>
      <c r="Q33" s="8">
        <f>(C33-J33)/C33</f>
        <v>8.3565459610027322E-3</v>
      </c>
      <c r="R33" s="1" t="b">
        <f>O33=P33</f>
        <v>1</v>
      </c>
      <c r="S33" s="2" t="b">
        <f>O33&gt;3.99%</f>
        <v>0</v>
      </c>
      <c r="T33" s="2" t="b">
        <f>P33&gt;3.99%</f>
        <v>0</v>
      </c>
      <c r="U33" s="7">
        <f>(C33-E33)/C33</f>
        <v>-6.5459610027855247E-2</v>
      </c>
      <c r="V33" s="7">
        <f>(C33-F33)/C33</f>
        <v>-0.17827298050139292</v>
      </c>
    </row>
    <row r="34" spans="1:24" x14ac:dyDescent="0.3">
      <c r="A34" s="13" t="s">
        <v>39</v>
      </c>
      <c r="B34" s="13">
        <v>3.37</v>
      </c>
      <c r="C34" s="13">
        <v>3.05</v>
      </c>
      <c r="D34" s="13">
        <v>3.81</v>
      </c>
      <c r="E34" s="13">
        <v>3.58</v>
      </c>
      <c r="F34" s="13">
        <v>3.98</v>
      </c>
      <c r="G34" s="13">
        <v>2.76</v>
      </c>
      <c r="H34" s="13">
        <v>2.76</v>
      </c>
      <c r="I34" s="13">
        <v>4.0999999999999996</v>
      </c>
      <c r="J34" s="13">
        <v>2.76</v>
      </c>
      <c r="K34" s="2" t="b">
        <f t="shared" ref="K34:K38" si="8">C34&gt;D34</f>
        <v>0</v>
      </c>
      <c r="L34" s="10">
        <f t="shared" ref="L34:L93" si="9">(C34-B34)/B34</f>
        <v>-9.495548961424341E-2</v>
      </c>
      <c r="M34" t="b">
        <f t="shared" ref="M34:M38" si="10">IF(L34&lt;-4%,O34&gt;4%)</f>
        <v>1</v>
      </c>
      <c r="N34" t="b">
        <f t="shared" ref="N34:N38" si="11">IF(L34&lt;-4%,Q34&gt;4%)</f>
        <v>1</v>
      </c>
      <c r="O34" s="8">
        <f>(C34-G34)/C34</f>
        <v>9.5081967213114765E-2</v>
      </c>
      <c r="P34" s="8">
        <f>(C34-H34)/C34</f>
        <v>9.5081967213114765E-2</v>
      </c>
      <c r="Q34" s="8">
        <f t="shared" ref="Q34:Q38" si="12">(C34-J34)/C34</f>
        <v>9.5081967213114765E-2</v>
      </c>
      <c r="R34" s="1" t="b">
        <f>O34=P34</f>
        <v>1</v>
      </c>
      <c r="S34" s="21" t="b">
        <f>O34&gt;3.99%</f>
        <v>1</v>
      </c>
      <c r="T34" s="1" t="b">
        <f>P34&gt;3.99%</f>
        <v>1</v>
      </c>
      <c r="U34" s="7">
        <f>(C34-E34)/C34</f>
        <v>-0.17377049180327878</v>
      </c>
      <c r="V34" s="7">
        <f>(C34-F34)/C34</f>
        <v>-0.30491803278688534</v>
      </c>
    </row>
    <row r="35" spans="1:24" x14ac:dyDescent="0.3">
      <c r="A35" s="13" t="s">
        <v>40</v>
      </c>
      <c r="B35" s="13">
        <v>3.97</v>
      </c>
      <c r="C35" s="13">
        <v>3.65</v>
      </c>
      <c r="D35" s="13">
        <v>3.35</v>
      </c>
      <c r="E35" s="13">
        <v>3.69</v>
      </c>
      <c r="F35" s="13">
        <v>3.69</v>
      </c>
      <c r="G35" s="13">
        <v>3.15</v>
      </c>
      <c r="H35" s="13">
        <v>3.15</v>
      </c>
      <c r="I35" s="13">
        <v>3.69</v>
      </c>
      <c r="J35" s="13">
        <v>3.1</v>
      </c>
      <c r="K35" s="1" t="b">
        <f t="shared" si="8"/>
        <v>1</v>
      </c>
      <c r="L35" s="10">
        <f t="shared" si="9"/>
        <v>-8.0604534005037851E-2</v>
      </c>
      <c r="M35" t="b">
        <f t="shared" si="10"/>
        <v>1</v>
      </c>
      <c r="N35" t="b">
        <f t="shared" si="11"/>
        <v>1</v>
      </c>
      <c r="O35" s="8">
        <f t="shared" ref="O35:O38" si="13">(C35-G35)/C35</f>
        <v>0.13698630136986301</v>
      </c>
      <c r="P35" s="8">
        <f t="shared" ref="P35:P38" si="14">(C35-H35)/C35</f>
        <v>0.13698630136986301</v>
      </c>
      <c r="Q35" s="8">
        <f t="shared" si="12"/>
        <v>0.15068493150684928</v>
      </c>
      <c r="R35" s="1" t="b">
        <f t="shared" ref="R35:R38" si="15">O35=P35</f>
        <v>1</v>
      </c>
      <c r="S35" s="21" t="b">
        <f t="shared" ref="S35:S38" si="16">O35&gt;3.99%</f>
        <v>1</v>
      </c>
      <c r="T35" s="1" t="b">
        <f t="shared" ref="T35:T38" si="17">P35&gt;3.99%</f>
        <v>1</v>
      </c>
      <c r="U35" s="8">
        <f t="shared" ref="U35:U38" si="18">(C35-E35)/C35</f>
        <v>-1.0958904109589052E-2</v>
      </c>
      <c r="V35" s="8">
        <f t="shared" ref="V35:V38" si="19">(C35-F35)/C35</f>
        <v>-1.0958904109589052E-2</v>
      </c>
    </row>
    <row r="36" spans="1:24" x14ac:dyDescent="0.3">
      <c r="A36" s="13" t="s">
        <v>19</v>
      </c>
      <c r="B36" s="13">
        <v>3.44</v>
      </c>
      <c r="C36" s="13">
        <v>3.1</v>
      </c>
      <c r="D36" s="13">
        <v>2.96</v>
      </c>
      <c r="E36" s="13">
        <v>3.19</v>
      </c>
      <c r="F36" s="13">
        <v>3.19</v>
      </c>
      <c r="G36" s="13">
        <v>2.6</v>
      </c>
      <c r="H36" s="13">
        <v>2.6</v>
      </c>
      <c r="I36" s="13">
        <v>3.19</v>
      </c>
      <c r="J36" s="13">
        <v>2.6</v>
      </c>
      <c r="K36" s="1" t="b">
        <f t="shared" si="8"/>
        <v>1</v>
      </c>
      <c r="L36" s="10">
        <f t="shared" si="9"/>
        <v>-9.8837209302325535E-2</v>
      </c>
      <c r="M36" t="b">
        <f t="shared" si="10"/>
        <v>1</v>
      </c>
      <c r="N36" t="b">
        <f t="shared" si="11"/>
        <v>1</v>
      </c>
      <c r="O36" s="8">
        <f t="shared" si="13"/>
        <v>0.16129032258064516</v>
      </c>
      <c r="P36" s="8">
        <f t="shared" si="14"/>
        <v>0.16129032258064516</v>
      </c>
      <c r="Q36" s="8">
        <f t="shared" si="12"/>
        <v>0.16129032258064516</v>
      </c>
      <c r="R36" s="1" t="b">
        <f t="shared" si="15"/>
        <v>1</v>
      </c>
      <c r="S36" s="21" t="b">
        <f t="shared" si="16"/>
        <v>1</v>
      </c>
      <c r="T36" s="1" t="b">
        <f t="shared" si="17"/>
        <v>1</v>
      </c>
      <c r="U36" s="8">
        <f t="shared" si="18"/>
        <v>-2.9032258064516082E-2</v>
      </c>
      <c r="V36" s="8">
        <f t="shared" si="19"/>
        <v>-2.9032258064516082E-2</v>
      </c>
    </row>
    <row r="37" spans="1:24" x14ac:dyDescent="0.3">
      <c r="A37" s="13" t="s">
        <v>42</v>
      </c>
      <c r="B37" s="13">
        <v>3.55</v>
      </c>
      <c r="C37" s="13">
        <v>3.09</v>
      </c>
      <c r="D37" s="13">
        <v>3.32</v>
      </c>
      <c r="E37" s="13">
        <v>3.1</v>
      </c>
      <c r="F37" s="13">
        <v>3.37</v>
      </c>
      <c r="G37" s="13">
        <v>2.97</v>
      </c>
      <c r="H37" s="13">
        <v>2.97</v>
      </c>
      <c r="I37" s="13">
        <v>3.37</v>
      </c>
      <c r="J37" s="13">
        <v>2.97</v>
      </c>
      <c r="K37" s="2" t="b">
        <f t="shared" si="8"/>
        <v>0</v>
      </c>
      <c r="L37" s="10">
        <f t="shared" si="9"/>
        <v>-0.12957746478873239</v>
      </c>
      <c r="M37" t="b">
        <f t="shared" si="10"/>
        <v>0</v>
      </c>
      <c r="N37" t="b">
        <f t="shared" si="11"/>
        <v>0</v>
      </c>
      <c r="O37" s="8">
        <f t="shared" si="13"/>
        <v>3.8834951456310572E-2</v>
      </c>
      <c r="P37" s="8">
        <f t="shared" si="14"/>
        <v>3.8834951456310572E-2</v>
      </c>
      <c r="Q37" s="8">
        <f t="shared" si="12"/>
        <v>3.8834951456310572E-2</v>
      </c>
      <c r="R37" s="1" t="b">
        <f t="shared" si="15"/>
        <v>1</v>
      </c>
      <c r="S37" s="2" t="b">
        <f t="shared" si="16"/>
        <v>0</v>
      </c>
      <c r="T37" s="2" t="b">
        <f t="shared" si="17"/>
        <v>0</v>
      </c>
      <c r="U37" s="8">
        <f t="shared" si="18"/>
        <v>-3.2362459546926314E-3</v>
      </c>
      <c r="V37" s="8">
        <f t="shared" si="19"/>
        <v>-9.0614886731391675E-2</v>
      </c>
    </row>
    <row r="38" spans="1:24" x14ac:dyDescent="0.3">
      <c r="A38" s="13" t="s">
        <v>43</v>
      </c>
      <c r="B38" s="13">
        <v>1.26</v>
      </c>
      <c r="C38" s="13">
        <v>1.1000000000000001</v>
      </c>
      <c r="D38" s="13">
        <v>1.1000000000000001</v>
      </c>
      <c r="E38" s="13">
        <v>1.22</v>
      </c>
      <c r="F38" s="13">
        <v>1.22</v>
      </c>
      <c r="G38" s="13">
        <v>1</v>
      </c>
      <c r="H38" s="13">
        <v>1</v>
      </c>
      <c r="I38" s="13">
        <v>1.22</v>
      </c>
      <c r="J38" s="13">
        <v>1</v>
      </c>
      <c r="K38" s="2" t="b">
        <f t="shared" si="8"/>
        <v>0</v>
      </c>
      <c r="L38" s="10">
        <f t="shared" si="9"/>
        <v>-0.12698412698412692</v>
      </c>
      <c r="M38" t="b">
        <f t="shared" si="10"/>
        <v>1</v>
      </c>
      <c r="N38" t="b">
        <f t="shared" si="11"/>
        <v>1</v>
      </c>
      <c r="O38" s="8">
        <f t="shared" si="13"/>
        <v>9.0909090909090981E-2</v>
      </c>
      <c r="P38" s="8">
        <f t="shared" si="14"/>
        <v>9.0909090909090981E-2</v>
      </c>
      <c r="Q38" s="8">
        <f t="shared" si="12"/>
        <v>9.0909090909090981E-2</v>
      </c>
      <c r="R38" s="1" t="b">
        <f t="shared" si="15"/>
        <v>1</v>
      </c>
      <c r="S38" s="21" t="b">
        <f t="shared" si="16"/>
        <v>1</v>
      </c>
      <c r="T38" s="1" t="b">
        <f t="shared" si="17"/>
        <v>1</v>
      </c>
      <c r="U38" s="7">
        <f t="shared" si="18"/>
        <v>-0.10909090909090897</v>
      </c>
      <c r="V38" s="7">
        <f t="shared" si="19"/>
        <v>-0.10909090909090897</v>
      </c>
    </row>
    <row r="39" spans="1:24" x14ac:dyDescent="0.3">
      <c r="M39" s="11"/>
      <c r="N39" s="11"/>
      <c r="O39" s="11"/>
      <c r="P39" s="11"/>
      <c r="Q39" s="11"/>
      <c r="R39" s="11"/>
    </row>
    <row r="40" spans="1:24" x14ac:dyDescent="0.3">
      <c r="K40" s="5">
        <f>SUMPRODUCT(--(K28:K38=TRUE))/COUNTA(K28:K38)</f>
        <v>0.25</v>
      </c>
      <c r="M40" s="6">
        <f>SUMPRODUCT(--(M34:M38=TRUE))/COUNTA(M34:M38)</f>
        <v>0.8</v>
      </c>
      <c r="N40" s="6">
        <f>SUMPRODUCT(--(N34:N38=TRUE))/COUNTA(N34:N38)</f>
        <v>0.8</v>
      </c>
      <c r="O40" s="17">
        <f>AVERAGE(O33:O38)</f>
        <v>8.8576529915004532E-2</v>
      </c>
      <c r="P40" s="17">
        <f>AVERAGE(P33:P38)</f>
        <v>8.8576529915004532E-2</v>
      </c>
      <c r="Q40" s="17">
        <f>AVERAGE(Q33:Q38)</f>
        <v>9.0859634937835568E-2</v>
      </c>
      <c r="R40" s="6">
        <f>SUMPRODUCT(--(R33:R38=TRUE))/COUNTA(R33:R38)</f>
        <v>1</v>
      </c>
      <c r="S40" s="6">
        <f>SUMPRODUCT(--(S33:S38=TRUE))/COUNTA(S33:S38)</f>
        <v>0.66666666666666663</v>
      </c>
      <c r="T40" s="6">
        <f>SUMPRODUCT(--(T33:T38=TRUE))/COUNTA(T33:T38)</f>
        <v>0.66666666666666663</v>
      </c>
      <c r="U40" s="17">
        <f>AVERAGE(U33:U38)</f>
        <v>-6.5258069841806793E-2</v>
      </c>
      <c r="V40" s="17">
        <f>AVERAGE(V33:V38)</f>
        <v>-0.12048132854744736</v>
      </c>
    </row>
    <row r="41" spans="1:24" x14ac:dyDescent="0.3">
      <c r="A41" s="18">
        <v>43956</v>
      </c>
      <c r="M41" s="11"/>
      <c r="N41" s="11"/>
      <c r="O41" s="11"/>
      <c r="P41" s="11"/>
      <c r="Q41" s="11"/>
      <c r="R41" s="11"/>
    </row>
    <row r="42" spans="1:24" x14ac:dyDescent="0.3">
      <c r="M42" s="11"/>
      <c r="N42" s="11"/>
      <c r="O42" s="11"/>
      <c r="P42" s="11"/>
      <c r="Q42" s="11"/>
      <c r="R42" s="11"/>
    </row>
    <row r="43" spans="1:24" x14ac:dyDescent="0.3">
      <c r="A43" s="13" t="s">
        <v>16</v>
      </c>
      <c r="B43" s="13">
        <v>2.6</v>
      </c>
      <c r="C43" s="13">
        <v>2.59</v>
      </c>
      <c r="D43" s="13">
        <v>2.34</v>
      </c>
      <c r="E43" s="13">
        <v>2.74</v>
      </c>
      <c r="F43" s="13">
        <v>2.74</v>
      </c>
      <c r="G43" s="13">
        <v>2.56</v>
      </c>
      <c r="H43" s="13">
        <v>2.4900000000000002</v>
      </c>
      <c r="I43" s="13">
        <v>2.74</v>
      </c>
      <c r="J43" s="13">
        <v>2.2650000000000001</v>
      </c>
      <c r="K43" s="1" t="b">
        <f t="shared" ref="K43:K46" si="20">C43&gt;D43</f>
        <v>1</v>
      </c>
      <c r="L43" s="6">
        <f t="shared" si="9"/>
        <v>-3.8461538461539348E-3</v>
      </c>
      <c r="M43" s="11"/>
      <c r="N43" s="11"/>
      <c r="O43" s="8">
        <f t="shared" ref="O43:O46" si="21">(C43-G43)/C43</f>
        <v>1.1583011583011508E-2</v>
      </c>
      <c r="P43" s="8">
        <f t="shared" ref="P43:P46" si="22">(C43-H43)/C43</f>
        <v>3.8610038610038477E-2</v>
      </c>
      <c r="Q43" s="8">
        <f t="shared" ref="Q43:Q46" si="23">(C43-J43)/C43</f>
        <v>0.1254826254826254</v>
      </c>
      <c r="R43" s="2" t="b">
        <f t="shared" ref="R43:R46" si="24">O43=P43</f>
        <v>0</v>
      </c>
      <c r="S43" s="2" t="b">
        <f t="shared" ref="S43:T46" si="25">O43&gt;3.99%</f>
        <v>0</v>
      </c>
      <c r="T43" s="2" t="b">
        <f t="shared" si="25"/>
        <v>0</v>
      </c>
      <c r="U43" s="7">
        <f t="shared" ref="U43:U46" si="26">(C43-E43)/C43</f>
        <v>-5.7915057915058056E-2</v>
      </c>
      <c r="V43" s="7">
        <f t="shared" ref="V43:V46" si="27">(C43-F43)/C43</f>
        <v>-5.7915057915058056E-2</v>
      </c>
      <c r="W43" t="s">
        <v>54</v>
      </c>
      <c r="X43" t="s">
        <v>61</v>
      </c>
    </row>
    <row r="44" spans="1:24" x14ac:dyDescent="0.3">
      <c r="A44" s="13" t="s">
        <v>44</v>
      </c>
      <c r="B44" s="13">
        <v>3.7</v>
      </c>
      <c r="C44" s="13">
        <v>3.68</v>
      </c>
      <c r="D44" s="13">
        <v>2.96</v>
      </c>
      <c r="E44" s="13">
        <v>3.7</v>
      </c>
      <c r="F44" s="13">
        <v>3.7</v>
      </c>
      <c r="G44" s="13">
        <v>3.3</v>
      </c>
      <c r="H44" s="13">
        <v>3.23</v>
      </c>
      <c r="I44" s="13">
        <v>3.7</v>
      </c>
      <c r="J44" s="13">
        <v>2.7650000000000001</v>
      </c>
      <c r="K44" s="1" t="b">
        <f t="shared" si="20"/>
        <v>1</v>
      </c>
      <c r="L44" s="6">
        <f t="shared" si="9"/>
        <v>-5.40540540540541E-3</v>
      </c>
      <c r="M44" s="11"/>
      <c r="N44" s="11"/>
      <c r="O44" s="8">
        <f t="shared" si="21"/>
        <v>0.10326086956521748</v>
      </c>
      <c r="P44" s="8">
        <f t="shared" si="22"/>
        <v>0.12228260869565222</v>
      </c>
      <c r="Q44" s="8">
        <f t="shared" si="23"/>
        <v>0.24864130434782608</v>
      </c>
      <c r="R44" s="2" t="b">
        <f t="shared" si="24"/>
        <v>0</v>
      </c>
      <c r="S44" s="21" t="b">
        <f t="shared" si="25"/>
        <v>1</v>
      </c>
      <c r="T44" s="1" t="b">
        <f t="shared" si="25"/>
        <v>1</v>
      </c>
      <c r="U44" s="8">
        <f t="shared" si="26"/>
        <v>-5.4347826086956564E-3</v>
      </c>
      <c r="V44" s="8">
        <f t="shared" si="27"/>
        <v>-5.4347826086956564E-3</v>
      </c>
      <c r="W44" t="s">
        <v>55</v>
      </c>
      <c r="X44" t="s">
        <v>60</v>
      </c>
    </row>
    <row r="45" spans="1:24" x14ac:dyDescent="0.3">
      <c r="A45" s="13" t="s">
        <v>45</v>
      </c>
      <c r="B45" s="13">
        <v>1.74</v>
      </c>
      <c r="C45" s="13">
        <v>1.74</v>
      </c>
      <c r="D45" s="13">
        <v>1.59</v>
      </c>
      <c r="E45" s="13">
        <v>1.82</v>
      </c>
      <c r="F45" s="13">
        <v>1.82</v>
      </c>
      <c r="G45" s="13">
        <v>1.56</v>
      </c>
      <c r="H45" s="13">
        <v>1.5</v>
      </c>
      <c r="I45" s="13">
        <v>1.82</v>
      </c>
      <c r="J45" s="13">
        <v>1.5</v>
      </c>
      <c r="K45" s="1" t="b">
        <f t="shared" si="20"/>
        <v>1</v>
      </c>
      <c r="L45" s="6">
        <f t="shared" si="9"/>
        <v>0</v>
      </c>
      <c r="M45" s="11"/>
      <c r="N45" s="11"/>
      <c r="O45" s="8">
        <f t="shared" si="21"/>
        <v>0.10344827586206894</v>
      </c>
      <c r="P45" s="8">
        <f t="shared" si="22"/>
        <v>0.13793103448275862</v>
      </c>
      <c r="Q45" s="8">
        <f t="shared" si="23"/>
        <v>0.13793103448275862</v>
      </c>
      <c r="R45" s="2" t="b">
        <f t="shared" si="24"/>
        <v>0</v>
      </c>
      <c r="S45" s="21" t="b">
        <f t="shared" si="25"/>
        <v>1</v>
      </c>
      <c r="T45" s="1" t="b">
        <f t="shared" si="25"/>
        <v>1</v>
      </c>
      <c r="U45" s="8">
        <f t="shared" si="26"/>
        <v>-4.5977011494252915E-2</v>
      </c>
      <c r="V45" s="8">
        <f t="shared" si="27"/>
        <v>-4.5977011494252915E-2</v>
      </c>
      <c r="W45" t="s">
        <v>57</v>
      </c>
      <c r="X45" t="s">
        <v>58</v>
      </c>
    </row>
    <row r="46" spans="1:24" x14ac:dyDescent="0.3">
      <c r="A46" s="13" t="s">
        <v>46</v>
      </c>
      <c r="B46" s="13">
        <v>6.45</v>
      </c>
      <c r="C46" s="13">
        <v>6.4</v>
      </c>
      <c r="D46" s="13">
        <v>6.62</v>
      </c>
      <c r="E46" s="13">
        <v>6.45</v>
      </c>
      <c r="F46" s="13">
        <v>6.45</v>
      </c>
      <c r="G46" s="13">
        <v>5.88</v>
      </c>
      <c r="H46" s="13">
        <v>5.88</v>
      </c>
      <c r="I46" s="13">
        <v>6.9</v>
      </c>
      <c r="J46" s="13">
        <v>5.88</v>
      </c>
      <c r="K46" s="2" t="b">
        <f t="shared" si="20"/>
        <v>0</v>
      </c>
      <c r="L46" s="6">
        <f t="shared" si="9"/>
        <v>-7.7519379844960962E-3</v>
      </c>
      <c r="M46" s="11"/>
      <c r="N46" s="11"/>
      <c r="O46" s="8">
        <f t="shared" si="21"/>
        <v>8.1250000000000072E-2</v>
      </c>
      <c r="P46" s="8">
        <f t="shared" si="22"/>
        <v>8.1250000000000072E-2</v>
      </c>
      <c r="Q46" s="8">
        <f t="shared" si="23"/>
        <v>8.1250000000000072E-2</v>
      </c>
      <c r="R46" s="1" t="b">
        <f t="shared" si="24"/>
        <v>1</v>
      </c>
      <c r="S46" s="21" t="b">
        <f t="shared" si="25"/>
        <v>1</v>
      </c>
      <c r="T46" s="1" t="b">
        <f t="shared" si="25"/>
        <v>1</v>
      </c>
      <c r="U46" s="8">
        <f t="shared" si="26"/>
        <v>-7.8124999999999722E-3</v>
      </c>
      <c r="V46" s="8">
        <f t="shared" si="27"/>
        <v>-7.8124999999999722E-3</v>
      </c>
      <c r="W46" t="s">
        <v>56</v>
      </c>
      <c r="X46" t="s">
        <v>59</v>
      </c>
    </row>
    <row r="47" spans="1:24" x14ac:dyDescent="0.3">
      <c r="M47" s="11"/>
      <c r="N47" s="11"/>
      <c r="O47" s="11"/>
      <c r="P47" s="11"/>
      <c r="Q47" s="11"/>
      <c r="R47" s="11"/>
    </row>
    <row r="48" spans="1:24" x14ac:dyDescent="0.3">
      <c r="K48" s="5">
        <f>SUMPRODUCT(--(K43:K46=TRUE))/COUNTA(K43:K46)</f>
        <v>0.75</v>
      </c>
      <c r="M48" s="19"/>
      <c r="N48" s="11"/>
      <c r="O48" s="17">
        <f>AVERAGE(O42:O46)</f>
        <v>7.488553925257449E-2</v>
      </c>
      <c r="P48" s="17">
        <f>AVERAGE(P41:P46)</f>
        <v>9.5018420447112339E-2</v>
      </c>
      <c r="Q48" s="17">
        <f>AVERAGE(Q41:Q46)</f>
        <v>0.14832624107830256</v>
      </c>
      <c r="R48" s="6">
        <f>SUMPRODUCT(--(R42:R46=TRUE))/COUNTA(R42:R46)</f>
        <v>0.25</v>
      </c>
      <c r="S48" s="6">
        <f>SUMPRODUCT(--(S42:S46=TRUE))/COUNTA(S42:S46)</f>
        <v>0.75</v>
      </c>
      <c r="T48" s="6">
        <f>SUMPRODUCT(--(T42:T46=TRUE))/COUNTA(T42:T46)</f>
        <v>0.75</v>
      </c>
      <c r="U48" s="17">
        <f>AVERAGE(U42:U46)</f>
        <v>-2.928483800450165E-2</v>
      </c>
      <c r="V48" s="17">
        <f>AVERAGE(V42:V46)</f>
        <v>-2.928483800450165E-2</v>
      </c>
    </row>
    <row r="49" spans="1:25" x14ac:dyDescent="0.3">
      <c r="A49" s="18">
        <v>43957</v>
      </c>
      <c r="M49" s="11"/>
      <c r="N49" s="11"/>
      <c r="O49" s="11"/>
      <c r="P49" s="11"/>
      <c r="Q49" s="11"/>
      <c r="R49" s="11"/>
    </row>
    <row r="51" spans="1:25" x14ac:dyDescent="0.3">
      <c r="A51" s="13" t="s">
        <v>64</v>
      </c>
      <c r="B51" s="13">
        <v>3.05</v>
      </c>
      <c r="C51" s="13">
        <v>2.66</v>
      </c>
      <c r="D51" s="13">
        <v>2.04</v>
      </c>
      <c r="E51" s="13">
        <v>2.71</v>
      </c>
      <c r="F51" s="13">
        <v>2.71</v>
      </c>
      <c r="G51" s="13">
        <v>2.27</v>
      </c>
      <c r="H51" s="13">
        <v>2.27</v>
      </c>
      <c r="I51" s="13" t="s">
        <v>85</v>
      </c>
      <c r="J51" s="13">
        <v>1.94</v>
      </c>
      <c r="K51" s="1" t="b">
        <f t="shared" ref="K51:K52" si="28">C51&gt;D51</f>
        <v>1</v>
      </c>
      <c r="L51" s="10">
        <f t="shared" si="9"/>
        <v>-0.1278688524590163</v>
      </c>
      <c r="M51" t="b">
        <f t="shared" ref="M51" si="29">IF(L51&lt;-4%,O51&gt;4%)</f>
        <v>1</v>
      </c>
      <c r="N51" t="b">
        <f t="shared" ref="N51" si="30">IF(L51&lt;-4%,Q51&gt;4%)</f>
        <v>1</v>
      </c>
      <c r="O51" s="8">
        <f t="shared" ref="O51:O52" si="31">(C51-G51)/C51</f>
        <v>0.14661654135338351</v>
      </c>
      <c r="P51" s="8">
        <f t="shared" ref="P51:P52" si="32">(C51-H51)/C51</f>
        <v>0.14661654135338351</v>
      </c>
      <c r="Q51" s="8">
        <f>(C51-J51)/C51</f>
        <v>0.27067669172932335</v>
      </c>
      <c r="R51" s="1" t="b">
        <f t="shared" ref="R51:R52" si="33">O51=P51</f>
        <v>1</v>
      </c>
      <c r="S51" s="21" t="b">
        <f t="shared" ref="S51:T52" si="34">O51&gt;3.99%</f>
        <v>1</v>
      </c>
      <c r="T51" s="1" t="b">
        <f t="shared" si="34"/>
        <v>1</v>
      </c>
      <c r="U51" s="8">
        <f t="shared" ref="U51:U52" si="35">(C51-E51)/C51</f>
        <v>-1.8796992481202941E-2</v>
      </c>
      <c r="V51" s="8">
        <f t="shared" ref="V51:V52" si="36">(C51-F51)/C51</f>
        <v>-1.8796992481202941E-2</v>
      </c>
      <c r="W51" t="s">
        <v>83</v>
      </c>
      <c r="X51" t="s">
        <v>86</v>
      </c>
      <c r="Y51" s="16">
        <v>0.88</v>
      </c>
    </row>
    <row r="52" spans="1:25" x14ac:dyDescent="0.3">
      <c r="A52" s="13" t="s">
        <v>65</v>
      </c>
      <c r="B52" s="13">
        <v>3.5</v>
      </c>
      <c r="C52" s="13">
        <v>3.37</v>
      </c>
      <c r="D52" s="13">
        <v>3.18</v>
      </c>
      <c r="E52" s="13">
        <v>3.65</v>
      </c>
      <c r="F52" s="13">
        <v>3.65</v>
      </c>
      <c r="G52" s="13">
        <v>3.22</v>
      </c>
      <c r="H52" s="13">
        <v>3.05</v>
      </c>
      <c r="I52" s="13">
        <v>3.65</v>
      </c>
      <c r="J52" s="13">
        <v>3.05</v>
      </c>
      <c r="K52" s="1" t="b">
        <f t="shared" si="28"/>
        <v>1</v>
      </c>
      <c r="L52" s="6">
        <f t="shared" si="9"/>
        <v>-3.7142857142857109E-2</v>
      </c>
      <c r="O52" s="8">
        <f t="shared" si="31"/>
        <v>4.4510385756676533E-2</v>
      </c>
      <c r="P52" s="8">
        <f t="shared" si="32"/>
        <v>9.495548961424341E-2</v>
      </c>
      <c r="Q52" s="8">
        <f>(C52-J52)/C52</f>
        <v>9.495548961424341E-2</v>
      </c>
      <c r="R52" s="2" t="b">
        <f t="shared" si="33"/>
        <v>0</v>
      </c>
      <c r="S52" s="21" t="b">
        <f t="shared" si="34"/>
        <v>1</v>
      </c>
      <c r="T52" s="1" t="b">
        <f t="shared" si="34"/>
        <v>1</v>
      </c>
      <c r="U52" s="7">
        <f t="shared" si="35"/>
        <v>-8.3086053412462849E-2</v>
      </c>
      <c r="V52" s="7">
        <f t="shared" si="36"/>
        <v>-8.3086053412462849E-2</v>
      </c>
      <c r="W52" t="s">
        <v>84</v>
      </c>
      <c r="X52" t="s">
        <v>87</v>
      </c>
      <c r="Y52" s="6">
        <v>0.4768</v>
      </c>
    </row>
    <row r="54" spans="1:25" x14ac:dyDescent="0.3">
      <c r="K54" s="5">
        <f>SUMPRODUCT(--(K49:K52=TRUE))/COUNTA(K49:K52)</f>
        <v>1</v>
      </c>
      <c r="M54" s="16">
        <v>1</v>
      </c>
      <c r="N54" s="6">
        <f>SUMPRODUCT(--(N48:N52=TRUE))/COUNTA(N48:N52)</f>
        <v>1</v>
      </c>
      <c r="O54" s="17">
        <f>AVERAGE(O51:O52)</f>
        <v>9.5563463555030023E-2</v>
      </c>
      <c r="P54" s="17">
        <f>AVERAGE(P51:P52)</f>
        <v>0.12078601548381346</v>
      </c>
      <c r="Q54" s="17">
        <f>AVERAGE(Q47:Q52)</f>
        <v>0.1713194741406231</v>
      </c>
      <c r="R54" s="6">
        <f>SUMPRODUCT(--(R51:R52=TRUE))/COUNTA(R51:R52)</f>
        <v>0.5</v>
      </c>
      <c r="S54" s="6">
        <f>SUMPRODUCT(--(S51:S52=TRUE))/COUNTA(S51:S52)</f>
        <v>1</v>
      </c>
      <c r="T54" s="6">
        <f>SUMPRODUCT(--(T51:T52=TRUE))/COUNTA(T51:T52)</f>
        <v>1</v>
      </c>
      <c r="U54" s="17">
        <f>AVERAGE(U51:U52)</f>
        <v>-5.0941522946832893E-2</v>
      </c>
      <c r="V54" s="17">
        <f>AVERAGE(V51:V52)</f>
        <v>-5.0941522946832893E-2</v>
      </c>
    </row>
    <row r="55" spans="1:25" x14ac:dyDescent="0.3">
      <c r="A55" s="18">
        <v>43958</v>
      </c>
    </row>
    <row r="57" spans="1:25" x14ac:dyDescent="0.3">
      <c r="A57" s="13" t="s">
        <v>100</v>
      </c>
      <c r="B57" s="13">
        <v>19.18</v>
      </c>
      <c r="C57" s="13">
        <v>18.97</v>
      </c>
      <c r="D57" s="13">
        <v>18.64</v>
      </c>
      <c r="E57" s="13">
        <v>19.07</v>
      </c>
      <c r="F57" s="13">
        <v>19.07</v>
      </c>
      <c r="G57" s="13">
        <v>17.62</v>
      </c>
      <c r="H57" s="13">
        <v>17.62</v>
      </c>
      <c r="I57" s="13">
        <v>19.21</v>
      </c>
      <c r="J57" s="13">
        <v>17.62</v>
      </c>
      <c r="K57" s="1" t="b">
        <f t="shared" ref="K57:K61" si="37">C57&gt;D57</f>
        <v>1</v>
      </c>
      <c r="L57" s="6">
        <f t="shared" si="9"/>
        <v>-1.0948905109489095E-2</v>
      </c>
      <c r="O57" s="8">
        <f t="shared" ref="O57:O61" si="38">(C57-G57)/C57</f>
        <v>7.1164997364259255E-2</v>
      </c>
      <c r="P57" s="8">
        <f t="shared" ref="P57:P61" si="39">(C57-H57)/C57</f>
        <v>7.1164997364259255E-2</v>
      </c>
      <c r="Q57" s="8">
        <f>(C57-J57)/C57</f>
        <v>7.1164997364259255E-2</v>
      </c>
      <c r="R57" s="1" t="b">
        <f t="shared" ref="R57:R61" si="40">O57=P57</f>
        <v>1</v>
      </c>
      <c r="S57" s="21" t="b">
        <f t="shared" ref="S57:T61" si="41">O57&gt;3.99%</f>
        <v>1</v>
      </c>
      <c r="T57" s="1" t="b">
        <f t="shared" si="41"/>
        <v>1</v>
      </c>
      <c r="U57" s="8">
        <f t="shared" ref="U57:U61" si="42">(C57-E57)/C57</f>
        <v>-5.2714812862415094E-3</v>
      </c>
      <c r="V57" s="8">
        <f t="shared" ref="V57:V61" si="43">(C57-F57)/C57</f>
        <v>-5.2714812862415094E-3</v>
      </c>
      <c r="W57" t="s">
        <v>101</v>
      </c>
      <c r="X57" t="s">
        <v>111</v>
      </c>
      <c r="Y57" s="16">
        <v>0.61</v>
      </c>
    </row>
    <row r="58" spans="1:25" x14ac:dyDescent="0.3">
      <c r="A58" s="13" t="s">
        <v>94</v>
      </c>
      <c r="B58" s="13">
        <v>1.42</v>
      </c>
      <c r="C58" s="13">
        <v>1.4</v>
      </c>
      <c r="D58" s="13">
        <v>1.5</v>
      </c>
      <c r="E58" s="13">
        <v>1.41</v>
      </c>
      <c r="F58" s="13">
        <v>1.46</v>
      </c>
      <c r="G58" s="13">
        <v>1.32</v>
      </c>
      <c r="H58" s="13">
        <v>1.32</v>
      </c>
      <c r="I58" s="13">
        <v>1.55</v>
      </c>
      <c r="J58" s="13">
        <v>1.33</v>
      </c>
      <c r="K58" s="2" t="b">
        <f t="shared" si="37"/>
        <v>0</v>
      </c>
      <c r="L58" s="6">
        <f t="shared" si="9"/>
        <v>-1.4084507042253534E-2</v>
      </c>
      <c r="O58" s="8">
        <f t="shared" si="38"/>
        <v>5.7142857142857037E-2</v>
      </c>
      <c r="P58" s="8">
        <f t="shared" si="39"/>
        <v>5.7142857142857037E-2</v>
      </c>
      <c r="Q58" s="8">
        <f t="shared" ref="Q58:Q61" si="44">(C58-J58)/C58</f>
        <v>4.9999999999999892E-2</v>
      </c>
      <c r="R58" s="1" t="b">
        <f t="shared" si="40"/>
        <v>1</v>
      </c>
      <c r="S58" s="21" t="b">
        <f t="shared" si="41"/>
        <v>1</v>
      </c>
      <c r="T58" s="1" t="b">
        <f t="shared" si="41"/>
        <v>1</v>
      </c>
      <c r="U58" s="8">
        <f t="shared" si="42"/>
        <v>-7.1428571428571496E-3</v>
      </c>
      <c r="V58" s="8">
        <f t="shared" si="43"/>
        <v>-4.2857142857142899E-2</v>
      </c>
      <c r="W58" t="s">
        <v>97</v>
      </c>
      <c r="X58" t="s">
        <v>110</v>
      </c>
      <c r="Y58" s="16">
        <v>0.26</v>
      </c>
    </row>
    <row r="59" spans="1:25" x14ac:dyDescent="0.3">
      <c r="A59" s="13" t="s">
        <v>93</v>
      </c>
      <c r="B59" s="13">
        <v>6.91</v>
      </c>
      <c r="C59" s="13">
        <v>6.41</v>
      </c>
      <c r="D59" s="13">
        <v>5.57</v>
      </c>
      <c r="E59" s="13">
        <v>6.75</v>
      </c>
      <c r="F59" s="13">
        <v>6.75</v>
      </c>
      <c r="G59" s="13">
        <v>5.83</v>
      </c>
      <c r="H59" s="13">
        <v>5.56</v>
      </c>
      <c r="I59" s="13">
        <v>6.75</v>
      </c>
      <c r="J59" s="13">
        <v>5.55</v>
      </c>
      <c r="K59" s="1" t="b">
        <f t="shared" si="37"/>
        <v>1</v>
      </c>
      <c r="L59" s="10">
        <f t="shared" si="9"/>
        <v>-7.2358900144717797E-2</v>
      </c>
      <c r="M59" t="b">
        <f t="shared" ref="M59:M61" si="45">IF(L59&lt;-4%,O59&gt;4%)</f>
        <v>1</v>
      </c>
      <c r="N59" t="b">
        <f t="shared" ref="N59:N61" si="46">IF(L59&lt;-4%,Q59&gt;4%)</f>
        <v>1</v>
      </c>
      <c r="O59" s="8">
        <f t="shared" si="38"/>
        <v>9.0483619344773794E-2</v>
      </c>
      <c r="P59" s="8">
        <f t="shared" si="39"/>
        <v>0.13260530421216857</v>
      </c>
      <c r="Q59" s="8">
        <f t="shared" si="44"/>
        <v>0.13416536661466463</v>
      </c>
      <c r="R59" s="2" t="b">
        <f t="shared" si="40"/>
        <v>0</v>
      </c>
      <c r="S59" s="21" t="b">
        <f t="shared" si="41"/>
        <v>1</v>
      </c>
      <c r="T59" s="1" t="b">
        <f t="shared" si="41"/>
        <v>1</v>
      </c>
      <c r="U59" s="7">
        <f t="shared" si="42"/>
        <v>-5.3042121684867369E-2</v>
      </c>
      <c r="V59" s="7">
        <f t="shared" si="43"/>
        <v>-5.3042121684867369E-2</v>
      </c>
      <c r="W59" t="s">
        <v>99</v>
      </c>
      <c r="X59" t="s">
        <v>107</v>
      </c>
      <c r="Y59" s="16">
        <v>2.44</v>
      </c>
    </row>
    <row r="60" spans="1:25" x14ac:dyDescent="0.3">
      <c r="A60" s="13" t="s">
        <v>92</v>
      </c>
      <c r="B60" s="13">
        <v>25.15</v>
      </c>
      <c r="C60" s="13">
        <v>22.76</v>
      </c>
      <c r="D60" s="13">
        <v>20.73</v>
      </c>
      <c r="E60" s="13">
        <v>24.45</v>
      </c>
      <c r="F60" s="13">
        <v>24.45</v>
      </c>
      <c r="G60" s="13">
        <v>21.15</v>
      </c>
      <c r="H60" s="13">
        <v>19.850000000000001</v>
      </c>
      <c r="I60" s="13">
        <v>25</v>
      </c>
      <c r="J60" s="13">
        <v>19.850000000000001</v>
      </c>
      <c r="K60" s="1" t="b">
        <f t="shared" si="37"/>
        <v>1</v>
      </c>
      <c r="L60" s="10">
        <f t="shared" si="9"/>
        <v>-9.5029821073558535E-2</v>
      </c>
      <c r="M60" t="b">
        <f t="shared" si="45"/>
        <v>1</v>
      </c>
      <c r="N60" t="b">
        <f t="shared" si="46"/>
        <v>1</v>
      </c>
      <c r="O60" s="8">
        <f t="shared" si="38"/>
        <v>7.0738137082601182E-2</v>
      </c>
      <c r="P60" s="8">
        <f t="shared" si="39"/>
        <v>0.12785588752196836</v>
      </c>
      <c r="Q60" s="8">
        <f t="shared" si="44"/>
        <v>0.12785588752196836</v>
      </c>
      <c r="R60" s="2" t="b">
        <f t="shared" si="40"/>
        <v>0</v>
      </c>
      <c r="S60" s="21" t="b">
        <f t="shared" si="41"/>
        <v>1</v>
      </c>
      <c r="T60" s="1" t="b">
        <f t="shared" si="41"/>
        <v>1</v>
      </c>
      <c r="U60" s="7">
        <f t="shared" si="42"/>
        <v>-7.4253075571177399E-2</v>
      </c>
      <c r="V60" s="7">
        <f t="shared" si="43"/>
        <v>-7.4253075571177399E-2</v>
      </c>
      <c r="W60" t="s">
        <v>98</v>
      </c>
      <c r="X60" t="s">
        <v>108</v>
      </c>
      <c r="Y60" s="16">
        <v>0.42</v>
      </c>
    </row>
    <row r="61" spans="1:25" x14ac:dyDescent="0.3">
      <c r="A61" s="13" t="s">
        <v>95</v>
      </c>
      <c r="B61" s="13">
        <v>1.65</v>
      </c>
      <c r="C61" s="13">
        <v>1.52</v>
      </c>
      <c r="D61" s="13">
        <v>1.71</v>
      </c>
      <c r="E61" s="13">
        <v>1.55</v>
      </c>
      <c r="F61" s="13">
        <v>1.55</v>
      </c>
      <c r="G61" s="13">
        <v>1.33</v>
      </c>
      <c r="H61" s="13">
        <v>1.33</v>
      </c>
      <c r="I61" s="13">
        <v>1.78</v>
      </c>
      <c r="J61" s="13">
        <v>1.33</v>
      </c>
      <c r="K61" s="2" t="b">
        <f t="shared" si="37"/>
        <v>0</v>
      </c>
      <c r="L61" s="10">
        <f t="shared" si="9"/>
        <v>-7.8787878787878726E-2</v>
      </c>
      <c r="M61" t="b">
        <f t="shared" si="45"/>
        <v>1</v>
      </c>
      <c r="N61" t="b">
        <f t="shared" si="46"/>
        <v>1</v>
      </c>
      <c r="O61" s="8">
        <f t="shared" si="38"/>
        <v>0.12499999999999996</v>
      </c>
      <c r="P61" s="8">
        <f t="shared" si="39"/>
        <v>0.12499999999999996</v>
      </c>
      <c r="Q61" s="8">
        <f t="shared" si="44"/>
        <v>0.12499999999999996</v>
      </c>
      <c r="R61" s="1" t="b">
        <f t="shared" si="40"/>
        <v>1</v>
      </c>
      <c r="S61" s="21" t="b">
        <f t="shared" si="41"/>
        <v>1</v>
      </c>
      <c r="T61" s="1" t="b">
        <f t="shared" si="41"/>
        <v>1</v>
      </c>
      <c r="U61" s="8">
        <f t="shared" si="42"/>
        <v>-1.9736842105263174E-2</v>
      </c>
      <c r="V61" s="8">
        <f t="shared" si="43"/>
        <v>-1.9736842105263174E-2</v>
      </c>
      <c r="W61" t="s">
        <v>96</v>
      </c>
      <c r="X61" t="s">
        <v>109</v>
      </c>
      <c r="Y61" s="16">
        <v>0.66</v>
      </c>
    </row>
    <row r="63" spans="1:25" x14ac:dyDescent="0.3">
      <c r="A63" s="18">
        <v>43959</v>
      </c>
      <c r="K63" s="5">
        <f>SUMPRODUCT(--(K57:K61=TRUE))/COUNTA(K57:K61)</f>
        <v>0.6</v>
      </c>
      <c r="M63" s="6">
        <f>SUMPRODUCT(--(M59:M61=TRUE))/COUNTA(M59:M61)</f>
        <v>1</v>
      </c>
      <c r="O63" s="6">
        <f>AVERAGE(O57:O61)</f>
        <v>8.290592218689824E-2</v>
      </c>
      <c r="P63" s="17">
        <f>AVERAGE(P57:P61)</f>
        <v>0.10275380924825064</v>
      </c>
      <c r="Q63" s="6">
        <f>AVERAGE(Q57:Q61)</f>
        <v>0.10163725030017842</v>
      </c>
      <c r="R63" s="6">
        <f>SUMPRODUCT(--(R57:R61=TRUE))/COUNTA(R57:R61)</f>
        <v>0.6</v>
      </c>
      <c r="S63" s="6">
        <f>SUMPRODUCT(--(S57:S61=TRUE))/COUNTA(S57:S61)</f>
        <v>1</v>
      </c>
      <c r="T63" s="6">
        <f>SUMPRODUCT(--(T57:T61=TRUE))/COUNTA(T57:T61)</f>
        <v>1</v>
      </c>
      <c r="U63" s="17">
        <f>AVERAGE(U57:U61)</f>
        <v>-3.1889275558081319E-2</v>
      </c>
      <c r="V63" s="17">
        <f>AVERAGE(V57:V61)</f>
        <v>-3.9032132700938471E-2</v>
      </c>
    </row>
    <row r="65" spans="1:25" x14ac:dyDescent="0.3">
      <c r="A65" s="13" t="s">
        <v>45</v>
      </c>
      <c r="B65" s="13">
        <v>2.34</v>
      </c>
      <c r="C65" s="13">
        <v>2.31</v>
      </c>
      <c r="D65" s="13">
        <v>2.6</v>
      </c>
      <c r="E65" s="13">
        <v>2.48</v>
      </c>
      <c r="F65" s="13">
        <v>2.58</v>
      </c>
      <c r="G65" s="13">
        <v>2.06</v>
      </c>
      <c r="H65" s="13">
        <v>2.06</v>
      </c>
      <c r="I65" s="13">
        <v>2.83</v>
      </c>
      <c r="J65" s="13">
        <v>2.06</v>
      </c>
      <c r="K65" s="2" t="b">
        <f t="shared" ref="K65:K66" si="47">C65&gt;D65</f>
        <v>0</v>
      </c>
      <c r="L65" s="6">
        <f t="shared" si="9"/>
        <v>-1.2820512820512739E-2</v>
      </c>
      <c r="O65" s="8">
        <f t="shared" ref="O65:O66" si="48">(C65-G65)/C65</f>
        <v>0.10822510822510822</v>
      </c>
      <c r="P65" s="8">
        <f t="shared" ref="P65:P66" si="49">(C65-H65)/C65</f>
        <v>0.10822510822510822</v>
      </c>
      <c r="Q65" s="8">
        <f t="shared" ref="Q65:Q66" si="50">(C65-J65)/C65</f>
        <v>0.10822510822510822</v>
      </c>
      <c r="R65" s="1" t="b">
        <f t="shared" ref="R65:R66" si="51">O65=P65</f>
        <v>1</v>
      </c>
      <c r="S65" s="21" t="b">
        <f t="shared" ref="S65:T66" si="52">O65&gt;3.99%</f>
        <v>1</v>
      </c>
      <c r="T65" s="1" t="b">
        <f t="shared" si="52"/>
        <v>1</v>
      </c>
      <c r="U65" s="8">
        <f t="shared" ref="U65:U66" si="53">(C65-E65)/C65</f>
        <v>-7.3593073593073557E-2</v>
      </c>
      <c r="V65" s="8">
        <f t="shared" ref="V65:V66" si="54">(C65-F65)/C65</f>
        <v>-0.11688311688311689</v>
      </c>
      <c r="W65" t="s">
        <v>115</v>
      </c>
      <c r="X65" t="s">
        <v>116</v>
      </c>
      <c r="Y65" s="16">
        <v>0.83</v>
      </c>
    </row>
    <row r="66" spans="1:25" x14ac:dyDescent="0.3">
      <c r="A66" s="13" t="s">
        <v>114</v>
      </c>
      <c r="B66" s="13">
        <v>2.42</v>
      </c>
      <c r="C66" s="13">
        <v>2.15</v>
      </c>
      <c r="D66" s="13">
        <v>2.02</v>
      </c>
      <c r="E66" s="13">
        <v>2.2999999999999998</v>
      </c>
      <c r="F66" s="13">
        <v>2.2999999999999998</v>
      </c>
      <c r="G66" s="13">
        <v>2.0099999999999998</v>
      </c>
      <c r="H66" s="13">
        <v>2.0099999999999998</v>
      </c>
      <c r="I66" s="13">
        <v>2.2999999999999998</v>
      </c>
      <c r="J66" s="13">
        <v>1.94</v>
      </c>
      <c r="K66" s="1" t="b">
        <f t="shared" si="47"/>
        <v>1</v>
      </c>
      <c r="L66" s="10">
        <f t="shared" si="9"/>
        <v>-0.11157024793388431</v>
      </c>
      <c r="M66" t="b">
        <f t="shared" ref="M66" si="55">IF(L66&lt;-4%,O66&gt;4%)</f>
        <v>1</v>
      </c>
      <c r="N66" t="b">
        <f t="shared" ref="N66" si="56">IF(L66&lt;-4%,Q66&gt;4%)</f>
        <v>1</v>
      </c>
      <c r="O66" s="8">
        <f t="shared" si="48"/>
        <v>6.5116279069767496E-2</v>
      </c>
      <c r="P66" s="8">
        <f t="shared" si="49"/>
        <v>6.5116279069767496E-2</v>
      </c>
      <c r="Q66" s="8">
        <f t="shared" si="50"/>
        <v>9.7674418604651148E-2</v>
      </c>
      <c r="R66" s="1" t="b">
        <f t="shared" si="51"/>
        <v>1</v>
      </c>
      <c r="S66" s="21" t="b">
        <f t="shared" si="52"/>
        <v>1</v>
      </c>
      <c r="T66" s="1" t="b">
        <f t="shared" si="52"/>
        <v>1</v>
      </c>
      <c r="U66" s="8">
        <f t="shared" si="53"/>
        <v>-6.9767441860465074E-2</v>
      </c>
      <c r="V66" s="8">
        <f t="shared" si="54"/>
        <v>-6.9767441860465074E-2</v>
      </c>
      <c r="W66" t="s">
        <v>117</v>
      </c>
      <c r="X66" t="s">
        <v>118</v>
      </c>
      <c r="Y66" s="16">
        <v>0.69</v>
      </c>
    </row>
    <row r="68" spans="1:25" x14ac:dyDescent="0.3">
      <c r="K68" s="5">
        <f>SUMPRODUCT(--(K65:K66=TRUE))/COUNTA(K65:K66)</f>
        <v>0.5</v>
      </c>
      <c r="M68" s="16">
        <v>1</v>
      </c>
      <c r="N68" s="6">
        <f>SUMPRODUCT(--(N62:N66=TRUE))/COUNTA(N62:N66)</f>
        <v>1</v>
      </c>
      <c r="O68" s="6">
        <f>AVERAGE(O65:O66)</f>
        <v>8.667069364743786E-2</v>
      </c>
      <c r="P68" s="6">
        <f>AVERAGE(P65:P66)</f>
        <v>8.667069364743786E-2</v>
      </c>
      <c r="Q68" s="6">
        <f>AVERAGE(Q65:Q66)</f>
        <v>0.10294976341487969</v>
      </c>
      <c r="R68" s="6">
        <f>SUMPRODUCT(--(R65:R66=TRUE))/COUNTA(R65:R66)</f>
        <v>1</v>
      </c>
      <c r="S68" s="6">
        <f>SUMPRODUCT(--(S65:S66=TRUE))/COUNTA(S65:S66)</f>
        <v>1</v>
      </c>
      <c r="T68" s="6">
        <f>SUMPRODUCT(--(T65:T66=TRUE))/COUNTA(T65:T66)</f>
        <v>1</v>
      </c>
      <c r="U68" s="17">
        <f>AVERAGE(U65:U66)</f>
        <v>-7.1680257726769309E-2</v>
      </c>
      <c r="V68" s="17">
        <f>AVERAGE(V65:V66)</f>
        <v>-9.3325279371790984E-2</v>
      </c>
    </row>
    <row r="69" spans="1:25" x14ac:dyDescent="0.3">
      <c r="A69" s="18">
        <v>43962</v>
      </c>
    </row>
    <row r="71" spans="1:25" x14ac:dyDescent="0.3">
      <c r="A71" s="13" t="s">
        <v>119</v>
      </c>
      <c r="B71" s="13">
        <v>2.74</v>
      </c>
      <c r="C71" s="13">
        <v>2.4500000000000002</v>
      </c>
      <c r="D71" s="13">
        <v>2.71</v>
      </c>
      <c r="E71" s="13">
        <v>2.46</v>
      </c>
      <c r="F71" s="13">
        <v>2.6</v>
      </c>
      <c r="G71" s="13">
        <v>2.21</v>
      </c>
      <c r="H71" s="13">
        <v>2.21</v>
      </c>
      <c r="I71" s="13">
        <v>2.74</v>
      </c>
      <c r="J71" s="13">
        <v>2.21</v>
      </c>
      <c r="K71" s="2" t="b">
        <f t="shared" ref="K71:K81" si="57">C71&gt;D71</f>
        <v>0</v>
      </c>
      <c r="L71" s="10">
        <f t="shared" si="9"/>
        <v>-0.10583941605839417</v>
      </c>
      <c r="M71" t="b">
        <f t="shared" ref="M71:M81" si="58">IF(L71&lt;-4%,O71&gt;4%)</f>
        <v>1</v>
      </c>
      <c r="N71" t="b">
        <f t="shared" ref="N71" si="59">IF(L71&lt;-4%,Q71&gt;4%)</f>
        <v>1</v>
      </c>
      <c r="O71" s="8">
        <f t="shared" ref="O71:O81" si="60">(C71-G71)/C71</f>
        <v>9.7959183673469466E-2</v>
      </c>
      <c r="P71" s="8">
        <f t="shared" ref="P71:P81" si="61">(C71-H71)/C71</f>
        <v>9.7959183673469466E-2</v>
      </c>
      <c r="Q71" s="8">
        <f t="shared" ref="Q71:Q81" si="62">(C71-J71)/C71</f>
        <v>9.7959183673469466E-2</v>
      </c>
      <c r="R71" s="1" t="b">
        <f t="shared" ref="R71:R81" si="63">O71=P71</f>
        <v>1</v>
      </c>
      <c r="S71" s="21" t="b">
        <f t="shared" ref="S71:T81" si="64">O71&gt;3.99%</f>
        <v>1</v>
      </c>
      <c r="T71" s="1" t="b">
        <f t="shared" si="64"/>
        <v>1</v>
      </c>
      <c r="U71" s="8">
        <f t="shared" ref="U71:U81" si="65">(C71-E71)/C71</f>
        <v>-4.0816326530611373E-3</v>
      </c>
      <c r="V71" s="7">
        <f t="shared" ref="V71:V81" si="66">(C71-F71)/C71</f>
        <v>-6.1224489795918324E-2</v>
      </c>
      <c r="W71" t="s">
        <v>137</v>
      </c>
      <c r="X71" t="s">
        <v>138</v>
      </c>
      <c r="Y71" s="16">
        <v>0.79</v>
      </c>
    </row>
    <row r="72" spans="1:25" x14ac:dyDescent="0.3">
      <c r="A72" s="13" t="s">
        <v>120</v>
      </c>
      <c r="B72" s="13">
        <v>14</v>
      </c>
      <c r="C72" s="13">
        <v>13.74</v>
      </c>
      <c r="D72" s="13">
        <v>15.01</v>
      </c>
      <c r="E72" s="13">
        <v>14.37</v>
      </c>
      <c r="F72" s="13">
        <v>14.37</v>
      </c>
      <c r="G72" s="13">
        <v>13.65</v>
      </c>
      <c r="H72" s="13">
        <v>13.65</v>
      </c>
      <c r="I72" s="13">
        <v>15.12</v>
      </c>
      <c r="J72" s="13">
        <v>13.65</v>
      </c>
      <c r="K72" s="2" t="b">
        <f t="shared" si="57"/>
        <v>0</v>
      </c>
      <c r="L72" s="6">
        <f t="shared" si="9"/>
        <v>-1.8571428571428555E-2</v>
      </c>
      <c r="O72" s="8">
        <f t="shared" si="60"/>
        <v>6.550218340611343E-3</v>
      </c>
      <c r="P72" s="8">
        <f t="shared" si="61"/>
        <v>6.550218340611343E-3</v>
      </c>
      <c r="Q72" s="8">
        <f t="shared" si="62"/>
        <v>6.550218340611343E-3</v>
      </c>
      <c r="R72" s="1" t="b">
        <f t="shared" si="63"/>
        <v>1</v>
      </c>
      <c r="S72" s="2" t="b">
        <f t="shared" si="64"/>
        <v>0</v>
      </c>
      <c r="T72" s="2" t="b">
        <f t="shared" si="64"/>
        <v>0</v>
      </c>
      <c r="U72" s="8">
        <f t="shared" si="65"/>
        <v>-4.5851528384279402E-2</v>
      </c>
      <c r="V72" s="8">
        <f t="shared" si="66"/>
        <v>-4.5851528384279402E-2</v>
      </c>
      <c r="W72" t="s">
        <v>139</v>
      </c>
      <c r="X72" t="s">
        <v>140</v>
      </c>
      <c r="Y72" s="16">
        <v>0.68</v>
      </c>
    </row>
    <row r="73" spans="1:25" x14ac:dyDescent="0.3">
      <c r="A73" s="13" t="s">
        <v>121</v>
      </c>
      <c r="B73" s="13">
        <v>3.7</v>
      </c>
      <c r="C73" s="13">
        <v>3.64</v>
      </c>
      <c r="D73" s="13">
        <v>3.7</v>
      </c>
      <c r="E73" s="13">
        <v>3.9</v>
      </c>
      <c r="F73" s="13">
        <v>3.9</v>
      </c>
      <c r="G73" s="13">
        <v>3.28</v>
      </c>
      <c r="H73" s="13">
        <v>3.28</v>
      </c>
      <c r="I73" s="13">
        <v>3.9</v>
      </c>
      <c r="J73" s="13">
        <v>3.28</v>
      </c>
      <c r="K73" s="2" t="b">
        <f t="shared" si="57"/>
        <v>0</v>
      </c>
      <c r="L73" s="6">
        <f t="shared" si="9"/>
        <v>-1.6216216216216231E-2</v>
      </c>
      <c r="O73" s="8">
        <f t="shared" si="60"/>
        <v>9.890109890109898E-2</v>
      </c>
      <c r="P73" s="8">
        <f t="shared" si="61"/>
        <v>9.890109890109898E-2</v>
      </c>
      <c r="Q73" s="8">
        <f t="shared" si="62"/>
        <v>9.890109890109898E-2</v>
      </c>
      <c r="R73" s="1" t="b">
        <f t="shared" si="63"/>
        <v>1</v>
      </c>
      <c r="S73" s="21" t="b">
        <f t="shared" si="64"/>
        <v>1</v>
      </c>
      <c r="T73" s="1" t="b">
        <f t="shared" si="64"/>
        <v>1</v>
      </c>
      <c r="U73" s="7">
        <f t="shared" si="65"/>
        <v>-7.1428571428571369E-2</v>
      </c>
      <c r="V73" s="7">
        <f t="shared" si="66"/>
        <v>-7.1428571428571369E-2</v>
      </c>
      <c r="W73" t="s">
        <v>141</v>
      </c>
      <c r="X73" t="s">
        <v>142</v>
      </c>
      <c r="Y73" s="16">
        <v>0.14000000000000001</v>
      </c>
    </row>
    <row r="74" spans="1:25" x14ac:dyDescent="0.3">
      <c r="A74" s="13" t="s">
        <v>45</v>
      </c>
      <c r="B74" s="13">
        <v>2.6</v>
      </c>
      <c r="C74" s="13">
        <v>2.5299999999999998</v>
      </c>
      <c r="D74" s="13">
        <v>3.1</v>
      </c>
      <c r="E74" s="13">
        <v>2.82</v>
      </c>
      <c r="F74" s="13">
        <v>3.06</v>
      </c>
      <c r="G74" s="13">
        <v>2.4500000000000002</v>
      </c>
      <c r="H74" s="13">
        <v>2.4500000000000002</v>
      </c>
      <c r="I74" s="13">
        <v>3.24</v>
      </c>
      <c r="J74" s="13">
        <v>2.4500000000000002</v>
      </c>
      <c r="K74" s="1" t="b">
        <f t="shared" si="57"/>
        <v>0</v>
      </c>
      <c r="L74" s="6">
        <f t="shared" si="9"/>
        <v>-2.6923076923077032E-2</v>
      </c>
      <c r="O74" s="8">
        <f t="shared" si="60"/>
        <v>3.1620553359683647E-2</v>
      </c>
      <c r="P74" s="8">
        <f t="shared" si="61"/>
        <v>3.1620553359683647E-2</v>
      </c>
      <c r="Q74" s="8">
        <f t="shared" si="62"/>
        <v>3.1620553359683647E-2</v>
      </c>
      <c r="R74" s="1" t="b">
        <f t="shared" si="63"/>
        <v>1</v>
      </c>
      <c r="S74" s="2" t="b">
        <f t="shared" si="64"/>
        <v>0</v>
      </c>
      <c r="T74" s="1" t="b">
        <f t="shared" si="64"/>
        <v>0</v>
      </c>
      <c r="U74" s="7">
        <f t="shared" si="65"/>
        <v>-0.11462450592885377</v>
      </c>
      <c r="V74" s="8">
        <f t="shared" si="66"/>
        <v>-0.20948616600790526</v>
      </c>
      <c r="W74" t="s">
        <v>143</v>
      </c>
      <c r="X74" t="s">
        <v>144</v>
      </c>
      <c r="Y74" s="16">
        <v>0.59</v>
      </c>
    </row>
    <row r="75" spans="1:25" x14ac:dyDescent="0.3">
      <c r="A75" s="13" t="s">
        <v>122</v>
      </c>
      <c r="B75" s="13">
        <v>14.2</v>
      </c>
      <c r="C75" s="13">
        <v>13.65</v>
      </c>
      <c r="D75" s="13">
        <v>14.63</v>
      </c>
      <c r="E75" s="13">
        <v>14.61</v>
      </c>
      <c r="F75" s="13">
        <v>14.98</v>
      </c>
      <c r="G75" s="13">
        <v>13.54</v>
      </c>
      <c r="H75" s="13">
        <v>13.54</v>
      </c>
      <c r="I75" s="13">
        <v>15.4</v>
      </c>
      <c r="J75" s="13">
        <v>13.54</v>
      </c>
      <c r="K75" s="2" t="b">
        <f t="shared" si="57"/>
        <v>0</v>
      </c>
      <c r="L75" s="6">
        <f t="shared" si="9"/>
        <v>-3.8732394366197111E-2</v>
      </c>
      <c r="O75" s="8">
        <f t="shared" si="60"/>
        <v>8.0586080586081462E-3</v>
      </c>
      <c r="P75" s="8">
        <f t="shared" si="61"/>
        <v>8.0586080586081462E-3</v>
      </c>
      <c r="Q75" s="8">
        <f t="shared" si="62"/>
        <v>8.0586080586081462E-3</v>
      </c>
      <c r="R75" s="1" t="b">
        <f t="shared" si="63"/>
        <v>1</v>
      </c>
      <c r="S75" s="2" t="b">
        <f t="shared" si="64"/>
        <v>0</v>
      </c>
      <c r="T75" s="2" t="b">
        <f t="shared" si="64"/>
        <v>0</v>
      </c>
      <c r="U75" s="7">
        <f t="shared" si="65"/>
        <v>-7.032967032967026E-2</v>
      </c>
      <c r="V75" s="7">
        <f t="shared" si="66"/>
        <v>-9.7435897435897437E-2</v>
      </c>
      <c r="W75" t="s">
        <v>145</v>
      </c>
      <c r="X75" t="s">
        <v>146</v>
      </c>
      <c r="Y75" s="16">
        <v>0.88</v>
      </c>
    </row>
    <row r="76" spans="1:25" x14ac:dyDescent="0.3">
      <c r="A76" s="13" t="s">
        <v>123</v>
      </c>
      <c r="B76" s="13">
        <v>5.96</v>
      </c>
      <c r="C76" s="13">
        <v>5.75</v>
      </c>
      <c r="D76" s="13">
        <v>5.62</v>
      </c>
      <c r="E76" s="13">
        <v>5.93</v>
      </c>
      <c r="F76" s="13">
        <v>5.93</v>
      </c>
      <c r="G76" s="13">
        <v>5.61</v>
      </c>
      <c r="H76" s="13">
        <v>5.49</v>
      </c>
      <c r="I76" s="13">
        <v>5.93</v>
      </c>
      <c r="J76" s="13">
        <v>5.49</v>
      </c>
      <c r="K76" s="1" t="b">
        <f t="shared" si="57"/>
        <v>1</v>
      </c>
      <c r="L76" s="6">
        <f t="shared" si="9"/>
        <v>-3.5234899328859051E-2</v>
      </c>
      <c r="O76" s="8">
        <f t="shared" si="60"/>
        <v>2.4347826086956466E-2</v>
      </c>
      <c r="P76" s="8">
        <f t="shared" si="61"/>
        <v>4.5217391304347786E-2</v>
      </c>
      <c r="Q76" s="8">
        <f t="shared" si="62"/>
        <v>4.5217391304347786E-2</v>
      </c>
      <c r="R76" s="2" t="b">
        <f t="shared" si="63"/>
        <v>0</v>
      </c>
      <c r="S76" s="2" t="b">
        <f t="shared" si="64"/>
        <v>0</v>
      </c>
      <c r="T76" s="1" t="b">
        <f t="shared" si="64"/>
        <v>1</v>
      </c>
      <c r="U76" s="8">
        <f t="shared" si="65"/>
        <v>-3.130434782608691E-2</v>
      </c>
      <c r="V76" s="8">
        <f t="shared" si="66"/>
        <v>-3.130434782608691E-2</v>
      </c>
      <c r="W76" t="s">
        <v>147</v>
      </c>
      <c r="X76" t="s">
        <v>148</v>
      </c>
      <c r="Y76" s="16">
        <v>0.35</v>
      </c>
    </row>
    <row r="77" spans="1:25" x14ac:dyDescent="0.3">
      <c r="A77" s="13" t="s">
        <v>124</v>
      </c>
      <c r="B77" s="13">
        <v>4.8600000000000003</v>
      </c>
      <c r="C77" s="13">
        <v>4.71</v>
      </c>
      <c r="D77" s="13">
        <v>5.74</v>
      </c>
      <c r="E77" s="13">
        <v>5.14</v>
      </c>
      <c r="F77" s="13">
        <v>5.14</v>
      </c>
      <c r="G77" s="13">
        <v>4.6399999999999997</v>
      </c>
      <c r="H77" s="13">
        <v>4.6399999999999997</v>
      </c>
      <c r="I77" s="13">
        <v>5.9</v>
      </c>
      <c r="J77" s="13">
        <v>4.6399999999999997</v>
      </c>
      <c r="K77" s="2" t="b">
        <f t="shared" si="57"/>
        <v>0</v>
      </c>
      <c r="L77" s="6">
        <f t="shared" si="9"/>
        <v>-3.0864197530864269E-2</v>
      </c>
      <c r="O77" s="8">
        <f t="shared" si="60"/>
        <v>1.486199575371556E-2</v>
      </c>
      <c r="P77" s="8">
        <f t="shared" si="61"/>
        <v>1.486199575371556E-2</v>
      </c>
      <c r="Q77" s="8">
        <f t="shared" si="62"/>
        <v>1.486199575371556E-2</v>
      </c>
      <c r="R77" s="1" t="b">
        <f t="shared" si="63"/>
        <v>1</v>
      </c>
      <c r="S77" s="2" t="b">
        <f t="shared" si="64"/>
        <v>0</v>
      </c>
      <c r="T77" s="2" t="b">
        <f t="shared" si="64"/>
        <v>0</v>
      </c>
      <c r="U77" s="7">
        <f t="shared" si="65"/>
        <v>-9.1295116772823717E-2</v>
      </c>
      <c r="V77" s="7">
        <f t="shared" si="66"/>
        <v>-9.1295116772823717E-2</v>
      </c>
    </row>
    <row r="78" spans="1:25" x14ac:dyDescent="0.3">
      <c r="A78" s="13" t="s">
        <v>125</v>
      </c>
      <c r="B78" s="13">
        <v>1.85</v>
      </c>
      <c r="C78" s="13">
        <v>1.8</v>
      </c>
      <c r="D78" s="13">
        <v>1.59</v>
      </c>
      <c r="E78" s="13">
        <v>1.85</v>
      </c>
      <c r="F78" s="13">
        <v>1.85</v>
      </c>
      <c r="G78" s="13">
        <v>1.64</v>
      </c>
      <c r="H78" s="13">
        <v>1.64</v>
      </c>
      <c r="I78" s="13">
        <v>1.87</v>
      </c>
      <c r="J78" s="13">
        <v>1.5</v>
      </c>
      <c r="K78" s="1" t="b">
        <f t="shared" si="57"/>
        <v>1</v>
      </c>
      <c r="L78" s="6">
        <f t="shared" si="9"/>
        <v>-2.7027027027027049E-2</v>
      </c>
      <c r="O78" s="8">
        <f t="shared" si="60"/>
        <v>8.8888888888888962E-2</v>
      </c>
      <c r="P78" s="8">
        <f t="shared" si="61"/>
        <v>8.8888888888888962E-2</v>
      </c>
      <c r="Q78" s="8">
        <f t="shared" si="62"/>
        <v>0.16666666666666669</v>
      </c>
      <c r="R78" s="1" t="b">
        <f t="shared" si="63"/>
        <v>1</v>
      </c>
      <c r="S78" s="21" t="b">
        <f t="shared" si="64"/>
        <v>1</v>
      </c>
      <c r="T78" s="1" t="b">
        <f t="shared" si="64"/>
        <v>1</v>
      </c>
      <c r="U78" s="8">
        <f t="shared" si="65"/>
        <v>-2.7777777777777801E-2</v>
      </c>
      <c r="V78" s="8">
        <f t="shared" si="66"/>
        <v>-2.7777777777777801E-2</v>
      </c>
    </row>
    <row r="79" spans="1:25" x14ac:dyDescent="0.3">
      <c r="A79" s="13" t="s">
        <v>126</v>
      </c>
      <c r="B79" s="13">
        <v>4.7300000000000004</v>
      </c>
      <c r="C79" s="13">
        <v>4.6900000000000004</v>
      </c>
      <c r="D79" s="13">
        <v>4.66</v>
      </c>
      <c r="E79" s="13">
        <v>4.87</v>
      </c>
      <c r="F79" s="13">
        <v>4.87</v>
      </c>
      <c r="G79" s="13">
        <v>4.5</v>
      </c>
      <c r="H79" s="13">
        <v>4.5</v>
      </c>
      <c r="I79" s="13">
        <v>5.37</v>
      </c>
      <c r="J79" s="13">
        <v>4.5</v>
      </c>
      <c r="K79" s="1" t="b">
        <f t="shared" si="57"/>
        <v>1</v>
      </c>
      <c r="L79" s="6">
        <f t="shared" si="9"/>
        <v>-8.4566596194503244E-3</v>
      </c>
      <c r="O79" s="8">
        <f t="shared" si="60"/>
        <v>4.0511727078891335E-2</v>
      </c>
      <c r="P79" s="8">
        <f t="shared" si="61"/>
        <v>4.0511727078891335E-2</v>
      </c>
      <c r="Q79" s="8">
        <f t="shared" si="62"/>
        <v>4.0511727078891335E-2</v>
      </c>
      <c r="R79" s="1" t="b">
        <f t="shared" si="63"/>
        <v>1</v>
      </c>
      <c r="S79" s="21" t="b">
        <f t="shared" si="64"/>
        <v>1</v>
      </c>
      <c r="T79" s="1" t="b">
        <f t="shared" si="64"/>
        <v>1</v>
      </c>
      <c r="U79" s="8">
        <f t="shared" si="65"/>
        <v>-3.8379530916844283E-2</v>
      </c>
      <c r="V79" s="8">
        <f t="shared" si="66"/>
        <v>-3.8379530916844283E-2</v>
      </c>
    </row>
    <row r="80" spans="1:25" x14ac:dyDescent="0.3">
      <c r="A80" s="13" t="s">
        <v>128</v>
      </c>
      <c r="B80" s="13">
        <v>11.09</v>
      </c>
      <c r="C80" s="13">
        <v>10.77</v>
      </c>
      <c r="D80" s="13">
        <v>10.1</v>
      </c>
      <c r="E80" s="13">
        <v>10.91</v>
      </c>
      <c r="F80" s="13">
        <v>10.91</v>
      </c>
      <c r="G80" s="13">
        <v>10.16</v>
      </c>
      <c r="H80" s="13">
        <v>10.16</v>
      </c>
      <c r="I80" s="13">
        <v>10.91</v>
      </c>
      <c r="J80" s="13">
        <v>9.9600000000000009</v>
      </c>
      <c r="K80" s="1" t="b">
        <f t="shared" si="57"/>
        <v>1</v>
      </c>
      <c r="L80" s="6">
        <f t="shared" si="9"/>
        <v>-2.8854824165915265E-2</v>
      </c>
      <c r="O80" s="8">
        <f t="shared" si="60"/>
        <v>5.6638811513463276E-2</v>
      </c>
      <c r="P80" s="8">
        <f t="shared" si="61"/>
        <v>5.6638811513463276E-2</v>
      </c>
      <c r="Q80" s="8">
        <f t="shared" si="62"/>
        <v>7.5208913649024947E-2</v>
      </c>
      <c r="R80" s="1" t="b">
        <f t="shared" si="63"/>
        <v>1</v>
      </c>
      <c r="S80" s="21" t="b">
        <f t="shared" si="64"/>
        <v>1</v>
      </c>
      <c r="T80" s="1" t="b">
        <f t="shared" si="64"/>
        <v>1</v>
      </c>
      <c r="U80" s="8">
        <f t="shared" si="65"/>
        <v>-1.2999071494893275E-2</v>
      </c>
      <c r="V80" s="8">
        <f t="shared" si="66"/>
        <v>-1.2999071494893275E-2</v>
      </c>
    </row>
    <row r="81" spans="1:22" x14ac:dyDescent="0.3">
      <c r="A81" s="13" t="s">
        <v>127</v>
      </c>
      <c r="B81" s="13">
        <v>1.78</v>
      </c>
      <c r="C81" s="13">
        <v>1.63</v>
      </c>
      <c r="D81" s="13">
        <v>1.68</v>
      </c>
      <c r="E81" s="13">
        <v>1.7</v>
      </c>
      <c r="F81" s="13">
        <v>1.7</v>
      </c>
      <c r="G81" s="13">
        <v>1.57</v>
      </c>
      <c r="H81" s="13">
        <v>1.57</v>
      </c>
      <c r="I81" s="13">
        <v>1.74</v>
      </c>
      <c r="J81" s="13">
        <v>1.57</v>
      </c>
      <c r="K81" s="2" t="b">
        <f t="shared" si="57"/>
        <v>0</v>
      </c>
      <c r="L81" s="10">
        <f t="shared" si="9"/>
        <v>-8.4269662921348382E-2</v>
      </c>
      <c r="M81" t="b">
        <f t="shared" si="58"/>
        <v>0</v>
      </c>
      <c r="N81" t="b">
        <f t="shared" ref="N81" si="67">IF(L81&lt;-4%,Q81&gt;4%)</f>
        <v>0</v>
      </c>
      <c r="O81" s="8">
        <f t="shared" si="60"/>
        <v>3.6809815950920144E-2</v>
      </c>
      <c r="P81" s="8">
        <f t="shared" si="61"/>
        <v>3.6809815950920144E-2</v>
      </c>
      <c r="Q81" s="8">
        <f t="shared" si="62"/>
        <v>3.6809815950920144E-2</v>
      </c>
      <c r="R81" s="1" t="b">
        <f t="shared" si="63"/>
        <v>1</v>
      </c>
      <c r="S81" s="2" t="b">
        <f t="shared" si="64"/>
        <v>0</v>
      </c>
      <c r="T81" s="2" t="b">
        <f t="shared" si="64"/>
        <v>0</v>
      </c>
      <c r="U81" s="8">
        <f t="shared" si="65"/>
        <v>-4.2944785276073663E-2</v>
      </c>
      <c r="V81" s="8">
        <f t="shared" si="66"/>
        <v>-4.2944785276073663E-2</v>
      </c>
    </row>
    <row r="83" spans="1:22" x14ac:dyDescent="0.3">
      <c r="K83" s="5">
        <f>SUMPRODUCT(--(K71:K81=TRUE))/COUNTA(K71:K81)</f>
        <v>0.36363636363636365</v>
      </c>
      <c r="M83" s="6">
        <f>SUMPRODUCT(--(M71:M81=TRUE))/COUNTA(M71:M81)</f>
        <v>0.5</v>
      </c>
      <c r="N83" s="6">
        <f>SUMPRODUCT(--(N71:N81=TRUE))/COUNTA(N71:N81)</f>
        <v>0.5</v>
      </c>
      <c r="O83" s="6">
        <f>AVERAGE(O71:O81)</f>
        <v>4.5922611600573399E-2</v>
      </c>
      <c r="P83" s="6">
        <f>AVERAGE(P71:P81)</f>
        <v>4.781984480215442E-2</v>
      </c>
      <c r="Q83" s="6">
        <f>AVERAGE(Q71:Q81)</f>
        <v>5.6578742976094359E-2</v>
      </c>
      <c r="R83" s="6">
        <f>SUMPRODUCT(--(R71:R81=TRUE))/COUNTA(R71:R81)</f>
        <v>0.90909090909090906</v>
      </c>
      <c r="S83" s="6">
        <f>SUMPRODUCT(--(S71:S81=TRUE))/COUNTA(S71:S81)</f>
        <v>0.45454545454545453</v>
      </c>
      <c r="T83" s="6">
        <f>SUMPRODUCT(--(T71:T81=TRUE))/COUNTA(T71:T81)</f>
        <v>0.54545454545454541</v>
      </c>
      <c r="U83" s="17">
        <f>AVERAGE(U71:U81)</f>
        <v>-5.0092412617175966E-2</v>
      </c>
      <c r="V83" s="17">
        <f>AVERAGE(V71:V81)</f>
        <v>-6.637520755609741E-2</v>
      </c>
    </row>
    <row r="84" spans="1:22" x14ac:dyDescent="0.3">
      <c r="A84" s="18">
        <v>43963</v>
      </c>
    </row>
    <row r="86" spans="1:22" x14ac:dyDescent="0.3">
      <c r="A86" s="13" t="s">
        <v>150</v>
      </c>
      <c r="B86" s="13">
        <v>4.5599999999999996</v>
      </c>
      <c r="C86" s="13">
        <v>4.6500000000000004</v>
      </c>
      <c r="D86" s="13">
        <v>4.2699999999999996</v>
      </c>
      <c r="E86" s="13">
        <v>4.6500000000000004</v>
      </c>
      <c r="F86" s="13">
        <v>4.6500000000000004</v>
      </c>
      <c r="G86" s="13">
        <v>4.3099999999999996</v>
      </c>
      <c r="H86" s="13">
        <v>4.2</v>
      </c>
      <c r="I86" s="13">
        <v>4.6500000000000004</v>
      </c>
      <c r="J86" s="13">
        <v>4.2</v>
      </c>
      <c r="K86" s="1" t="b">
        <f t="shared" ref="K86:K87" si="68">C86&gt;D86</f>
        <v>1</v>
      </c>
      <c r="L86" s="6">
        <f t="shared" si="9"/>
        <v>1.9736842105263323E-2</v>
      </c>
      <c r="O86" s="8">
        <f t="shared" ref="O86:O87" si="69">(C86-G86)/C86</f>
        <v>7.3118279569892627E-2</v>
      </c>
      <c r="P86" s="8">
        <f t="shared" ref="P86:P87" si="70">(C86-H86)/C86</f>
        <v>9.6774193548387122E-2</v>
      </c>
      <c r="Q86" s="8">
        <f t="shared" ref="Q86:Q87" si="71">(C86-J86)/C86</f>
        <v>9.6774193548387122E-2</v>
      </c>
      <c r="R86" s="2" t="b">
        <f t="shared" ref="R86:R87" si="72">O86=P86</f>
        <v>0</v>
      </c>
      <c r="S86" s="24" t="b">
        <f t="shared" ref="S86:T87" si="73">O86&gt;3.99%</f>
        <v>1</v>
      </c>
      <c r="T86" s="1" t="b">
        <f t="shared" si="73"/>
        <v>1</v>
      </c>
      <c r="U86" s="8">
        <f t="shared" ref="U86:U87" si="74">(C86-E86)/C86</f>
        <v>0</v>
      </c>
      <c r="V86" s="8">
        <f t="shared" ref="V86:V87" si="75">(C86-F86)/C86</f>
        <v>0</v>
      </c>
    </row>
    <row r="87" spans="1:22" x14ac:dyDescent="0.3">
      <c r="A87" s="13" t="s">
        <v>119</v>
      </c>
      <c r="B87" s="13">
        <v>2.72</v>
      </c>
      <c r="C87" s="13">
        <v>2.71</v>
      </c>
      <c r="D87" s="13">
        <v>2.42</v>
      </c>
      <c r="E87" s="13">
        <v>2.82</v>
      </c>
      <c r="F87" s="13">
        <v>2.82</v>
      </c>
      <c r="G87" s="13">
        <v>2.54</v>
      </c>
      <c r="H87" s="13">
        <v>2.54</v>
      </c>
      <c r="I87" s="13">
        <v>2.82</v>
      </c>
      <c r="J87" s="13">
        <v>2.4</v>
      </c>
      <c r="K87" s="1" t="b">
        <f t="shared" si="68"/>
        <v>1</v>
      </c>
      <c r="L87" s="6">
        <f t="shared" si="9"/>
        <v>-3.6764705882353786E-3</v>
      </c>
      <c r="O87" s="8">
        <f t="shared" si="69"/>
        <v>6.2730627306273032E-2</v>
      </c>
      <c r="P87" s="8">
        <f t="shared" si="70"/>
        <v>6.2730627306273032E-2</v>
      </c>
      <c r="Q87" s="8">
        <f t="shared" si="71"/>
        <v>0.11439114391143913</v>
      </c>
      <c r="R87" s="1" t="b">
        <f t="shared" si="72"/>
        <v>1</v>
      </c>
      <c r="S87" s="24" t="b">
        <f t="shared" si="73"/>
        <v>1</v>
      </c>
      <c r="T87" s="1" t="b">
        <f t="shared" si="73"/>
        <v>1</v>
      </c>
      <c r="U87" s="8">
        <f t="shared" si="74"/>
        <v>-4.0590405904058997E-2</v>
      </c>
      <c r="V87" s="8">
        <f t="shared" si="75"/>
        <v>-4.0590405904058997E-2</v>
      </c>
    </row>
    <row r="89" spans="1:22" x14ac:dyDescent="0.3">
      <c r="K89" s="5">
        <f>SUMPRODUCT(--(K86:K87=TRUE))/COUNTA(K86:K87)</f>
        <v>1</v>
      </c>
      <c r="O89" s="6">
        <f>AVERAGE(O86:O87)</f>
        <v>6.792445343808283E-2</v>
      </c>
      <c r="P89" s="6">
        <f>AVERAGE(P86:P87)</f>
        <v>7.9752410427330084E-2</v>
      </c>
      <c r="Q89" s="6">
        <f>AVERAGE(Q86:Q87)</f>
        <v>0.10558266872991312</v>
      </c>
      <c r="R89" s="6">
        <f>SUMPRODUCT(--(R86:R87=TRUE))/COUNTA(R86:R87)</f>
        <v>0.5</v>
      </c>
      <c r="S89" s="6">
        <f>SUMPRODUCT(--(S86:S87=TRUE))/COUNTA(S86:S87)</f>
        <v>1</v>
      </c>
      <c r="T89" s="6">
        <f>SUMPRODUCT(--(T86:T87=TRUE))/COUNTA(T86:T87)</f>
        <v>1</v>
      </c>
      <c r="U89" s="6">
        <f>AVERAGE(U86:U87)</f>
        <v>-2.0295202952029499E-2</v>
      </c>
      <c r="V89" s="6">
        <f>AVERAGE(V86:V87)</f>
        <v>-2.0295202952029499E-2</v>
      </c>
    </row>
    <row r="90" spans="1:22" x14ac:dyDescent="0.3">
      <c r="A90" s="18">
        <v>43964</v>
      </c>
    </row>
    <row r="92" spans="1:22" x14ac:dyDescent="0.3">
      <c r="A92" s="13" t="s">
        <v>152</v>
      </c>
      <c r="B92" s="13">
        <v>9.1199999999999992</v>
      </c>
      <c r="C92" s="13">
        <v>8.75</v>
      </c>
      <c r="D92" s="13">
        <v>10.46</v>
      </c>
      <c r="E92" s="13">
        <v>9.09</v>
      </c>
      <c r="F92" s="13">
        <v>9.09</v>
      </c>
      <c r="G92" s="13">
        <v>8.5</v>
      </c>
      <c r="H92" s="13">
        <v>8.5</v>
      </c>
      <c r="I92" s="13">
        <v>10.58</v>
      </c>
      <c r="J92" s="13">
        <v>8.11</v>
      </c>
      <c r="K92" s="2" t="b">
        <f t="shared" ref="K92:K93" si="76">C92&gt;D92</f>
        <v>0</v>
      </c>
      <c r="L92" s="10">
        <f t="shared" si="9"/>
        <v>-4.0570175438596409E-2</v>
      </c>
      <c r="M92" t="b">
        <f t="shared" ref="M92" si="77">IF(L92&lt;-4%,O92&gt;4%)</f>
        <v>0</v>
      </c>
      <c r="N92" t="b">
        <f t="shared" ref="N92" si="78">IF(L92&lt;-4%,Q92&gt;4%)</f>
        <v>1</v>
      </c>
      <c r="O92" s="8">
        <f>(C92-G92)/C92</f>
        <v>2.8571428571428571E-2</v>
      </c>
      <c r="P92" s="8">
        <f t="shared" ref="P92:P93" si="79">(C92-H92)/C92</f>
        <v>2.8571428571428571E-2</v>
      </c>
      <c r="Q92" s="8">
        <f t="shared" ref="Q92:Q93" si="80">(C92-J92)/C92</f>
        <v>7.3142857142857204E-2</v>
      </c>
      <c r="R92" s="1" t="b">
        <f t="shared" ref="R92:R93" si="81">O92=P92</f>
        <v>1</v>
      </c>
      <c r="S92" s="2" t="b">
        <f t="shared" ref="S92:T93" si="82">O92&gt;3.99%</f>
        <v>0</v>
      </c>
      <c r="T92" s="2" t="b">
        <f t="shared" si="82"/>
        <v>0</v>
      </c>
      <c r="U92" s="8">
        <f t="shared" ref="U92:U93" si="83">(C92-E92)/C92</f>
        <v>-3.885714285714284E-2</v>
      </c>
      <c r="V92" s="8">
        <f t="shared" ref="V92:V93" si="84">(C92-F92)/C92</f>
        <v>-3.885714285714284E-2</v>
      </c>
    </row>
    <row r="93" spans="1:22" x14ac:dyDescent="0.3">
      <c r="A93" s="13" t="s">
        <v>153</v>
      </c>
      <c r="B93" s="13">
        <v>4.9800000000000004</v>
      </c>
      <c r="C93" s="13">
        <v>4.92</v>
      </c>
      <c r="D93" s="13">
        <v>4.62</v>
      </c>
      <c r="E93" s="13">
        <v>4.92</v>
      </c>
      <c r="F93" s="13">
        <v>4.92</v>
      </c>
      <c r="G93" s="13">
        <v>4.6399999999999997</v>
      </c>
      <c r="H93" s="13">
        <v>4.6399999999999997</v>
      </c>
      <c r="I93" s="13">
        <v>4.92</v>
      </c>
      <c r="J93" s="13">
        <v>4.57</v>
      </c>
      <c r="K93" s="1" t="b">
        <f t="shared" si="76"/>
        <v>1</v>
      </c>
      <c r="L93" s="6">
        <f t="shared" si="9"/>
        <v>-1.2048192771084437E-2</v>
      </c>
      <c r="O93" s="8">
        <f>(C93-G93)/C93</f>
        <v>5.691056910569111E-2</v>
      </c>
      <c r="P93" s="8">
        <f t="shared" si="79"/>
        <v>5.691056910569111E-2</v>
      </c>
      <c r="Q93" s="8">
        <f t="shared" si="80"/>
        <v>7.113821138211375E-2</v>
      </c>
      <c r="R93" s="1" t="b">
        <f t="shared" si="81"/>
        <v>1</v>
      </c>
      <c r="S93" s="24" t="b">
        <f t="shared" si="82"/>
        <v>1</v>
      </c>
      <c r="T93" s="1" t="b">
        <f t="shared" si="82"/>
        <v>1</v>
      </c>
      <c r="U93" s="8">
        <f t="shared" si="83"/>
        <v>0</v>
      </c>
      <c r="V93" s="8">
        <f t="shared" si="84"/>
        <v>0</v>
      </c>
    </row>
    <row r="95" spans="1:22" x14ac:dyDescent="0.3">
      <c r="K95" s="5">
        <f>SUMPRODUCT(--(K92:K93=TRUE))/COUNTA(K92:K93)</f>
        <v>0.5</v>
      </c>
      <c r="M95" s="6">
        <f>SUMPRODUCT(--(M92:M93=TRUE))/COUNTA(M91:M93)</f>
        <v>0</v>
      </c>
      <c r="N95" s="6">
        <f>SUMPRODUCT(--(N91:N93=TRUE))/COUNTA(N88:N93)</f>
        <v>1</v>
      </c>
      <c r="O95" s="6">
        <f>AVERAGE(O92:O93)</f>
        <v>4.2740998838559842E-2</v>
      </c>
      <c r="P95" s="6">
        <f>AVERAGE(P92:P93)</f>
        <v>4.2740998838559842E-2</v>
      </c>
      <c r="Q95" s="6">
        <f>AVERAGE(Q92:Q93)</f>
        <v>7.2140534262485484E-2</v>
      </c>
      <c r="R95" s="6">
        <f>SUMPRODUCT(--(R92:R93=TRUE))/COUNTA(R92:R93)</f>
        <v>1</v>
      </c>
      <c r="S95" s="6">
        <f>SUMPRODUCT(--(S92:S93=TRUE))/COUNTA(S92:S93)</f>
        <v>0.5</v>
      </c>
      <c r="T95" s="6">
        <f>SUMPRODUCT(--(T92:T93=TRUE))/COUNTA(T92:T93)</f>
        <v>0.5</v>
      </c>
      <c r="U95" s="6">
        <f>AVERAGE(U92:U93)</f>
        <v>-1.942857142857142E-2</v>
      </c>
      <c r="V95" s="6">
        <f>AVERAGE(V92:V93)</f>
        <v>-1.942857142857142E-2</v>
      </c>
    </row>
    <row r="96" spans="1:22" x14ac:dyDescent="0.3">
      <c r="A96" s="18">
        <v>43965</v>
      </c>
    </row>
    <row r="98" spans="1:22" x14ac:dyDescent="0.3">
      <c r="A98" s="13" t="s">
        <v>155</v>
      </c>
      <c r="B98" s="13">
        <v>3.19</v>
      </c>
      <c r="C98" s="13">
        <v>3.18</v>
      </c>
      <c r="D98" s="13">
        <v>3.03</v>
      </c>
      <c r="E98" s="13">
        <v>3.18</v>
      </c>
      <c r="F98" s="13">
        <v>3.18</v>
      </c>
      <c r="G98" s="13">
        <v>2.82</v>
      </c>
      <c r="H98" s="13">
        <v>2.82</v>
      </c>
      <c r="I98" s="13">
        <v>3.18</v>
      </c>
      <c r="J98" s="13">
        <v>2.82</v>
      </c>
      <c r="K98" s="1" t="b">
        <f t="shared" ref="K98:K105" si="85">C98&gt;D98</f>
        <v>1</v>
      </c>
      <c r="L98" s="6">
        <f t="shared" ref="L98:L105" si="86">(C98-B98)/B98</f>
        <v>-3.1347962382444472E-3</v>
      </c>
      <c r="O98" s="8">
        <f>(C98-G98)/C98</f>
        <v>0.11320754716981142</v>
      </c>
      <c r="P98" s="8">
        <f t="shared" ref="P98:P105" si="87">(C98-H98)/C98</f>
        <v>0.11320754716981142</v>
      </c>
      <c r="Q98" s="8">
        <f t="shared" ref="Q98:Q105" si="88">(C98-J98)/C98</f>
        <v>0.11320754716981142</v>
      </c>
      <c r="R98" s="1" t="b">
        <f t="shared" ref="R98:R105" si="89">O98=P98</f>
        <v>1</v>
      </c>
      <c r="S98" s="24" t="b">
        <f t="shared" ref="S98:T105" si="90">O98&gt;3.99%</f>
        <v>1</v>
      </c>
      <c r="T98" s="1" t="b">
        <f t="shared" si="90"/>
        <v>1</v>
      </c>
      <c r="U98" s="8">
        <f t="shared" ref="U98:U105" si="91">(C98-E98)/C98</f>
        <v>0</v>
      </c>
      <c r="V98" s="8">
        <f t="shared" ref="V98:V105" si="92">(C98-F98)/C98</f>
        <v>0</v>
      </c>
    </row>
    <row r="99" spans="1:22" x14ac:dyDescent="0.3">
      <c r="A99" s="13" t="s">
        <v>156</v>
      </c>
      <c r="B99" s="13">
        <v>30.3</v>
      </c>
      <c r="C99" s="13">
        <v>27.72</v>
      </c>
      <c r="D99" s="13">
        <v>25.79</v>
      </c>
      <c r="E99" s="13">
        <v>28.42</v>
      </c>
      <c r="F99" s="13">
        <v>28.42</v>
      </c>
      <c r="G99" s="13">
        <v>25.49</v>
      </c>
      <c r="H99" s="13">
        <v>25.49</v>
      </c>
      <c r="I99" s="13">
        <v>29.25</v>
      </c>
      <c r="J99" s="13">
        <v>25.15</v>
      </c>
      <c r="K99" s="1" t="b">
        <f t="shared" si="85"/>
        <v>1</v>
      </c>
      <c r="L99" s="10">
        <f t="shared" si="86"/>
        <v>-8.514851485148521E-2</v>
      </c>
      <c r="M99" t="b">
        <f t="shared" ref="M99:M103" si="93">IF(L99&lt;-4%,O99&gt;4%)</f>
        <v>1</v>
      </c>
      <c r="N99" t="b">
        <f t="shared" ref="N99:N105" si="94">IF(L99&lt;-4%,Q99&gt;4%)</f>
        <v>1</v>
      </c>
      <c r="O99" s="8">
        <f t="shared" ref="O99:O105" si="95">(C99-G99)/C99</f>
        <v>8.0447330447330462E-2</v>
      </c>
      <c r="P99" s="8">
        <f t="shared" si="87"/>
        <v>8.0447330447330462E-2</v>
      </c>
      <c r="Q99" s="8">
        <f t="shared" si="88"/>
        <v>9.2712842712842733E-2</v>
      </c>
      <c r="R99" s="1" t="b">
        <f t="shared" si="89"/>
        <v>1</v>
      </c>
      <c r="S99" s="24" t="b">
        <f t="shared" si="90"/>
        <v>1</v>
      </c>
      <c r="T99" s="1" t="b">
        <f t="shared" si="90"/>
        <v>1</v>
      </c>
      <c r="U99" s="8">
        <f t="shared" si="91"/>
        <v>-2.5252525252525356E-2</v>
      </c>
      <c r="V99" s="8">
        <f t="shared" si="92"/>
        <v>-2.5252525252525356E-2</v>
      </c>
    </row>
    <row r="100" spans="1:22" x14ac:dyDescent="0.3">
      <c r="A100" s="13" t="s">
        <v>157</v>
      </c>
      <c r="B100" s="13">
        <v>2.0299999999999998</v>
      </c>
      <c r="C100" s="13">
        <v>1.83</v>
      </c>
      <c r="D100" s="13">
        <v>1.84</v>
      </c>
      <c r="E100" s="13">
        <v>1.93</v>
      </c>
      <c r="F100" s="13">
        <v>1.93</v>
      </c>
      <c r="G100" s="13">
        <v>1.8</v>
      </c>
      <c r="H100" s="13">
        <v>1.75</v>
      </c>
      <c r="I100" s="13">
        <v>1.93</v>
      </c>
      <c r="J100" s="13">
        <v>1.73</v>
      </c>
      <c r="K100" s="2" t="b">
        <f t="shared" si="85"/>
        <v>0</v>
      </c>
      <c r="L100" s="10">
        <f t="shared" si="86"/>
        <v>-9.8522167487684609E-2</v>
      </c>
      <c r="M100" t="b">
        <f t="shared" si="93"/>
        <v>0</v>
      </c>
      <c r="N100" t="b">
        <f t="shared" si="94"/>
        <v>1</v>
      </c>
      <c r="O100" s="8">
        <f t="shared" si="95"/>
        <v>1.6393442622950834E-2</v>
      </c>
      <c r="P100" s="8">
        <f t="shared" si="87"/>
        <v>4.3715846994535554E-2</v>
      </c>
      <c r="Q100" s="8">
        <f t="shared" si="88"/>
        <v>5.4644808743169446E-2</v>
      </c>
      <c r="R100" s="2" t="b">
        <f t="shared" si="89"/>
        <v>0</v>
      </c>
      <c r="S100" s="2" t="b">
        <f t="shared" si="90"/>
        <v>0</v>
      </c>
      <c r="T100" s="1" t="b">
        <f t="shared" si="90"/>
        <v>1</v>
      </c>
      <c r="U100" s="8">
        <f t="shared" si="91"/>
        <v>-5.4644808743169321E-2</v>
      </c>
      <c r="V100" s="8">
        <f t="shared" si="92"/>
        <v>-5.4644808743169321E-2</v>
      </c>
    </row>
    <row r="101" spans="1:22" x14ac:dyDescent="0.3">
      <c r="A101" s="13" t="s">
        <v>158</v>
      </c>
      <c r="B101" s="13">
        <v>22.59</v>
      </c>
      <c r="C101" s="13">
        <v>21.38</v>
      </c>
      <c r="D101" s="13">
        <v>18.079999999999998</v>
      </c>
      <c r="E101" s="13">
        <v>21.46</v>
      </c>
      <c r="F101" s="13">
        <v>21.46</v>
      </c>
      <c r="G101" s="13">
        <v>19.399999999999999</v>
      </c>
      <c r="H101" s="13">
        <v>18.3</v>
      </c>
      <c r="I101" s="13">
        <v>21.46</v>
      </c>
      <c r="J101" s="13">
        <v>17.899999999999999</v>
      </c>
      <c r="K101" s="1" t="b">
        <f t="shared" si="85"/>
        <v>1</v>
      </c>
      <c r="L101" s="10">
        <f t="shared" si="86"/>
        <v>-5.3563523683045636E-2</v>
      </c>
      <c r="M101" t="b">
        <f t="shared" si="93"/>
        <v>1</v>
      </c>
      <c r="N101" t="b">
        <f t="shared" si="94"/>
        <v>1</v>
      </c>
      <c r="O101" s="8">
        <f t="shared" si="95"/>
        <v>9.260991580916747E-2</v>
      </c>
      <c r="P101" s="8">
        <f t="shared" si="87"/>
        <v>0.14405986903648263</v>
      </c>
      <c r="Q101" s="8">
        <f t="shared" si="88"/>
        <v>0.16276894293732463</v>
      </c>
      <c r="R101" s="2" t="b">
        <f t="shared" si="89"/>
        <v>0</v>
      </c>
      <c r="S101" s="24" t="b">
        <f t="shared" si="90"/>
        <v>1</v>
      </c>
      <c r="T101" s="1" t="b">
        <f t="shared" si="90"/>
        <v>1</v>
      </c>
      <c r="U101" s="8">
        <f t="shared" si="91"/>
        <v>-3.7418147801684684E-3</v>
      </c>
      <c r="V101" s="8">
        <f t="shared" si="92"/>
        <v>-3.7418147801684684E-3</v>
      </c>
    </row>
    <row r="102" spans="1:22" x14ac:dyDescent="0.3">
      <c r="A102" s="13" t="s">
        <v>159</v>
      </c>
      <c r="B102" s="13">
        <v>4.1399999999999997</v>
      </c>
      <c r="C102" s="13">
        <v>3.55</v>
      </c>
      <c r="D102" s="13">
        <v>4.5</v>
      </c>
      <c r="E102" s="13">
        <v>3.74</v>
      </c>
      <c r="F102" s="13">
        <v>3.8</v>
      </c>
      <c r="G102" s="13">
        <v>3.5</v>
      </c>
      <c r="H102" s="13">
        <v>3.5</v>
      </c>
      <c r="I102" s="13">
        <v>4.5</v>
      </c>
      <c r="J102" s="13">
        <v>3.51</v>
      </c>
      <c r="K102" s="2" t="b">
        <f t="shared" si="85"/>
        <v>0</v>
      </c>
      <c r="L102" s="10">
        <f t="shared" si="86"/>
        <v>-0.14251207729468596</v>
      </c>
      <c r="M102" t="b">
        <f t="shared" si="93"/>
        <v>0</v>
      </c>
      <c r="N102" t="b">
        <f t="shared" si="94"/>
        <v>0</v>
      </c>
      <c r="O102" s="8">
        <f t="shared" si="95"/>
        <v>1.4084507042253471E-2</v>
      </c>
      <c r="P102" s="8">
        <f t="shared" si="87"/>
        <v>1.4084507042253471E-2</v>
      </c>
      <c r="Q102" s="8">
        <f t="shared" si="88"/>
        <v>1.1267605633802828E-2</v>
      </c>
      <c r="R102" s="1" t="b">
        <f t="shared" si="89"/>
        <v>1</v>
      </c>
      <c r="S102" s="2" t="b">
        <f t="shared" si="90"/>
        <v>0</v>
      </c>
      <c r="T102" s="2" t="b">
        <f t="shared" si="90"/>
        <v>0</v>
      </c>
      <c r="U102" s="8">
        <f t="shared" si="91"/>
        <v>-5.3521126760563496E-2</v>
      </c>
      <c r="V102" s="8">
        <f t="shared" si="92"/>
        <v>-7.0422535211267609E-2</v>
      </c>
    </row>
    <row r="103" spans="1:22" x14ac:dyDescent="0.3">
      <c r="A103" s="13" t="s">
        <v>160</v>
      </c>
      <c r="B103" s="13">
        <v>1.31</v>
      </c>
      <c r="C103" s="13">
        <v>1.25</v>
      </c>
      <c r="D103" s="13">
        <v>1.63</v>
      </c>
      <c r="E103" s="13">
        <v>1.79</v>
      </c>
      <c r="F103" s="13">
        <v>1.79</v>
      </c>
      <c r="G103" s="13">
        <v>1.18</v>
      </c>
      <c r="H103" s="13">
        <v>1.18</v>
      </c>
      <c r="I103" s="13">
        <v>1.89</v>
      </c>
      <c r="J103" s="13">
        <v>1.18</v>
      </c>
      <c r="K103" s="2" t="b">
        <f t="shared" si="85"/>
        <v>0</v>
      </c>
      <c r="L103" s="10">
        <f t="shared" si="86"/>
        <v>-4.5801526717557293E-2</v>
      </c>
      <c r="M103" t="b">
        <f t="shared" si="93"/>
        <v>1</v>
      </c>
      <c r="N103" t="b">
        <f t="shared" si="94"/>
        <v>1</v>
      </c>
      <c r="O103" s="8">
        <f t="shared" si="95"/>
        <v>5.600000000000005E-2</v>
      </c>
      <c r="P103" s="8">
        <f t="shared" si="87"/>
        <v>5.600000000000005E-2</v>
      </c>
      <c r="Q103" s="8">
        <f t="shared" si="88"/>
        <v>5.600000000000005E-2</v>
      </c>
      <c r="R103" s="1" t="b">
        <f t="shared" si="89"/>
        <v>1</v>
      </c>
      <c r="S103" s="24" t="b">
        <f t="shared" si="90"/>
        <v>1</v>
      </c>
      <c r="T103" s="1" t="b">
        <f t="shared" si="90"/>
        <v>1</v>
      </c>
      <c r="U103" s="8">
        <f t="shared" si="91"/>
        <v>-0.43200000000000005</v>
      </c>
      <c r="V103" s="8">
        <f t="shared" si="92"/>
        <v>-0.43200000000000005</v>
      </c>
    </row>
    <row r="104" spans="1:22" x14ac:dyDescent="0.3">
      <c r="A104" s="13" t="s">
        <v>122</v>
      </c>
      <c r="B104" s="13">
        <v>16.07</v>
      </c>
      <c r="C104" s="13">
        <v>15.5</v>
      </c>
      <c r="D104" s="13">
        <v>16.28</v>
      </c>
      <c r="E104" s="13">
        <v>15.9</v>
      </c>
      <c r="F104" s="13">
        <v>16.239999999999998</v>
      </c>
      <c r="G104" s="13">
        <v>15.05</v>
      </c>
      <c r="H104" s="13">
        <v>15.05</v>
      </c>
      <c r="I104" s="13">
        <v>16.37</v>
      </c>
      <c r="J104" s="13">
        <v>15.05</v>
      </c>
      <c r="K104" s="2" t="b">
        <f t="shared" si="85"/>
        <v>0</v>
      </c>
      <c r="L104" s="6">
        <f t="shared" si="86"/>
        <v>-3.5469819539514641E-2</v>
      </c>
      <c r="O104" s="8">
        <f t="shared" si="95"/>
        <v>2.9032258064516082E-2</v>
      </c>
      <c r="P104" s="8">
        <f t="shared" si="87"/>
        <v>2.9032258064516082E-2</v>
      </c>
      <c r="Q104" s="8">
        <f t="shared" si="88"/>
        <v>2.9032258064516082E-2</v>
      </c>
      <c r="R104" s="1" t="b">
        <f t="shared" si="89"/>
        <v>1</v>
      </c>
      <c r="S104" s="2" t="b">
        <f t="shared" si="90"/>
        <v>0</v>
      </c>
      <c r="T104" s="2" t="b">
        <f t="shared" si="90"/>
        <v>0</v>
      </c>
      <c r="U104" s="8">
        <f t="shared" si="91"/>
        <v>-2.580645161290325E-2</v>
      </c>
      <c r="V104" s="8">
        <f t="shared" si="92"/>
        <v>-4.7741935483870866E-2</v>
      </c>
    </row>
    <row r="105" spans="1:22" x14ac:dyDescent="0.3">
      <c r="A105" s="13" t="s">
        <v>161</v>
      </c>
      <c r="B105" s="13">
        <v>4.58</v>
      </c>
      <c r="C105" s="13">
        <v>4.2699999999999996</v>
      </c>
      <c r="D105" s="13">
        <v>4.3</v>
      </c>
      <c r="E105" s="13">
        <v>4.57</v>
      </c>
      <c r="F105" s="13">
        <v>4.57</v>
      </c>
      <c r="G105" s="13">
        <v>4.0199999999999996</v>
      </c>
      <c r="H105" s="13">
        <v>4.0199999999999996</v>
      </c>
      <c r="I105" s="13">
        <v>4.68</v>
      </c>
      <c r="J105" s="13">
        <v>4.0199999999999996</v>
      </c>
      <c r="K105" s="2" t="b">
        <f t="shared" si="85"/>
        <v>0</v>
      </c>
      <c r="L105" s="10">
        <f t="shared" si="86"/>
        <v>-6.7685589519650757E-2</v>
      </c>
      <c r="M105" t="b">
        <f t="shared" ref="M105" si="96">IF(L105&lt;-4%,O105&gt;4%)</f>
        <v>1</v>
      </c>
      <c r="N105" t="b">
        <f t="shared" si="94"/>
        <v>1</v>
      </c>
      <c r="O105" s="8">
        <f t="shared" si="95"/>
        <v>5.8548009367681501E-2</v>
      </c>
      <c r="P105" s="8">
        <f t="shared" si="87"/>
        <v>5.8548009367681501E-2</v>
      </c>
      <c r="Q105" s="8">
        <f t="shared" si="88"/>
        <v>5.8548009367681501E-2</v>
      </c>
      <c r="R105" s="1" t="b">
        <f t="shared" si="89"/>
        <v>1</v>
      </c>
      <c r="S105" s="24" t="b">
        <f t="shared" si="90"/>
        <v>1</v>
      </c>
      <c r="T105" s="1" t="b">
        <f t="shared" si="90"/>
        <v>1</v>
      </c>
      <c r="U105" s="8">
        <f t="shared" si="91"/>
        <v>-7.0257611241217974E-2</v>
      </c>
      <c r="V105" s="8">
        <f t="shared" si="92"/>
        <v>-7.0257611241217974E-2</v>
      </c>
    </row>
    <row r="107" spans="1:22" x14ac:dyDescent="0.3">
      <c r="K107" s="5">
        <f>SUMPRODUCT(--(K98:K105=TRUE))/COUNTA(K98:K105)</f>
        <v>0.375</v>
      </c>
      <c r="M107" s="6">
        <f>SUMPRODUCT(--(M99:M105=TRUE))/COUNTA(M99:M105)</f>
        <v>0.66666666666666663</v>
      </c>
      <c r="N107" s="6">
        <f>SUMPRODUCT(--(N99:N105=TRUE))/COUNTA(N99:N105)</f>
        <v>0.83333333333333337</v>
      </c>
      <c r="O107" s="6">
        <f>AVERAGE(O98:O105)</f>
        <v>5.7540376315463916E-2</v>
      </c>
      <c r="P107" s="6">
        <f>AVERAGE(P98:P105)</f>
        <v>6.7386921015326395E-2</v>
      </c>
      <c r="Q107" s="6">
        <f>AVERAGE(Q98:Q105)</f>
        <v>7.227275182864358E-2</v>
      </c>
      <c r="R107" s="6">
        <f>SUMPRODUCT(--(R98:R105=TRUE))/COUNTA(R98:R105)</f>
        <v>0.75</v>
      </c>
      <c r="S107" s="6">
        <f>SUMPRODUCT(--(S98:S105=TRUE))/COUNTA(S98:S105)</f>
        <v>0.625</v>
      </c>
      <c r="T107" s="6">
        <f>SUMPRODUCT(--(T98:T105=TRUE))/COUNTA(T98:T105)</f>
        <v>0.75</v>
      </c>
      <c r="U107" s="6">
        <f>AVERAGE(U98:U105)</f>
        <v>-8.3153042298818494E-2</v>
      </c>
      <c r="V107" s="6">
        <f>AVERAGE(V98:V105)</f>
        <v>-8.8007653839027464E-2</v>
      </c>
    </row>
    <row r="108" spans="1:22" x14ac:dyDescent="0.3">
      <c r="A108" s="18">
        <v>43966</v>
      </c>
    </row>
    <row r="110" spans="1:22" x14ac:dyDescent="0.3">
      <c r="A110" s="13" t="s">
        <v>152</v>
      </c>
      <c r="B110" s="13">
        <v>11.56</v>
      </c>
      <c r="C110" s="13">
        <v>10.64</v>
      </c>
      <c r="D110" s="13">
        <v>9.6300000000000008</v>
      </c>
      <c r="E110" s="13">
        <v>11.29</v>
      </c>
      <c r="F110" s="13">
        <v>11.29</v>
      </c>
      <c r="G110" s="13">
        <v>10.15</v>
      </c>
      <c r="H110" s="13">
        <v>10.14</v>
      </c>
      <c r="I110" s="13">
        <v>11.28</v>
      </c>
      <c r="J110" s="13">
        <v>9.51</v>
      </c>
      <c r="K110" s="1" t="b">
        <f t="shared" ref="K110:K114" si="97">C110&gt;D110</f>
        <v>1</v>
      </c>
      <c r="L110" s="10">
        <f>(C110-B110)/B110</f>
        <v>-7.9584775086505175E-2</v>
      </c>
      <c r="M110" t="b">
        <f t="shared" ref="M110:M114" si="98">IF(L110&lt;-4%,O110&gt;4%)</f>
        <v>1</v>
      </c>
      <c r="N110" t="b">
        <f t="shared" ref="N110:N114" si="99">IF(L110&lt;-4%,Q110&gt;4%)</f>
        <v>1</v>
      </c>
      <c r="O110" s="8">
        <f t="shared" ref="O110:O114" si="100">(C110-G110)/C110</f>
        <v>4.6052631578947387E-2</v>
      </c>
      <c r="P110" s="8">
        <f t="shared" ref="P110:P114" si="101">(C110-H110)/C110</f>
        <v>4.6992481203007516E-2</v>
      </c>
      <c r="Q110" s="8">
        <f t="shared" ref="Q110:Q114" si="102">(C110-J110)/C110</f>
        <v>0.10620300751879706</v>
      </c>
      <c r="R110" s="2" t="b">
        <f t="shared" ref="R110:R114" si="103">O110=P110</f>
        <v>0</v>
      </c>
      <c r="S110" s="24" t="b">
        <f t="shared" ref="S110:T114" si="104">O110&gt;3.99%</f>
        <v>1</v>
      </c>
      <c r="T110" s="1" t="b">
        <f t="shared" si="104"/>
        <v>1</v>
      </c>
      <c r="U110" s="8">
        <f t="shared" ref="U110:U114" si="105">(C110-E110)/C110</f>
        <v>-6.1090225563909639E-2</v>
      </c>
      <c r="V110" s="8">
        <f t="shared" ref="V110:V114" si="106">(C110-F110)/C110</f>
        <v>-6.1090225563909639E-2</v>
      </c>
    </row>
    <row r="111" spans="1:22" x14ac:dyDescent="0.3">
      <c r="A111" s="13" t="s">
        <v>160</v>
      </c>
      <c r="B111" s="13">
        <v>1.63</v>
      </c>
      <c r="C111" s="13">
        <v>1.56</v>
      </c>
      <c r="D111" s="13">
        <v>1.5</v>
      </c>
      <c r="E111" s="13">
        <v>1.7</v>
      </c>
      <c r="F111" s="13">
        <v>1.7</v>
      </c>
      <c r="G111" s="13">
        <v>1.46</v>
      </c>
      <c r="H111" s="13">
        <v>1.41</v>
      </c>
      <c r="I111" s="13">
        <v>1.95</v>
      </c>
      <c r="J111" s="13">
        <v>1.33</v>
      </c>
      <c r="K111" s="1" t="b">
        <f t="shared" si="97"/>
        <v>1</v>
      </c>
      <c r="L111" s="10">
        <f t="shared" ref="L111:L114" si="107">(C111-B111)/B111</f>
        <v>-4.2944785276073524E-2</v>
      </c>
      <c r="M111" t="b">
        <f t="shared" si="98"/>
        <v>1</v>
      </c>
      <c r="N111" t="b">
        <f t="shared" si="99"/>
        <v>1</v>
      </c>
      <c r="O111" s="8">
        <f t="shared" si="100"/>
        <v>6.4102564102564152E-2</v>
      </c>
      <c r="P111" s="8">
        <f t="shared" si="101"/>
        <v>9.6153846153846242E-2</v>
      </c>
      <c r="Q111" s="8">
        <f t="shared" si="102"/>
        <v>0.14743589743589741</v>
      </c>
      <c r="R111" s="2" t="b">
        <f t="shared" si="103"/>
        <v>0</v>
      </c>
      <c r="S111" s="24" t="b">
        <f t="shared" si="104"/>
        <v>1</v>
      </c>
      <c r="T111" s="1" t="b">
        <f t="shared" si="104"/>
        <v>1</v>
      </c>
      <c r="U111" s="8">
        <f t="shared" si="105"/>
        <v>-8.9743589743589675E-2</v>
      </c>
      <c r="V111" s="8">
        <f t="shared" si="106"/>
        <v>-8.9743589743589675E-2</v>
      </c>
    </row>
    <row r="112" spans="1:22" x14ac:dyDescent="0.3">
      <c r="A112" s="13" t="s">
        <v>125</v>
      </c>
      <c r="B112" s="13">
        <v>2.2799999999999998</v>
      </c>
      <c r="C112" s="13">
        <v>2.27</v>
      </c>
      <c r="D112" s="13">
        <v>2.08</v>
      </c>
      <c r="E112" s="13">
        <v>2.34</v>
      </c>
      <c r="F112" s="13">
        <v>2.34</v>
      </c>
      <c r="G112" s="13">
        <v>2.19</v>
      </c>
      <c r="H112" s="13">
        <v>2.19</v>
      </c>
      <c r="I112" s="13">
        <v>2.34</v>
      </c>
      <c r="J112" s="13">
        <v>2.0099999999999998</v>
      </c>
      <c r="K112" s="1" t="b">
        <f t="shared" si="97"/>
        <v>1</v>
      </c>
      <c r="L112" s="6">
        <f t="shared" si="107"/>
        <v>-4.3859649122806087E-3</v>
      </c>
      <c r="O112" s="8">
        <f t="shared" si="100"/>
        <v>3.5242290748898709E-2</v>
      </c>
      <c r="P112" s="8">
        <f t="shared" si="101"/>
        <v>3.5242290748898709E-2</v>
      </c>
      <c r="Q112" s="8">
        <f t="shared" si="102"/>
        <v>0.1145374449339208</v>
      </c>
      <c r="R112" s="1" t="b">
        <f t="shared" si="103"/>
        <v>1</v>
      </c>
      <c r="S112" s="2" t="b">
        <f t="shared" si="104"/>
        <v>0</v>
      </c>
      <c r="T112" s="2" t="b">
        <f t="shared" si="104"/>
        <v>0</v>
      </c>
      <c r="U112" s="8">
        <f t="shared" si="105"/>
        <v>-3.0837004405286274E-2</v>
      </c>
      <c r="V112" s="8">
        <f t="shared" si="106"/>
        <v>-3.0837004405286274E-2</v>
      </c>
    </row>
    <row r="113" spans="1:22" x14ac:dyDescent="0.3">
      <c r="A113" s="13" t="s">
        <v>165</v>
      </c>
      <c r="B113" s="13">
        <v>4.3</v>
      </c>
      <c r="C113" s="13">
        <v>3.16</v>
      </c>
      <c r="D113" s="13">
        <v>2.89</v>
      </c>
      <c r="E113" s="13">
        <v>3.3</v>
      </c>
      <c r="F113" s="13">
        <v>3.3</v>
      </c>
      <c r="G113" s="13">
        <v>2.87</v>
      </c>
      <c r="H113" s="13">
        <v>2.73</v>
      </c>
      <c r="I113" s="13">
        <v>3.3</v>
      </c>
      <c r="J113" s="13">
        <v>2.73</v>
      </c>
      <c r="K113" s="1" t="b">
        <f t="shared" si="97"/>
        <v>1</v>
      </c>
      <c r="L113" s="10">
        <f t="shared" si="107"/>
        <v>-0.26511627906976737</v>
      </c>
      <c r="M113" t="b">
        <f t="shared" si="98"/>
        <v>1</v>
      </c>
      <c r="N113" t="b">
        <f t="shared" si="99"/>
        <v>1</v>
      </c>
      <c r="O113" s="8">
        <f t="shared" si="100"/>
        <v>9.1772151898734181E-2</v>
      </c>
      <c r="P113" s="8">
        <f t="shared" si="101"/>
        <v>0.13607594936708864</v>
      </c>
      <c r="Q113" s="8">
        <f t="shared" si="102"/>
        <v>0.13607594936708864</v>
      </c>
      <c r="R113" s="2" t="b">
        <f t="shared" si="103"/>
        <v>0</v>
      </c>
      <c r="S113" s="24" t="b">
        <f t="shared" si="104"/>
        <v>1</v>
      </c>
      <c r="T113" s="1" t="b">
        <f t="shared" si="104"/>
        <v>1</v>
      </c>
      <c r="U113" s="8">
        <f t="shared" si="105"/>
        <v>-4.4303797468354326E-2</v>
      </c>
      <c r="V113" s="8">
        <f t="shared" si="106"/>
        <v>-4.4303797468354326E-2</v>
      </c>
    </row>
    <row r="114" spans="1:22" x14ac:dyDescent="0.3">
      <c r="A114" s="13" t="s">
        <v>166</v>
      </c>
      <c r="B114" s="13">
        <v>1.05</v>
      </c>
      <c r="C114" s="13">
        <v>0.98</v>
      </c>
      <c r="D114" s="13">
        <v>0.97</v>
      </c>
      <c r="E114" s="13">
        <v>1</v>
      </c>
      <c r="F114" s="13">
        <v>1</v>
      </c>
      <c r="G114" s="13">
        <v>0.81</v>
      </c>
      <c r="H114" s="13">
        <v>0.81</v>
      </c>
      <c r="I114" s="13">
        <v>0.99539999999999995</v>
      </c>
      <c r="J114" s="13">
        <v>0.81</v>
      </c>
      <c r="K114" s="1" t="b">
        <f t="shared" si="97"/>
        <v>1</v>
      </c>
      <c r="L114" s="10">
        <f t="shared" si="107"/>
        <v>-6.6666666666666721E-2</v>
      </c>
      <c r="M114" t="b">
        <f t="shared" si="98"/>
        <v>1</v>
      </c>
      <c r="N114" t="b">
        <f t="shared" si="99"/>
        <v>1</v>
      </c>
      <c r="O114" s="8">
        <f t="shared" si="100"/>
        <v>0.17346938775510198</v>
      </c>
      <c r="P114" s="8">
        <f t="shared" si="101"/>
        <v>0.17346938775510198</v>
      </c>
      <c r="Q114" s="8">
        <f t="shared" si="102"/>
        <v>0.17346938775510198</v>
      </c>
      <c r="R114" s="1" t="b">
        <f t="shared" si="103"/>
        <v>1</v>
      </c>
      <c r="S114" s="24" t="b">
        <f t="shared" si="104"/>
        <v>1</v>
      </c>
      <c r="T114" s="1" t="b">
        <f t="shared" si="104"/>
        <v>1</v>
      </c>
      <c r="U114" s="8">
        <f t="shared" si="105"/>
        <v>-2.0408163265306142E-2</v>
      </c>
      <c r="V114" s="8">
        <f t="shared" si="106"/>
        <v>-2.0408163265306142E-2</v>
      </c>
    </row>
    <row r="116" spans="1:22" x14ac:dyDescent="0.3">
      <c r="K116" s="5">
        <f>SUMPRODUCT(--(K110:K114=TRUE))/COUNTA(K110:K114)</f>
        <v>1</v>
      </c>
      <c r="M116" s="6">
        <f>SUMPRODUCT(--(M108:M114=TRUE))/COUNTA(M108:M114)</f>
        <v>1</v>
      </c>
      <c r="N116" s="6">
        <f>SUMPRODUCT(--(N110:N114=TRUE))/COUNTA(N110:N114)</f>
        <v>1</v>
      </c>
      <c r="O116" s="6">
        <f>AVERAGE(O110:O114)</f>
        <v>8.2127805216849287E-2</v>
      </c>
      <c r="P116" s="6">
        <f>AVERAGE(P110:P114)</f>
        <v>9.7586791045588622E-2</v>
      </c>
      <c r="Q116" s="6">
        <f>AVERAGE(Q110:Q114)</f>
        <v>0.13554433740216118</v>
      </c>
      <c r="R116" s="6">
        <f>SUMPRODUCT(--(R110:R114=TRUE))/COUNTA(R110:R114)</f>
        <v>0.4</v>
      </c>
      <c r="S116" s="6">
        <f t="shared" ref="S116:T116" si="108">SUMPRODUCT(--(S110:S114=TRUE))/COUNTA(S110:S114)</f>
        <v>0.8</v>
      </c>
      <c r="T116" s="6">
        <f t="shared" si="108"/>
        <v>0.8</v>
      </c>
      <c r="U116" s="6">
        <f>AVERAGE(U110:U114)</f>
        <v>-4.9276556089289214E-2</v>
      </c>
      <c r="V116" s="6">
        <f>AVERAGE(V110:V114)</f>
        <v>-4.9276556089289214E-2</v>
      </c>
    </row>
    <row r="117" spans="1:22" x14ac:dyDescent="0.3">
      <c r="A117" s="18">
        <v>43970</v>
      </c>
    </row>
    <row r="119" spans="1:22" x14ac:dyDescent="0.3">
      <c r="A119" s="13" t="s">
        <v>170</v>
      </c>
      <c r="B119" s="13">
        <v>7.8</v>
      </c>
      <c r="C119" s="13">
        <v>7.2</v>
      </c>
      <c r="D119" s="13">
        <v>7.45</v>
      </c>
      <c r="E119" s="13">
        <v>8.15</v>
      </c>
      <c r="F119" s="13">
        <v>8.15</v>
      </c>
      <c r="G119" s="13">
        <v>7.2</v>
      </c>
      <c r="H119" s="13">
        <v>7.2</v>
      </c>
      <c r="I119" s="13">
        <v>8.15</v>
      </c>
      <c r="J119" s="13">
        <v>7.2</v>
      </c>
      <c r="K119" s="2" t="b">
        <f t="shared" ref="K119:K123" si="109">C119&gt;D119</f>
        <v>0</v>
      </c>
      <c r="L119" s="10">
        <f t="shared" ref="L119:L123" si="110">(C119-B119)/B119</f>
        <v>-7.6923076923076886E-2</v>
      </c>
      <c r="M119" t="b">
        <f t="shared" ref="M119:M123" si="111">IF(L119&lt;-4%,O119&gt;4%)</f>
        <v>0</v>
      </c>
      <c r="N119" t="b">
        <f t="shared" ref="N119:N123" si="112">IF(L119&lt;-4%,Q119&gt;4%)</f>
        <v>0</v>
      </c>
      <c r="O119" s="8">
        <f t="shared" ref="O119:O123" si="113">(C119-G119)/C119</f>
        <v>0</v>
      </c>
      <c r="P119" s="8">
        <f t="shared" ref="P119:P123" si="114">(C119-H119)/C119</f>
        <v>0</v>
      </c>
      <c r="Q119" s="8">
        <f t="shared" ref="Q119:Q123" si="115">(C119-J119)/C119</f>
        <v>0</v>
      </c>
      <c r="R119" s="1" t="b">
        <f t="shared" ref="R119:R123" si="116">O119=P119</f>
        <v>1</v>
      </c>
      <c r="S119" s="2" t="b">
        <f t="shared" ref="S119:T123" si="117">O119&gt;3.99%</f>
        <v>0</v>
      </c>
      <c r="T119" s="2" t="b">
        <f t="shared" si="117"/>
        <v>0</v>
      </c>
      <c r="U119" s="8">
        <f t="shared" ref="U119:U123" si="118">(C119-E119)/C119</f>
        <v>-0.13194444444444448</v>
      </c>
      <c r="V119" s="8">
        <f t="shared" ref="V119:V123" si="119">(C119-F119)/C119</f>
        <v>-0.13194444444444448</v>
      </c>
    </row>
    <row r="120" spans="1:22" x14ac:dyDescent="0.3">
      <c r="A120" s="13" t="s">
        <v>169</v>
      </c>
      <c r="B120" s="13">
        <v>2.66</v>
      </c>
      <c r="C120" s="13">
        <v>2.66</v>
      </c>
      <c r="D120" s="13">
        <v>2.58</v>
      </c>
      <c r="E120" s="13">
        <v>2.92</v>
      </c>
      <c r="F120" s="13">
        <v>2.92</v>
      </c>
      <c r="G120" s="13">
        <v>2.57</v>
      </c>
      <c r="H120" s="13">
        <v>2.57</v>
      </c>
      <c r="I120" s="13">
        <v>2.92</v>
      </c>
      <c r="J120" s="13">
        <v>2.4300000000000002</v>
      </c>
      <c r="K120" s="1" t="b">
        <f t="shared" si="109"/>
        <v>1</v>
      </c>
      <c r="L120" s="6">
        <f t="shared" si="110"/>
        <v>0</v>
      </c>
      <c r="O120" s="8">
        <f t="shared" si="113"/>
        <v>3.3834586466165523E-2</v>
      </c>
      <c r="P120" s="8">
        <f t="shared" si="114"/>
        <v>3.3834586466165523E-2</v>
      </c>
      <c r="Q120" s="8">
        <f t="shared" si="115"/>
        <v>8.646616541353383E-2</v>
      </c>
      <c r="R120" s="1" t="b">
        <f t="shared" si="116"/>
        <v>1</v>
      </c>
      <c r="S120" s="2" t="b">
        <f t="shared" si="117"/>
        <v>0</v>
      </c>
      <c r="T120" s="2" t="b">
        <f t="shared" si="117"/>
        <v>0</v>
      </c>
      <c r="U120" s="8">
        <f t="shared" si="118"/>
        <v>-9.774436090225555E-2</v>
      </c>
      <c r="V120" s="8">
        <f t="shared" si="119"/>
        <v>-9.774436090225555E-2</v>
      </c>
    </row>
    <row r="121" spans="1:22" x14ac:dyDescent="0.3">
      <c r="A121" s="13" t="s">
        <v>171</v>
      </c>
      <c r="B121" s="13">
        <v>1.75</v>
      </c>
      <c r="C121" s="13">
        <v>1.62</v>
      </c>
      <c r="D121" s="13">
        <v>1.53</v>
      </c>
      <c r="E121" s="13">
        <v>1.66</v>
      </c>
      <c r="F121" s="13">
        <v>1.66</v>
      </c>
      <c r="G121" s="13">
        <v>1.45</v>
      </c>
      <c r="H121" s="13">
        <v>1.45</v>
      </c>
      <c r="I121" s="13">
        <v>1.66</v>
      </c>
      <c r="J121" s="13">
        <v>1.45</v>
      </c>
      <c r="K121" s="1" t="b">
        <f t="shared" si="109"/>
        <v>1</v>
      </c>
      <c r="L121" s="10">
        <f t="shared" si="110"/>
        <v>-7.4285714285714219E-2</v>
      </c>
      <c r="M121" t="b">
        <f t="shared" si="111"/>
        <v>1</v>
      </c>
      <c r="N121" t="b">
        <f t="shared" si="112"/>
        <v>1</v>
      </c>
      <c r="O121" s="8">
        <f t="shared" si="113"/>
        <v>0.10493827160493836</v>
      </c>
      <c r="P121" s="8">
        <f t="shared" si="114"/>
        <v>0.10493827160493836</v>
      </c>
      <c r="Q121" s="8">
        <f t="shared" si="115"/>
        <v>0.10493827160493836</v>
      </c>
      <c r="R121" s="1" t="b">
        <f t="shared" si="116"/>
        <v>1</v>
      </c>
      <c r="S121" s="24" t="b">
        <f t="shared" si="117"/>
        <v>1</v>
      </c>
      <c r="T121" s="1" t="b">
        <f t="shared" si="117"/>
        <v>1</v>
      </c>
      <c r="U121" s="8">
        <f t="shared" si="118"/>
        <v>-2.4691358024691242E-2</v>
      </c>
      <c r="V121" s="8">
        <f t="shared" si="119"/>
        <v>-2.4691358024691242E-2</v>
      </c>
    </row>
    <row r="122" spans="1:22" x14ac:dyDescent="0.3">
      <c r="A122" s="13" t="s">
        <v>172</v>
      </c>
      <c r="B122" s="13">
        <v>29.55</v>
      </c>
      <c r="C122" s="13">
        <v>29.54</v>
      </c>
      <c r="D122" s="13">
        <v>29.57</v>
      </c>
      <c r="E122" s="13">
        <v>29.7</v>
      </c>
      <c r="F122" s="13">
        <v>29.7</v>
      </c>
      <c r="G122" s="13">
        <v>28.25</v>
      </c>
      <c r="H122" s="13">
        <v>28.25</v>
      </c>
      <c r="I122" s="13">
        <v>30.41</v>
      </c>
      <c r="J122" s="13">
        <v>28.23</v>
      </c>
      <c r="K122" s="2" t="b">
        <f t="shared" si="109"/>
        <v>0</v>
      </c>
      <c r="L122" s="6">
        <f t="shared" si="110"/>
        <v>-3.3840947546536594E-4</v>
      </c>
      <c r="O122" s="8">
        <f t="shared" si="113"/>
        <v>4.3669600541638431E-2</v>
      </c>
      <c r="P122" s="8">
        <f t="shared" si="114"/>
        <v>4.3669600541638431E-2</v>
      </c>
      <c r="Q122" s="8">
        <f t="shared" si="115"/>
        <v>4.4346648612051412E-2</v>
      </c>
      <c r="R122" s="1" t="b">
        <f t="shared" si="116"/>
        <v>1</v>
      </c>
      <c r="S122" s="24" t="b">
        <f t="shared" si="117"/>
        <v>1</v>
      </c>
      <c r="T122" s="1" t="b">
        <f t="shared" si="117"/>
        <v>1</v>
      </c>
      <c r="U122" s="8">
        <f t="shared" si="118"/>
        <v>-5.4163845633039996E-3</v>
      </c>
      <c r="V122" s="8">
        <f t="shared" si="119"/>
        <v>-5.4163845633039996E-3</v>
      </c>
    </row>
    <row r="123" spans="1:22" x14ac:dyDescent="0.3">
      <c r="A123" s="13" t="s">
        <v>173</v>
      </c>
      <c r="B123" s="13">
        <v>1.66</v>
      </c>
      <c r="C123" s="13">
        <v>1.47</v>
      </c>
      <c r="D123" s="13">
        <v>1.41</v>
      </c>
      <c r="E123" s="13">
        <v>1.5</v>
      </c>
      <c r="F123" s="13">
        <v>1.5</v>
      </c>
      <c r="G123" s="13">
        <v>1.37</v>
      </c>
      <c r="H123" s="13">
        <v>1.37</v>
      </c>
      <c r="I123" s="13">
        <v>1.5</v>
      </c>
      <c r="J123" s="13">
        <v>1.37</v>
      </c>
      <c r="K123" s="1" t="b">
        <f t="shared" si="109"/>
        <v>1</v>
      </c>
      <c r="L123" s="10">
        <f t="shared" si="110"/>
        <v>-0.11445783132530118</v>
      </c>
      <c r="M123" t="b">
        <f t="shared" si="111"/>
        <v>1</v>
      </c>
      <c r="N123" t="b">
        <f t="shared" si="112"/>
        <v>1</v>
      </c>
      <c r="O123" s="8">
        <f t="shared" si="113"/>
        <v>6.802721088435365E-2</v>
      </c>
      <c r="P123" s="8">
        <f t="shared" si="114"/>
        <v>6.802721088435365E-2</v>
      </c>
      <c r="Q123" s="8">
        <f t="shared" si="115"/>
        <v>6.802721088435365E-2</v>
      </c>
      <c r="R123" s="1" t="b">
        <f t="shared" si="116"/>
        <v>1</v>
      </c>
      <c r="S123" s="24" t="b">
        <f t="shared" si="117"/>
        <v>1</v>
      </c>
      <c r="T123" s="1" t="b">
        <f t="shared" si="117"/>
        <v>1</v>
      </c>
      <c r="U123" s="8">
        <f t="shared" si="118"/>
        <v>-2.0408163265306142E-2</v>
      </c>
      <c r="V123" s="8">
        <f t="shared" si="119"/>
        <v>-2.0408163265306142E-2</v>
      </c>
    </row>
    <row r="125" spans="1:22" x14ac:dyDescent="0.3">
      <c r="K125" s="5">
        <f>SUMPRODUCT(--(K119:K123=TRUE))/COUNTA(K119:K123)</f>
        <v>0.6</v>
      </c>
      <c r="M125" s="6">
        <f>SUMPRODUCT(--(M117:M123=TRUE))/COUNTA(M117:M123)</f>
        <v>0.66666666666666663</v>
      </c>
      <c r="N125" s="6">
        <f>SUMPRODUCT(--(N117:N123=TRUE))/COUNTA(N117:N123)</f>
        <v>0.66666666666666663</v>
      </c>
      <c r="O125" s="6">
        <f>AVERAGE(O119:O123)</f>
        <v>5.0093933899419199E-2</v>
      </c>
      <c r="P125" s="6">
        <f t="shared" ref="P125:Q125" si="120">AVERAGE(P119:P123)</f>
        <v>5.0093933899419199E-2</v>
      </c>
      <c r="Q125" s="6">
        <f t="shared" si="120"/>
        <v>6.0755659302975454E-2</v>
      </c>
      <c r="R125" s="6">
        <f>SUMPRODUCT(--(R119:R123=TRUE))/COUNTA(R119:R123)</f>
        <v>1</v>
      </c>
      <c r="S125" s="6">
        <f t="shared" ref="S125:T125" si="121">SUMPRODUCT(--(S119:S123=TRUE))/COUNTA(S119:S123)</f>
        <v>0.6</v>
      </c>
      <c r="T125" s="6">
        <f t="shared" si="121"/>
        <v>0.6</v>
      </c>
      <c r="U125" s="6">
        <f>AVERAGE(U119:U123)</f>
        <v>-5.604094224000028E-2</v>
      </c>
      <c r="V125" s="6">
        <f>AVERAGE(V119:V123)</f>
        <v>-5.604094224000028E-2</v>
      </c>
    </row>
    <row r="126" spans="1:22" x14ac:dyDescent="0.3">
      <c r="A126" s="18">
        <v>43972</v>
      </c>
    </row>
    <row r="128" spans="1:22" x14ac:dyDescent="0.3">
      <c r="A128" s="13" t="s">
        <v>175</v>
      </c>
      <c r="B128" s="13">
        <v>3.12</v>
      </c>
      <c r="C128" s="13">
        <v>2.81</v>
      </c>
      <c r="D128" s="13">
        <v>3.05</v>
      </c>
      <c r="E128" s="13">
        <v>3</v>
      </c>
      <c r="F128" s="13">
        <v>3.12</v>
      </c>
      <c r="G128" s="13">
        <v>2.66</v>
      </c>
      <c r="H128" s="13">
        <v>2.66</v>
      </c>
      <c r="I128" s="13">
        <v>3.25</v>
      </c>
      <c r="J128" s="13">
        <v>2.66</v>
      </c>
      <c r="K128" s="2" t="b">
        <f t="shared" ref="K128:K133" si="122">C128&gt;D128</f>
        <v>0</v>
      </c>
      <c r="L128" s="10">
        <f t="shared" ref="L128:L133" si="123">(C128-B128)/B128</f>
        <v>-9.9358974358974367E-2</v>
      </c>
      <c r="M128" t="b">
        <f t="shared" ref="M128:M130" si="124">IF(L128&lt;-4%,O128&gt;4%)</f>
        <v>1</v>
      </c>
      <c r="N128" t="b">
        <f t="shared" ref="N128:N130" si="125">IF(L128&lt;-4%,Q128&gt;4%)</f>
        <v>1</v>
      </c>
      <c r="O128" s="8">
        <f t="shared" ref="O128:O133" si="126">(C128-G128)/C128</f>
        <v>5.3380782918149433E-2</v>
      </c>
      <c r="P128" s="8">
        <f t="shared" ref="P128:P133" si="127">(C128-H128)/C128</f>
        <v>5.3380782918149433E-2</v>
      </c>
      <c r="Q128" s="8">
        <f t="shared" ref="Q128:Q133" si="128">(C128-J128)/C128</f>
        <v>5.3380782918149433E-2</v>
      </c>
      <c r="R128" s="1" t="b">
        <f t="shared" ref="R128:R133" si="129">O128=P128</f>
        <v>1</v>
      </c>
      <c r="S128" s="24" t="b">
        <f t="shared" ref="S128:T133" si="130">O128&gt;3.99%</f>
        <v>1</v>
      </c>
      <c r="T128" s="1" t="b">
        <f t="shared" si="130"/>
        <v>1</v>
      </c>
      <c r="U128" s="8">
        <f t="shared" ref="U128:U133" si="131">(C128-E128)/C128</f>
        <v>-6.76156583629893E-2</v>
      </c>
      <c r="V128" s="8">
        <f t="shared" ref="V128:V133" si="132">(C128-F128)/C128</f>
        <v>-0.11032028469750892</v>
      </c>
    </row>
    <row r="129" spans="1:22" x14ac:dyDescent="0.3">
      <c r="A129" s="13" t="s">
        <v>176</v>
      </c>
      <c r="B129" s="13">
        <v>3.05</v>
      </c>
      <c r="C129" s="13">
        <v>2.92</v>
      </c>
      <c r="D129" s="13">
        <v>2.9</v>
      </c>
      <c r="E129" s="13">
        <v>2.95</v>
      </c>
      <c r="F129" s="13">
        <v>2.95</v>
      </c>
      <c r="G129" s="13">
        <v>2.76</v>
      </c>
      <c r="H129" s="13">
        <v>2.76</v>
      </c>
      <c r="I129" s="13">
        <v>2.95</v>
      </c>
      <c r="J129" s="13">
        <v>2.76</v>
      </c>
      <c r="K129" s="1" t="b">
        <f t="shared" si="122"/>
        <v>1</v>
      </c>
      <c r="L129" s="10">
        <f t="shared" si="123"/>
        <v>-4.2622950819672101E-2</v>
      </c>
      <c r="M129" t="b">
        <f t="shared" si="124"/>
        <v>1</v>
      </c>
      <c r="N129" t="b">
        <f t="shared" si="125"/>
        <v>1</v>
      </c>
      <c r="O129" s="8">
        <f t="shared" si="126"/>
        <v>5.4794520547945258E-2</v>
      </c>
      <c r="P129" s="8">
        <f t="shared" si="127"/>
        <v>5.4794520547945258E-2</v>
      </c>
      <c r="Q129" s="8">
        <f t="shared" si="128"/>
        <v>5.4794520547945258E-2</v>
      </c>
      <c r="R129" s="1" t="b">
        <f t="shared" si="129"/>
        <v>1</v>
      </c>
      <c r="S129" s="24" t="b">
        <f t="shared" si="130"/>
        <v>1</v>
      </c>
      <c r="T129" s="1" t="b">
        <f t="shared" si="130"/>
        <v>1</v>
      </c>
      <c r="U129" s="8">
        <f t="shared" si="131"/>
        <v>-1.0273972602739812E-2</v>
      </c>
      <c r="V129" s="8">
        <f t="shared" si="132"/>
        <v>-1.0273972602739812E-2</v>
      </c>
    </row>
    <row r="130" spans="1:22" x14ac:dyDescent="0.3">
      <c r="A130" s="13" t="s">
        <v>177</v>
      </c>
      <c r="B130" s="13">
        <v>3.88</v>
      </c>
      <c r="C130" s="13">
        <v>3.69</v>
      </c>
      <c r="D130" s="13">
        <v>5.95</v>
      </c>
      <c r="E130" s="13">
        <v>5.2</v>
      </c>
      <c r="F130" s="13">
        <v>7.53</v>
      </c>
      <c r="G130" s="13">
        <v>3.68</v>
      </c>
      <c r="H130" s="13">
        <v>3.68</v>
      </c>
      <c r="I130" s="13">
        <v>7.66</v>
      </c>
      <c r="J130" s="13">
        <v>3.68</v>
      </c>
      <c r="K130" s="2" t="b">
        <f t="shared" si="122"/>
        <v>0</v>
      </c>
      <c r="L130" s="10">
        <f t="shared" si="123"/>
        <v>-4.8969072164948439E-2</v>
      </c>
      <c r="M130" t="b">
        <f t="shared" si="124"/>
        <v>0</v>
      </c>
      <c r="N130" t="b">
        <f t="shared" si="125"/>
        <v>0</v>
      </c>
      <c r="O130" s="8">
        <f t="shared" si="126"/>
        <v>2.710027100270945E-3</v>
      </c>
      <c r="P130" s="8">
        <f t="shared" si="127"/>
        <v>2.710027100270945E-3</v>
      </c>
      <c r="Q130" s="8">
        <f t="shared" si="128"/>
        <v>2.710027100270945E-3</v>
      </c>
      <c r="R130" s="1" t="b">
        <f t="shared" si="129"/>
        <v>1</v>
      </c>
      <c r="S130" s="2" t="b">
        <f t="shared" si="130"/>
        <v>0</v>
      </c>
      <c r="T130" s="2" t="b">
        <f t="shared" si="130"/>
        <v>0</v>
      </c>
      <c r="U130" s="8">
        <f t="shared" si="131"/>
        <v>-0.40921409214092147</v>
      </c>
      <c r="V130" s="8">
        <f t="shared" si="132"/>
        <v>-1.0406504065040652</v>
      </c>
    </row>
    <row r="131" spans="1:22" x14ac:dyDescent="0.3">
      <c r="A131" s="13" t="s">
        <v>178</v>
      </c>
      <c r="B131" s="13">
        <v>14.27</v>
      </c>
      <c r="C131" s="13">
        <v>14.17</v>
      </c>
      <c r="D131" s="13">
        <v>14.93</v>
      </c>
      <c r="E131" s="13">
        <v>14.61</v>
      </c>
      <c r="F131" s="13">
        <v>14.61</v>
      </c>
      <c r="G131" s="13">
        <v>13.75</v>
      </c>
      <c r="H131" s="13">
        <v>13.75</v>
      </c>
      <c r="I131" s="13">
        <v>15.06</v>
      </c>
      <c r="J131" s="13">
        <v>13.75</v>
      </c>
      <c r="K131" s="2" t="b">
        <f t="shared" si="122"/>
        <v>0</v>
      </c>
      <c r="L131" s="6">
        <f t="shared" si="123"/>
        <v>-7.0077084793272355E-3</v>
      </c>
      <c r="O131" s="8">
        <f t="shared" si="126"/>
        <v>2.964008468595624E-2</v>
      </c>
      <c r="P131" s="8">
        <f t="shared" si="127"/>
        <v>2.964008468595624E-2</v>
      </c>
      <c r="Q131" s="8">
        <f t="shared" si="128"/>
        <v>2.964008468595624E-2</v>
      </c>
      <c r="R131" s="1" t="b">
        <f t="shared" si="129"/>
        <v>1</v>
      </c>
      <c r="S131" s="2" t="b">
        <f t="shared" si="130"/>
        <v>0</v>
      </c>
      <c r="T131" s="2" t="b">
        <f t="shared" si="130"/>
        <v>0</v>
      </c>
      <c r="U131" s="8">
        <f t="shared" si="131"/>
        <v>-3.1051517290049364E-2</v>
      </c>
      <c r="V131" s="8">
        <f t="shared" si="132"/>
        <v>-3.1051517290049364E-2</v>
      </c>
    </row>
    <row r="132" spans="1:22" x14ac:dyDescent="0.3">
      <c r="A132" s="13" t="s">
        <v>179</v>
      </c>
      <c r="B132" s="13">
        <v>2.4900000000000002</v>
      </c>
      <c r="C132" s="13">
        <v>2.4</v>
      </c>
      <c r="D132" s="13">
        <v>2.46</v>
      </c>
      <c r="E132" s="13">
        <v>2.5099999999999998</v>
      </c>
      <c r="F132" s="13">
        <v>2.5099999999999998</v>
      </c>
      <c r="G132" s="13">
        <v>2.2000000000000002</v>
      </c>
      <c r="H132" s="13">
        <v>2.2000000000000002</v>
      </c>
      <c r="I132" s="13">
        <v>2.6</v>
      </c>
      <c r="J132" s="13">
        <v>2.2000000000000002</v>
      </c>
      <c r="K132" s="2" t="b">
        <f t="shared" si="122"/>
        <v>0</v>
      </c>
      <c r="L132" s="6">
        <f t="shared" si="123"/>
        <v>-3.6144578313253128E-2</v>
      </c>
      <c r="O132" s="8">
        <f t="shared" si="126"/>
        <v>8.3333333333333232E-2</v>
      </c>
      <c r="P132" s="8">
        <f t="shared" si="127"/>
        <v>8.3333333333333232E-2</v>
      </c>
      <c r="Q132" s="8">
        <f t="shared" si="128"/>
        <v>8.3333333333333232E-2</v>
      </c>
      <c r="R132" s="1" t="b">
        <f t="shared" si="129"/>
        <v>1</v>
      </c>
      <c r="S132" s="24" t="b">
        <f t="shared" si="130"/>
        <v>1</v>
      </c>
      <c r="T132" s="1" t="b">
        <f t="shared" si="130"/>
        <v>1</v>
      </c>
      <c r="U132" s="8">
        <f t="shared" si="131"/>
        <v>-4.5833333333333282E-2</v>
      </c>
      <c r="V132" s="8">
        <f t="shared" si="132"/>
        <v>-4.5833333333333282E-2</v>
      </c>
    </row>
    <row r="133" spans="1:22" x14ac:dyDescent="0.3">
      <c r="A133" s="13" t="s">
        <v>125</v>
      </c>
      <c r="B133" s="13">
        <v>2.5299999999999998</v>
      </c>
      <c r="C133" s="13">
        <v>2.4300000000000002</v>
      </c>
      <c r="D133" s="13">
        <v>2.33</v>
      </c>
      <c r="E133" s="13">
        <v>2.52</v>
      </c>
      <c r="F133" s="13">
        <v>2.52</v>
      </c>
      <c r="G133" s="13">
        <v>2.2599999999999998</v>
      </c>
      <c r="H133" s="13">
        <v>2.2599999999999998</v>
      </c>
      <c r="I133" s="13">
        <v>2.52</v>
      </c>
      <c r="J133" s="13">
        <v>2.15</v>
      </c>
      <c r="K133" s="1" t="b">
        <f t="shared" si="122"/>
        <v>1</v>
      </c>
      <c r="L133" s="6">
        <f t="shared" si="123"/>
        <v>-3.9525691699604605E-2</v>
      </c>
      <c r="O133" s="8">
        <f t="shared" si="126"/>
        <v>6.9958847736625668E-2</v>
      </c>
      <c r="P133" s="8">
        <f t="shared" si="127"/>
        <v>6.9958847736625668E-2</v>
      </c>
      <c r="Q133" s="8">
        <f t="shared" si="128"/>
        <v>0.11522633744855977</v>
      </c>
      <c r="R133" s="1" t="b">
        <f t="shared" si="129"/>
        <v>1</v>
      </c>
      <c r="S133" s="24" t="b">
        <f t="shared" si="130"/>
        <v>1</v>
      </c>
      <c r="T133" s="1" t="b">
        <f t="shared" si="130"/>
        <v>1</v>
      </c>
      <c r="U133" s="8">
        <f t="shared" si="131"/>
        <v>-3.7037037037036979E-2</v>
      </c>
      <c r="V133" s="8">
        <f t="shared" si="132"/>
        <v>-3.7037037037036979E-2</v>
      </c>
    </row>
    <row r="135" spans="1:22" x14ac:dyDescent="0.3">
      <c r="M135" s="6">
        <f>SUMPRODUCT(--(M126:M132=TRUE))/COUNTA(M126:M132)</f>
        <v>0.66666666666666663</v>
      </c>
      <c r="N135" s="6">
        <f>SUMPRODUCT(--(N126:N132=TRUE))/COUNTA(N126:N132)</f>
        <v>0.66666666666666663</v>
      </c>
      <c r="O135" s="6">
        <f>AVERAGE(O128:O133)</f>
        <v>4.8969599387046793E-2</v>
      </c>
      <c r="P135" s="6">
        <f t="shared" ref="P135:Q135" si="133">AVERAGE(P128:P133)</f>
        <v>4.8969599387046793E-2</v>
      </c>
      <c r="Q135" s="6">
        <f t="shared" si="133"/>
        <v>5.6514181005702484E-2</v>
      </c>
      <c r="R135" s="6">
        <f>SUMPRODUCT(--(R128:R133=TRUE))/COUNTA(R128:R133)</f>
        <v>1</v>
      </c>
      <c r="S135" s="6">
        <f t="shared" ref="S135:T135" si="134">SUMPRODUCT(--(S128:S133=TRUE))/COUNTA(S128:S133)</f>
        <v>0.66666666666666663</v>
      </c>
      <c r="T135" s="6">
        <f t="shared" si="134"/>
        <v>0.66666666666666663</v>
      </c>
      <c r="U135" s="6">
        <f>AVERAGE(U128:U133)</f>
        <v>-0.10017093512784503</v>
      </c>
      <c r="V135" s="6">
        <f>AVERAGE(V129:V133)</f>
        <v>-0.23296925335344496</v>
      </c>
    </row>
    <row r="136" spans="1:22" x14ac:dyDescent="0.3">
      <c r="A136" s="18">
        <v>43973</v>
      </c>
    </row>
    <row r="138" spans="1:22" x14ac:dyDescent="0.3">
      <c r="A138" s="13" t="s">
        <v>170</v>
      </c>
      <c r="B138" s="13">
        <v>9.81</v>
      </c>
      <c r="C138" s="13">
        <v>9.65</v>
      </c>
      <c r="D138" s="13">
        <v>9.44</v>
      </c>
      <c r="E138" s="13">
        <v>9.86</v>
      </c>
      <c r="F138" s="13">
        <v>9.86</v>
      </c>
      <c r="G138" s="13">
        <v>9.25</v>
      </c>
      <c r="H138" s="13">
        <v>9.25</v>
      </c>
      <c r="I138" s="13">
        <v>9.86</v>
      </c>
      <c r="J138" s="13">
        <v>9.25</v>
      </c>
      <c r="K138" s="1" t="b">
        <f t="shared" ref="K138:K145" si="135">C138&gt;D138</f>
        <v>1</v>
      </c>
      <c r="L138" s="6">
        <f t="shared" ref="L138:L145" si="136">(C138-B138)/B138</f>
        <v>-1.6309887869520912E-2</v>
      </c>
      <c r="O138" s="8">
        <f t="shared" ref="O138:O145" si="137">(C138-G138)/C138</f>
        <v>4.1450777202072575E-2</v>
      </c>
      <c r="P138" s="8">
        <f t="shared" ref="P138:P145" si="138">(C138-H138)/C138</f>
        <v>4.1450777202072575E-2</v>
      </c>
      <c r="Q138" s="8">
        <f t="shared" ref="Q138:Q145" si="139">(C138-J138)/C138</f>
        <v>4.1450777202072575E-2</v>
      </c>
      <c r="R138" s="1" t="b">
        <f t="shared" ref="R138:R145" si="140">O138=P138</f>
        <v>1</v>
      </c>
      <c r="S138" s="24" t="b">
        <f t="shared" ref="S138:T145" si="141">O138&gt;3.99%</f>
        <v>1</v>
      </c>
      <c r="T138" s="1" t="b">
        <f t="shared" si="141"/>
        <v>1</v>
      </c>
      <c r="U138" s="8">
        <f t="shared" ref="U138:U145" si="142">(C138-E138)/C138</f>
        <v>-2.1761658031087986E-2</v>
      </c>
      <c r="V138" s="8">
        <f t="shared" ref="V138:V145" si="143">(C138-F138)/C138</f>
        <v>-2.1761658031087986E-2</v>
      </c>
    </row>
    <row r="139" spans="1:22" x14ac:dyDescent="0.3">
      <c r="A139" s="13" t="s">
        <v>177</v>
      </c>
      <c r="B139" s="13">
        <v>5.95</v>
      </c>
      <c r="C139" s="13">
        <v>5.5</v>
      </c>
      <c r="D139" s="13">
        <v>5.22</v>
      </c>
      <c r="E139" s="13">
        <v>5.72</v>
      </c>
      <c r="F139" s="13">
        <v>5.92</v>
      </c>
      <c r="G139" s="13">
        <v>5.1100000000000003</v>
      </c>
      <c r="H139" s="13">
        <v>5.1100000000000003</v>
      </c>
      <c r="I139" s="13">
        <v>6.19</v>
      </c>
      <c r="J139" s="13">
        <v>5.1100000000000003</v>
      </c>
      <c r="K139" s="1" t="b">
        <f t="shared" si="135"/>
        <v>1</v>
      </c>
      <c r="L139" s="10">
        <f t="shared" si="136"/>
        <v>-7.5630252100840359E-2</v>
      </c>
      <c r="M139" t="b">
        <f t="shared" ref="M139" si="144">IF(L139&lt;-4%,O139&gt;4%)</f>
        <v>1</v>
      </c>
      <c r="N139" t="b">
        <f t="shared" ref="N139" si="145">IF(L139&lt;-4%,Q139&gt;4%)</f>
        <v>1</v>
      </c>
      <c r="O139" s="8">
        <f t="shared" si="137"/>
        <v>7.0909090909090852E-2</v>
      </c>
      <c r="P139" s="8">
        <f t="shared" si="138"/>
        <v>7.0909090909090852E-2</v>
      </c>
      <c r="Q139" s="8">
        <f t="shared" si="139"/>
        <v>7.0909090909090852E-2</v>
      </c>
      <c r="R139" s="1" t="b">
        <f t="shared" si="140"/>
        <v>1</v>
      </c>
      <c r="S139" s="24" t="b">
        <f t="shared" si="141"/>
        <v>1</v>
      </c>
      <c r="T139" s="1" t="b">
        <f t="shared" si="141"/>
        <v>1</v>
      </c>
      <c r="U139" s="8">
        <f t="shared" si="142"/>
        <v>-3.9999999999999952E-2</v>
      </c>
      <c r="V139" s="8">
        <f t="shared" si="143"/>
        <v>-7.6363636363636356E-2</v>
      </c>
    </row>
    <row r="140" spans="1:22" x14ac:dyDescent="0.3">
      <c r="A140" s="13" t="s">
        <v>175</v>
      </c>
      <c r="B140" s="13">
        <v>3.05</v>
      </c>
      <c r="C140" s="13">
        <v>3</v>
      </c>
      <c r="D140" s="13">
        <v>4.21</v>
      </c>
      <c r="E140" s="13">
        <v>3.2</v>
      </c>
      <c r="F140" s="13">
        <v>3.2</v>
      </c>
      <c r="G140" s="13">
        <v>3</v>
      </c>
      <c r="H140" s="13">
        <v>3</v>
      </c>
      <c r="I140" s="13">
        <v>4.5</v>
      </c>
      <c r="J140" s="13">
        <v>3</v>
      </c>
      <c r="K140" s="2" t="b">
        <f t="shared" si="135"/>
        <v>0</v>
      </c>
      <c r="L140" s="6">
        <f t="shared" si="136"/>
        <v>-1.6393442622950762E-2</v>
      </c>
      <c r="O140" s="8">
        <f t="shared" si="137"/>
        <v>0</v>
      </c>
      <c r="P140" s="8">
        <f t="shared" si="138"/>
        <v>0</v>
      </c>
      <c r="Q140" s="8">
        <f t="shared" si="139"/>
        <v>0</v>
      </c>
      <c r="R140" s="1" t="b">
        <f t="shared" si="140"/>
        <v>1</v>
      </c>
      <c r="S140" s="2" t="b">
        <f t="shared" si="141"/>
        <v>0</v>
      </c>
      <c r="T140" s="2" t="b">
        <f t="shared" si="141"/>
        <v>0</v>
      </c>
      <c r="U140" s="8">
        <f t="shared" si="142"/>
        <v>-6.6666666666666721E-2</v>
      </c>
      <c r="V140" s="8">
        <f t="shared" si="143"/>
        <v>-6.6666666666666721E-2</v>
      </c>
    </row>
    <row r="141" spans="1:22" x14ac:dyDescent="0.3">
      <c r="A141" s="13" t="s">
        <v>176</v>
      </c>
      <c r="B141" s="13">
        <v>2.9</v>
      </c>
      <c r="C141" s="13">
        <v>2.79</v>
      </c>
      <c r="D141" s="13">
        <v>2.88</v>
      </c>
      <c r="E141" s="13">
        <v>3.68</v>
      </c>
      <c r="F141" s="13">
        <v>3.68</v>
      </c>
      <c r="G141" s="13">
        <v>2.65</v>
      </c>
      <c r="H141" s="13">
        <v>2.65</v>
      </c>
      <c r="I141" s="13">
        <v>3.69</v>
      </c>
      <c r="J141" s="13">
        <v>2.65</v>
      </c>
      <c r="K141" s="2" t="b">
        <f t="shared" si="135"/>
        <v>0</v>
      </c>
      <c r="L141" s="6">
        <f t="shared" si="136"/>
        <v>-3.7931034482758579E-2</v>
      </c>
      <c r="O141" s="8">
        <f t="shared" si="137"/>
        <v>5.0179211469534094E-2</v>
      </c>
      <c r="P141" s="8">
        <f t="shared" si="138"/>
        <v>5.0179211469534094E-2</v>
      </c>
      <c r="Q141" s="8">
        <f t="shared" si="139"/>
        <v>5.0179211469534094E-2</v>
      </c>
      <c r="R141" s="1" t="b">
        <f t="shared" si="140"/>
        <v>1</v>
      </c>
      <c r="S141" s="24" t="b">
        <f t="shared" si="141"/>
        <v>1</v>
      </c>
      <c r="T141" s="1" t="b">
        <f t="shared" si="141"/>
        <v>1</v>
      </c>
      <c r="U141" s="8">
        <f t="shared" si="142"/>
        <v>-0.31899641577060939</v>
      </c>
      <c r="V141" s="8">
        <f t="shared" si="143"/>
        <v>-0.31899641577060939</v>
      </c>
    </row>
    <row r="142" spans="1:22" x14ac:dyDescent="0.3">
      <c r="A142" s="13" t="s">
        <v>181</v>
      </c>
      <c r="B142" s="13">
        <v>9.34</v>
      </c>
      <c r="C142" s="13">
        <v>9.26</v>
      </c>
      <c r="D142" s="13">
        <v>8.81</v>
      </c>
      <c r="E142" s="13">
        <v>9.2899999999999991</v>
      </c>
      <c r="F142" s="13">
        <v>9.2899999999999991</v>
      </c>
      <c r="G142" s="13">
        <v>8.7799999999999994</v>
      </c>
      <c r="H142" s="13">
        <v>8.41</v>
      </c>
      <c r="I142" s="13">
        <v>9.2899999999999991</v>
      </c>
      <c r="J142" s="13">
        <v>8.26</v>
      </c>
      <c r="K142" s="1" t="b">
        <f t="shared" si="135"/>
        <v>1</v>
      </c>
      <c r="L142" s="6">
        <f t="shared" si="136"/>
        <v>-8.5653104925053607E-3</v>
      </c>
      <c r="O142" s="8">
        <f t="shared" si="137"/>
        <v>5.1835853131749508E-2</v>
      </c>
      <c r="P142" s="8">
        <f t="shared" si="138"/>
        <v>9.1792656587472959E-2</v>
      </c>
      <c r="Q142" s="8">
        <f t="shared" si="139"/>
        <v>0.10799136069114471</v>
      </c>
      <c r="R142" s="2" t="b">
        <f t="shared" si="140"/>
        <v>0</v>
      </c>
      <c r="S142" s="24" t="b">
        <f t="shared" si="141"/>
        <v>1</v>
      </c>
      <c r="T142" s="1" t="b">
        <f t="shared" si="141"/>
        <v>1</v>
      </c>
      <c r="U142" s="8">
        <f t="shared" si="142"/>
        <v>-3.2397408207342723E-3</v>
      </c>
      <c r="V142" s="8">
        <f t="shared" si="143"/>
        <v>-3.2397408207342723E-3</v>
      </c>
    </row>
    <row r="143" spans="1:22" x14ac:dyDescent="0.3">
      <c r="A143" s="13" t="s">
        <v>64</v>
      </c>
      <c r="B143" s="13">
        <v>2.41</v>
      </c>
      <c r="C143" s="13">
        <v>2.2200000000000002</v>
      </c>
      <c r="D143" s="13">
        <v>2.02</v>
      </c>
      <c r="E143" s="13">
        <v>2.2200000000000002</v>
      </c>
      <c r="F143" s="13">
        <v>2.2200000000000002</v>
      </c>
      <c r="G143" s="13">
        <v>2.02</v>
      </c>
      <c r="H143" s="13">
        <v>2.02</v>
      </c>
      <c r="I143" s="13">
        <v>2.2200000000000002</v>
      </c>
      <c r="J143" s="13">
        <v>2.02</v>
      </c>
      <c r="K143" s="1" t="b">
        <f t="shared" si="135"/>
        <v>1</v>
      </c>
      <c r="L143" s="10">
        <f t="shared" si="136"/>
        <v>-7.8838174273858891E-2</v>
      </c>
      <c r="M143" t="b">
        <f t="shared" ref="M143" si="146">IF(L143&lt;-4%,O143&gt;4%)</f>
        <v>1</v>
      </c>
      <c r="N143" t="b">
        <f t="shared" ref="N143" si="147">IF(L143&lt;-4%,Q143&gt;4%)</f>
        <v>1</v>
      </c>
      <c r="O143" s="8">
        <f t="shared" si="137"/>
        <v>9.0090090090090169E-2</v>
      </c>
      <c r="P143" s="8">
        <f t="shared" si="138"/>
        <v>9.0090090090090169E-2</v>
      </c>
      <c r="Q143" s="8">
        <f t="shared" si="139"/>
        <v>9.0090090090090169E-2</v>
      </c>
      <c r="R143" s="1" t="b">
        <f t="shared" si="140"/>
        <v>1</v>
      </c>
      <c r="S143" s="24" t="b">
        <f t="shared" si="141"/>
        <v>1</v>
      </c>
      <c r="T143" s="1" t="b">
        <f t="shared" si="141"/>
        <v>1</v>
      </c>
      <c r="U143" s="8">
        <f t="shared" si="142"/>
        <v>0</v>
      </c>
      <c r="V143" s="8">
        <f t="shared" si="143"/>
        <v>0</v>
      </c>
    </row>
    <row r="144" spans="1:22" x14ac:dyDescent="0.3">
      <c r="A144" s="13" t="s">
        <v>182</v>
      </c>
      <c r="B144" s="13">
        <v>2.38</v>
      </c>
      <c r="C144" s="13">
        <v>2.37</v>
      </c>
      <c r="D144" s="13">
        <v>2.31</v>
      </c>
      <c r="E144" s="13">
        <v>2.4700000000000002</v>
      </c>
      <c r="F144" s="13">
        <v>2.4700000000000002</v>
      </c>
      <c r="G144" s="13">
        <v>2.25</v>
      </c>
      <c r="H144" s="13">
        <v>2.25</v>
      </c>
      <c r="I144" s="13">
        <v>2.4700000000000002</v>
      </c>
      <c r="J144" s="13">
        <v>2.25</v>
      </c>
      <c r="K144" s="1" t="b">
        <f t="shared" si="135"/>
        <v>1</v>
      </c>
      <c r="L144" s="6">
        <f t="shared" si="136"/>
        <v>-4.201680672268818E-3</v>
      </c>
      <c r="O144" s="8">
        <f t="shared" si="137"/>
        <v>5.0632911392405104E-2</v>
      </c>
      <c r="P144" s="8">
        <f t="shared" si="138"/>
        <v>5.0632911392405104E-2</v>
      </c>
      <c r="Q144" s="8">
        <f t="shared" si="139"/>
        <v>5.0632911392405104E-2</v>
      </c>
      <c r="R144" s="1" t="b">
        <f t="shared" si="140"/>
        <v>1</v>
      </c>
      <c r="S144" s="24" t="b">
        <f t="shared" si="141"/>
        <v>1</v>
      </c>
      <c r="T144" s="1" t="b">
        <f t="shared" si="141"/>
        <v>1</v>
      </c>
      <c r="U144" s="8">
        <f t="shared" si="142"/>
        <v>-4.2194092827004252E-2</v>
      </c>
      <c r="V144" s="8">
        <f t="shared" si="143"/>
        <v>-4.2194092827004252E-2</v>
      </c>
    </row>
    <row r="145" spans="1:22" x14ac:dyDescent="0.3">
      <c r="A145" s="13" t="s">
        <v>183</v>
      </c>
      <c r="B145" s="13">
        <v>6.08</v>
      </c>
      <c r="C145" s="13">
        <v>6</v>
      </c>
      <c r="D145" s="13">
        <v>6.95</v>
      </c>
      <c r="E145" s="13">
        <v>6.26</v>
      </c>
      <c r="F145" s="13">
        <v>6.5</v>
      </c>
      <c r="G145" s="13">
        <v>5.95</v>
      </c>
      <c r="H145" s="13">
        <v>5.95</v>
      </c>
      <c r="I145" s="13">
        <v>7</v>
      </c>
      <c r="J145" s="13">
        <v>5.95</v>
      </c>
      <c r="K145" s="2" t="b">
        <f t="shared" si="135"/>
        <v>0</v>
      </c>
      <c r="L145" s="6">
        <f t="shared" si="136"/>
        <v>-1.3157894736842117E-2</v>
      </c>
      <c r="O145" s="8">
        <f t="shared" si="137"/>
        <v>8.3333333333333037E-3</v>
      </c>
      <c r="P145" s="8">
        <f t="shared" si="138"/>
        <v>8.3333333333333037E-3</v>
      </c>
      <c r="Q145" s="8">
        <f t="shared" si="139"/>
        <v>8.3333333333333037E-3</v>
      </c>
      <c r="R145" s="1" t="b">
        <f t="shared" si="140"/>
        <v>1</v>
      </c>
      <c r="S145" s="2" t="b">
        <f t="shared" si="141"/>
        <v>0</v>
      </c>
      <c r="T145" s="2" t="b">
        <f t="shared" si="141"/>
        <v>0</v>
      </c>
      <c r="U145" s="8">
        <f t="shared" si="142"/>
        <v>-4.33333333333333E-2</v>
      </c>
      <c r="V145" s="8">
        <f t="shared" si="143"/>
        <v>-8.3333333333333329E-2</v>
      </c>
    </row>
    <row r="147" spans="1:22" x14ac:dyDescent="0.3">
      <c r="M147" s="6">
        <f>SUMPRODUCT(--(M138:M144=TRUE))/COUNTA(M138:M144)</f>
        <v>1</v>
      </c>
      <c r="N147" s="6">
        <f>SUMPRODUCT(--(N138:N144=TRUE))/COUNTA(N138:N144)</f>
        <v>1</v>
      </c>
      <c r="O147" s="6">
        <f>AVERAGE(O138:O145)</f>
        <v>4.5428908441034449E-2</v>
      </c>
      <c r="P147" s="6">
        <f t="shared" ref="P147:Q147" si="148">AVERAGE(P138:P145)</f>
        <v>5.0423508872999886E-2</v>
      </c>
      <c r="Q147" s="6">
        <f t="shared" si="148"/>
        <v>5.2448346885958855E-2</v>
      </c>
      <c r="R147" s="6">
        <f>SUMPRODUCT(--(R138:R145=TRUE))/COUNTA(R138:R145)</f>
        <v>0.875</v>
      </c>
      <c r="S147" s="6">
        <f t="shared" ref="S147:T147" si="149">SUMPRODUCT(--(S138:S145=TRUE))/COUNTA(S138:S145)</f>
        <v>0.75</v>
      </c>
      <c r="T147" s="6">
        <f t="shared" si="149"/>
        <v>0.75</v>
      </c>
      <c r="U147" s="6">
        <f>AVERAGE(U138:U145)</f>
        <v>-6.7023988431179488E-2</v>
      </c>
      <c r="V147" s="6">
        <f>AVERAGE(V138:V145)</f>
        <v>-7.6569442976634039E-2</v>
      </c>
    </row>
    <row r="148" spans="1:22" x14ac:dyDescent="0.3">
      <c r="A148" s="18">
        <v>43977</v>
      </c>
    </row>
    <row r="150" spans="1:22" x14ac:dyDescent="0.3">
      <c r="A150" s="13" t="s">
        <v>184</v>
      </c>
      <c r="B150" s="13">
        <v>3.03</v>
      </c>
      <c r="C150" s="13">
        <v>2.9</v>
      </c>
      <c r="D150" s="13">
        <v>3.02</v>
      </c>
      <c r="E150" s="13">
        <v>3.26</v>
      </c>
      <c r="F150" s="13">
        <v>3.66</v>
      </c>
      <c r="G150" s="13">
        <v>2.75</v>
      </c>
      <c r="H150" s="13">
        <v>2.75</v>
      </c>
      <c r="I150" s="13">
        <v>3.65</v>
      </c>
      <c r="J150" s="13">
        <v>2.76</v>
      </c>
      <c r="K150" s="2" t="b">
        <f t="shared" ref="K150:K152" si="150">C150&gt;D150</f>
        <v>0</v>
      </c>
      <c r="L150" s="25">
        <f t="shared" ref="L150:L152" si="151">(C150-B150)/B150</f>
        <v>-4.2904290429042875E-2</v>
      </c>
      <c r="M150" t="b">
        <f t="shared" ref="M150:M152" si="152">IF(L150&lt;-4%,O150&gt;4%)</f>
        <v>1</v>
      </c>
      <c r="N150" t="b">
        <f t="shared" ref="N150:N152" si="153">IF(L150&lt;-4%,Q150&gt;4%)</f>
        <v>1</v>
      </c>
      <c r="O150" s="8">
        <f t="shared" ref="O150:O152" si="154">(C150-G150)/C150</f>
        <v>5.1724137931034454E-2</v>
      </c>
      <c r="P150" s="8">
        <f t="shared" ref="P150:P152" si="155">(C150-H150)/C150</f>
        <v>5.1724137931034454E-2</v>
      </c>
      <c r="Q150" s="8">
        <f t="shared" ref="Q150:Q152" si="156">(C150-J150)/C150</f>
        <v>4.8275862068965558E-2</v>
      </c>
      <c r="R150" s="1" t="b">
        <f t="shared" ref="R150:R152" si="157">O150=P150</f>
        <v>1</v>
      </c>
      <c r="S150" s="24" t="b">
        <f t="shared" ref="S150:T152" si="158">O150&gt;3.99%</f>
        <v>1</v>
      </c>
      <c r="T150" s="1" t="b">
        <f t="shared" si="158"/>
        <v>1</v>
      </c>
      <c r="U150" s="8">
        <f t="shared" ref="U150:U152" si="159">(C150-E150)/C150</f>
        <v>-0.12413793103448272</v>
      </c>
      <c r="V150" s="8">
        <f t="shared" ref="V150:V152" si="160">(C150-F150)/C150</f>
        <v>-0.26206896551724146</v>
      </c>
    </row>
    <row r="151" spans="1:22" x14ac:dyDescent="0.3">
      <c r="A151" s="13" t="s">
        <v>177</v>
      </c>
      <c r="B151" s="13">
        <v>5.22</v>
      </c>
      <c r="C151" s="13">
        <v>5.0199999999999996</v>
      </c>
      <c r="D151" s="13">
        <v>4.8099999999999996</v>
      </c>
      <c r="E151" s="13">
        <v>5.08</v>
      </c>
      <c r="F151" s="13">
        <v>5.08</v>
      </c>
      <c r="G151" s="13">
        <v>4.72</v>
      </c>
      <c r="H151" s="13">
        <v>4.72</v>
      </c>
      <c r="I151" s="13">
        <v>5.12</v>
      </c>
      <c r="J151" s="13">
        <v>4.72</v>
      </c>
      <c r="K151" s="1" t="b">
        <f t="shared" si="150"/>
        <v>1</v>
      </c>
      <c r="L151" s="6">
        <f t="shared" si="151"/>
        <v>-3.8314176245210767E-2</v>
      </c>
      <c r="O151" s="8">
        <f t="shared" si="154"/>
        <v>5.9760956175298773E-2</v>
      </c>
      <c r="P151" s="8">
        <f t="shared" si="155"/>
        <v>5.9760956175298773E-2</v>
      </c>
      <c r="Q151" s="8">
        <f t="shared" si="156"/>
        <v>5.9760956175298773E-2</v>
      </c>
      <c r="R151" s="1" t="b">
        <f t="shared" si="157"/>
        <v>1</v>
      </c>
      <c r="S151" s="24" t="b">
        <f t="shared" si="158"/>
        <v>1</v>
      </c>
      <c r="T151" s="1" t="b">
        <f t="shared" si="158"/>
        <v>1</v>
      </c>
      <c r="U151" s="8">
        <f t="shared" si="159"/>
        <v>-1.1952191235059861E-2</v>
      </c>
      <c r="V151" s="8">
        <f t="shared" si="160"/>
        <v>-1.1952191235059861E-2</v>
      </c>
    </row>
    <row r="152" spans="1:22" x14ac:dyDescent="0.3">
      <c r="A152" s="13" t="s">
        <v>185</v>
      </c>
      <c r="B152" s="13">
        <v>2.4300000000000002</v>
      </c>
      <c r="C152" s="13">
        <v>2.33</v>
      </c>
      <c r="D152" s="13">
        <v>2.5</v>
      </c>
      <c r="E152" s="13">
        <v>2.2999999999999998</v>
      </c>
      <c r="F152" s="13">
        <v>2.44</v>
      </c>
      <c r="G152" s="13">
        <v>2.16</v>
      </c>
      <c r="H152" s="13">
        <v>2.16</v>
      </c>
      <c r="I152" s="13">
        <v>2.58</v>
      </c>
      <c r="J152" s="13">
        <v>2.16</v>
      </c>
      <c r="K152" s="2" t="b">
        <f t="shared" si="150"/>
        <v>0</v>
      </c>
      <c r="L152" s="25">
        <f t="shared" si="151"/>
        <v>-4.1152263374485631E-2</v>
      </c>
      <c r="M152" t="b">
        <f t="shared" si="152"/>
        <v>1</v>
      </c>
      <c r="N152" t="b">
        <f t="shared" si="153"/>
        <v>1</v>
      </c>
      <c r="O152" s="8">
        <f t="shared" si="154"/>
        <v>7.2961373390557901E-2</v>
      </c>
      <c r="P152" s="8">
        <f t="shared" si="155"/>
        <v>7.2961373390557901E-2</v>
      </c>
      <c r="Q152" s="8">
        <f t="shared" si="156"/>
        <v>7.2961373390557901E-2</v>
      </c>
      <c r="R152" s="1" t="b">
        <f t="shared" si="157"/>
        <v>1</v>
      </c>
      <c r="S152" s="24" t="b">
        <f t="shared" si="158"/>
        <v>1</v>
      </c>
      <c r="T152" s="1" t="b">
        <f t="shared" si="158"/>
        <v>1</v>
      </c>
      <c r="U152" s="8">
        <f t="shared" si="159"/>
        <v>1.2875536480686801E-2</v>
      </c>
      <c r="V152" s="8">
        <f t="shared" si="160"/>
        <v>-4.7210300429184497E-2</v>
      </c>
    </row>
    <row r="153" spans="1:22" x14ac:dyDescent="0.3">
      <c r="O153" s="26"/>
    </row>
    <row r="154" spans="1:22" x14ac:dyDescent="0.3">
      <c r="M154" s="6">
        <f>SUMPRODUCT(--(M150:M152=TRUE))/COUNTA(M150:M152)</f>
        <v>1</v>
      </c>
      <c r="N154" s="6">
        <f>SUMPRODUCT(--(N150:N152=TRUE))/COUNTA(N150:N152)</f>
        <v>1</v>
      </c>
      <c r="O154" s="6">
        <f>AVERAGE(O150:O152)</f>
        <v>6.1482155832297047E-2</v>
      </c>
      <c r="P154" s="6">
        <f t="shared" ref="P154:Q154" si="161">AVERAGE(P150:P152)</f>
        <v>6.1482155832297047E-2</v>
      </c>
      <c r="Q154" s="6">
        <f t="shared" si="161"/>
        <v>6.0332730544940739E-2</v>
      </c>
      <c r="R154" s="6">
        <f>SUMPRODUCT(--(R150:R152=TRUE))/COUNTA(R150:R152)</f>
        <v>1</v>
      </c>
      <c r="S154" s="6">
        <f t="shared" ref="S154:T154" si="162">SUMPRODUCT(--(S150:S152=TRUE))/COUNTA(S150:S152)</f>
        <v>1</v>
      </c>
      <c r="T154" s="6">
        <f t="shared" si="162"/>
        <v>1</v>
      </c>
      <c r="U154" s="6">
        <f>AVERAGE(U150:U152)</f>
        <v>-4.107152859628526E-2</v>
      </c>
      <c r="V154" s="6">
        <f>AVERAGE(V150:V152)</f>
        <v>-0.1070771523938286</v>
      </c>
    </row>
    <row r="156" spans="1:22" x14ac:dyDescent="0.3">
      <c r="A156" s="18">
        <v>43978</v>
      </c>
    </row>
    <row r="158" spans="1:22" x14ac:dyDescent="0.3">
      <c r="A158" s="13" t="s">
        <v>175</v>
      </c>
      <c r="B158" s="13">
        <v>4.84</v>
      </c>
      <c r="C158" s="13">
        <v>4.8099999999999996</v>
      </c>
      <c r="D158" s="13">
        <v>4.1500000000000004</v>
      </c>
      <c r="E158" s="13">
        <v>5</v>
      </c>
      <c r="F158" s="13">
        <v>5</v>
      </c>
      <c r="G158" s="13">
        <v>4.34</v>
      </c>
      <c r="H158" s="13">
        <v>4.05</v>
      </c>
      <c r="I158" s="13">
        <v>5</v>
      </c>
      <c r="J158" s="13">
        <v>3.71</v>
      </c>
      <c r="K158" s="1" t="b">
        <f t="shared" ref="K158:K163" si="163">C158&gt;D158</f>
        <v>1</v>
      </c>
      <c r="L158" s="27">
        <f t="shared" ref="L158:L163" si="164">(C158-B158)/B158</f>
        <v>-6.1983471074380679E-3</v>
      </c>
      <c r="O158" s="8">
        <f t="shared" ref="O158:O163" si="165">(C158-G158)/C158</f>
        <v>9.7713097713097663E-2</v>
      </c>
      <c r="P158" s="8">
        <f t="shared" ref="P158:P163" si="166">(C158-H158)/C158</f>
        <v>0.15800415800415799</v>
      </c>
      <c r="Q158" s="8">
        <f t="shared" ref="Q158:Q163" si="167">(C158-J158)/C158</f>
        <v>0.22869022869022865</v>
      </c>
      <c r="R158" s="2" t="b">
        <f t="shared" ref="R158:R163" si="168">O158=P158</f>
        <v>0</v>
      </c>
      <c r="S158" s="24" t="b">
        <f t="shared" ref="S158:T163" si="169">O158&gt;3.99%</f>
        <v>1</v>
      </c>
      <c r="T158" s="1" t="b">
        <f t="shared" si="169"/>
        <v>1</v>
      </c>
      <c r="U158" s="8">
        <f t="shared" ref="U158:U163" si="170">(C158-E158)/C158</f>
        <v>-3.9501039501039586E-2</v>
      </c>
      <c r="V158" s="8">
        <f t="shared" ref="V158:V163" si="171">(C158-F158)/C158</f>
        <v>-3.9501039501039586E-2</v>
      </c>
    </row>
    <row r="159" spans="1:22" x14ac:dyDescent="0.3">
      <c r="A159" s="13" t="s">
        <v>184</v>
      </c>
      <c r="B159" s="13">
        <v>3.02</v>
      </c>
      <c r="C159" s="13">
        <v>2.94</v>
      </c>
      <c r="D159" s="13">
        <v>2.91</v>
      </c>
      <c r="E159" s="13">
        <v>3.2</v>
      </c>
      <c r="F159" s="13">
        <v>3.2</v>
      </c>
      <c r="G159" s="13">
        <v>2.91</v>
      </c>
      <c r="H159" s="13">
        <v>2.8</v>
      </c>
      <c r="I159" s="13">
        <v>3.2</v>
      </c>
      <c r="J159" s="13">
        <v>2.76</v>
      </c>
      <c r="K159" s="1" t="b">
        <f t="shared" si="163"/>
        <v>1</v>
      </c>
      <c r="L159" s="27">
        <f t="shared" si="164"/>
        <v>-2.6490066225165587E-2</v>
      </c>
      <c r="O159" s="8">
        <f t="shared" si="165"/>
        <v>1.0204081632652994E-2</v>
      </c>
      <c r="P159" s="8">
        <f t="shared" si="166"/>
        <v>4.7619047619047665E-2</v>
      </c>
      <c r="Q159" s="8">
        <f t="shared" si="167"/>
        <v>6.1224489795918421E-2</v>
      </c>
      <c r="R159" s="2" t="b">
        <f t="shared" si="168"/>
        <v>0</v>
      </c>
      <c r="S159" s="2" t="b">
        <f t="shared" si="169"/>
        <v>0</v>
      </c>
      <c r="T159" s="1" t="b">
        <f t="shared" si="169"/>
        <v>1</v>
      </c>
      <c r="U159" s="8">
        <f t="shared" si="170"/>
        <v>-8.8435374149659948E-2</v>
      </c>
      <c r="V159" s="8">
        <f t="shared" si="171"/>
        <v>-8.8435374149659948E-2</v>
      </c>
    </row>
    <row r="160" spans="1:22" x14ac:dyDescent="0.3">
      <c r="A160" s="13" t="s">
        <v>183</v>
      </c>
      <c r="B160" s="13">
        <v>8.42</v>
      </c>
      <c r="C160" s="13">
        <v>8.4</v>
      </c>
      <c r="D160" s="13">
        <v>8.06</v>
      </c>
      <c r="E160" s="13">
        <v>8.41</v>
      </c>
      <c r="F160" s="13">
        <v>8.41</v>
      </c>
      <c r="G160" s="13">
        <v>7</v>
      </c>
      <c r="H160" s="13">
        <v>6.17</v>
      </c>
      <c r="I160" s="13">
        <v>8.41</v>
      </c>
      <c r="J160" s="13">
        <v>6.17</v>
      </c>
      <c r="K160" s="1" t="b">
        <f t="shared" si="163"/>
        <v>1</v>
      </c>
      <c r="L160" s="27">
        <f t="shared" si="164"/>
        <v>-2.3752969121139636E-3</v>
      </c>
      <c r="O160" s="8">
        <f t="shared" si="165"/>
        <v>0.16666666666666671</v>
      </c>
      <c r="P160" s="8">
        <f t="shared" si="166"/>
        <v>0.26547619047619053</v>
      </c>
      <c r="Q160" s="8">
        <f t="shared" si="167"/>
        <v>0.26547619047619053</v>
      </c>
      <c r="R160" s="2" t="b">
        <f t="shared" si="168"/>
        <v>0</v>
      </c>
      <c r="S160" s="24" t="b">
        <f t="shared" si="169"/>
        <v>1</v>
      </c>
      <c r="T160" s="1" t="b">
        <f t="shared" si="169"/>
        <v>1</v>
      </c>
      <c r="U160" s="8">
        <f t="shared" si="170"/>
        <v>-1.190476190476165E-3</v>
      </c>
      <c r="V160" s="8">
        <f t="shared" si="171"/>
        <v>-1.190476190476165E-3</v>
      </c>
    </row>
    <row r="161" spans="1:22" x14ac:dyDescent="0.3">
      <c r="A161" s="13" t="s">
        <v>186</v>
      </c>
      <c r="B161" s="13">
        <v>5.87</v>
      </c>
      <c r="C161" s="13">
        <v>5.85</v>
      </c>
      <c r="D161" s="13">
        <v>5.57</v>
      </c>
      <c r="E161" s="13">
        <v>5.98</v>
      </c>
      <c r="F161" s="13">
        <v>5.98</v>
      </c>
      <c r="G161" s="13">
        <v>5.55</v>
      </c>
      <c r="H161" s="13">
        <v>5.46</v>
      </c>
      <c r="I161" s="13">
        <v>5.99</v>
      </c>
      <c r="J161" s="13">
        <v>5.39</v>
      </c>
      <c r="K161" s="1" t="b">
        <f t="shared" si="163"/>
        <v>1</v>
      </c>
      <c r="L161" s="27">
        <f t="shared" si="164"/>
        <v>-3.4071550255537412E-3</v>
      </c>
      <c r="O161" s="8">
        <f t="shared" si="165"/>
        <v>5.1282051282051253E-2</v>
      </c>
      <c r="P161" s="8">
        <f t="shared" si="166"/>
        <v>6.666666666666661E-2</v>
      </c>
      <c r="Q161" s="8">
        <f t="shared" si="167"/>
        <v>7.8632478632478631E-2</v>
      </c>
      <c r="R161" s="2" t="b">
        <f t="shared" si="168"/>
        <v>0</v>
      </c>
      <c r="S161" s="24" t="b">
        <f t="shared" si="169"/>
        <v>1</v>
      </c>
      <c r="T161" s="1" t="b">
        <f t="shared" si="169"/>
        <v>1</v>
      </c>
      <c r="U161" s="8">
        <f t="shared" si="170"/>
        <v>-2.2222222222222358E-2</v>
      </c>
      <c r="V161" s="8">
        <f t="shared" si="171"/>
        <v>-2.2222222222222358E-2</v>
      </c>
    </row>
    <row r="162" spans="1:22" x14ac:dyDescent="0.3">
      <c r="A162" s="13" t="s">
        <v>170</v>
      </c>
      <c r="B162" s="13">
        <v>12.04</v>
      </c>
      <c r="C162" s="13">
        <v>11.72</v>
      </c>
      <c r="D162" s="13">
        <v>9.1199999999999992</v>
      </c>
      <c r="E162" s="13">
        <v>11.96</v>
      </c>
      <c r="F162" s="13">
        <v>11.96</v>
      </c>
      <c r="G162" s="13">
        <v>7.44</v>
      </c>
      <c r="H162" s="13">
        <v>7.44</v>
      </c>
      <c r="I162" s="13">
        <v>12</v>
      </c>
      <c r="J162" s="13">
        <v>7.47</v>
      </c>
      <c r="K162" s="1" t="b">
        <f t="shared" si="163"/>
        <v>1</v>
      </c>
      <c r="L162" s="27">
        <f t="shared" si="164"/>
        <v>-2.6578073089700876E-2</v>
      </c>
      <c r="O162" s="8">
        <f t="shared" si="165"/>
        <v>0.3651877133105802</v>
      </c>
      <c r="P162" s="8">
        <f t="shared" si="166"/>
        <v>0.3651877133105802</v>
      </c>
      <c r="Q162" s="8">
        <f t="shared" si="167"/>
        <v>0.36262798634812293</v>
      </c>
      <c r="R162" s="1" t="b">
        <f t="shared" si="168"/>
        <v>1</v>
      </c>
      <c r="S162" s="24" t="b">
        <f t="shared" si="169"/>
        <v>1</v>
      </c>
      <c r="T162" s="1" t="b">
        <f t="shared" si="169"/>
        <v>1</v>
      </c>
      <c r="U162" s="8">
        <f t="shared" si="170"/>
        <v>-2.047781569965872E-2</v>
      </c>
      <c r="V162" s="8">
        <f t="shared" si="171"/>
        <v>-2.047781569965872E-2</v>
      </c>
    </row>
    <row r="163" spans="1:22" x14ac:dyDescent="0.3">
      <c r="A163" s="13" t="s">
        <v>187</v>
      </c>
      <c r="B163" s="13">
        <v>11.85</v>
      </c>
      <c r="C163" s="13">
        <v>11.05</v>
      </c>
      <c r="D163" s="13">
        <v>9.25</v>
      </c>
      <c r="E163" s="13">
        <v>11.05</v>
      </c>
      <c r="F163" s="13">
        <v>11.05</v>
      </c>
      <c r="G163" s="13">
        <v>7.07</v>
      </c>
      <c r="H163" s="13">
        <v>7.7</v>
      </c>
      <c r="I163" s="13">
        <v>11.05</v>
      </c>
      <c r="J163" s="13">
        <v>6.66</v>
      </c>
      <c r="K163" s="1" t="b">
        <f t="shared" si="163"/>
        <v>1</v>
      </c>
      <c r="L163" s="25">
        <f t="shared" si="164"/>
        <v>-6.7510548523206662E-2</v>
      </c>
      <c r="M163" t="b">
        <f t="shared" ref="M163" si="172">IF(L163&lt;-4%,O163&gt;4%)</f>
        <v>1</v>
      </c>
      <c r="N163" t="b">
        <f t="shared" ref="N163" si="173">IF(L163&lt;-4%,Q163&gt;4%)</f>
        <v>1</v>
      </c>
      <c r="O163" s="8">
        <f t="shared" si="165"/>
        <v>0.36018099547511312</v>
      </c>
      <c r="P163" s="8">
        <f t="shared" si="166"/>
        <v>0.30316742081447967</v>
      </c>
      <c r="Q163" s="8">
        <f t="shared" si="167"/>
        <v>0.3972850678733032</v>
      </c>
      <c r="R163" s="2" t="b">
        <f t="shared" si="168"/>
        <v>0</v>
      </c>
      <c r="S163" s="24" t="b">
        <f t="shared" si="169"/>
        <v>1</v>
      </c>
      <c r="T163" s="1" t="b">
        <f t="shared" si="169"/>
        <v>1</v>
      </c>
      <c r="U163" s="8">
        <f t="shared" si="170"/>
        <v>0</v>
      </c>
      <c r="V163" s="8">
        <f t="shared" si="171"/>
        <v>0</v>
      </c>
    </row>
    <row r="165" spans="1:22" x14ac:dyDescent="0.3">
      <c r="M165" s="6">
        <f>SUMPRODUCT(--(M161:M163=TRUE))/COUNTA(M161:M163)</f>
        <v>1</v>
      </c>
      <c r="N165" s="6">
        <f>SUMPRODUCT(--(N161:N163=TRUE))/COUNTA(N161:N163)</f>
        <v>1</v>
      </c>
      <c r="O165" s="6">
        <f>AVERAGE(O158:O163)</f>
        <v>0.17520576768002702</v>
      </c>
      <c r="P165" s="6">
        <f>AVERAGE(P158:P163)</f>
        <v>0.20102019948185379</v>
      </c>
      <c r="Q165" s="6">
        <f>AVERAGE(Q158:Q163)</f>
        <v>0.23232274030270705</v>
      </c>
      <c r="R165" s="6">
        <f>SUMPRODUCT(--(R158:R163=TRUE))/COUNTA(R158:R163)</f>
        <v>0.16666666666666666</v>
      </c>
      <c r="S165" s="6">
        <f>SUMPRODUCT(--(S158:S163=TRUE))/COUNTA(S158:S163)</f>
        <v>0.83333333333333337</v>
      </c>
      <c r="T165" s="6">
        <f>SUMPRODUCT(--(T158:T163=TRUE))/COUNTA(T158:T163)</f>
        <v>1</v>
      </c>
      <c r="U165" s="6">
        <f>AVERAGE(U158:U163)</f>
        <v>-2.8637821293842795E-2</v>
      </c>
      <c r="V165" s="6">
        <f>AVERAGE(V158:V163)</f>
        <v>-2.8637821293842795E-2</v>
      </c>
    </row>
    <row r="166" spans="1:22" x14ac:dyDescent="0.3">
      <c r="A166" s="18">
        <v>43979</v>
      </c>
    </row>
    <row r="168" spans="1:22" x14ac:dyDescent="0.3">
      <c r="A168" s="13" t="s">
        <v>188</v>
      </c>
      <c r="B168" s="13">
        <v>2.34</v>
      </c>
      <c r="C168" s="13">
        <v>2.1</v>
      </c>
      <c r="D168" s="13">
        <v>1.95</v>
      </c>
      <c r="E168" s="13">
        <v>2.2000000000000002</v>
      </c>
      <c r="F168" s="13">
        <v>2.2000000000000002</v>
      </c>
      <c r="G168" s="13">
        <v>1.81</v>
      </c>
      <c r="H168" s="13">
        <v>1.81</v>
      </c>
      <c r="I168" s="13">
        <v>2.38</v>
      </c>
      <c r="J168" s="13">
        <v>1.81</v>
      </c>
      <c r="K168" s="1" t="b">
        <f t="shared" ref="K168:K170" si="174">C168&gt;D168</f>
        <v>1</v>
      </c>
      <c r="L168" s="25">
        <f t="shared" ref="L168:L170" si="175">(C168-B168)/B168</f>
        <v>-0.10256410256410248</v>
      </c>
      <c r="M168" t="b">
        <f t="shared" ref="M168:M169" si="176">IF(L168&lt;-4%,O168&gt;4%)</f>
        <v>1</v>
      </c>
      <c r="N168" t="b">
        <f t="shared" ref="N168:N169" si="177">IF(L168&lt;-4%,Q168&gt;4%)</f>
        <v>1</v>
      </c>
      <c r="O168" s="8">
        <f t="shared" ref="O168:O170" si="178">(C168-G168)/C168</f>
        <v>0.1380952380952381</v>
      </c>
      <c r="P168" s="8">
        <f t="shared" ref="P168:P170" si="179">(C168-H168)/C168</f>
        <v>0.1380952380952381</v>
      </c>
      <c r="Q168" s="8">
        <f t="shared" ref="Q168:Q170" si="180">(C168-J168)/C168</f>
        <v>0.1380952380952381</v>
      </c>
      <c r="R168" s="1" t="b">
        <f t="shared" ref="R168:R170" si="181">O168=P168</f>
        <v>1</v>
      </c>
      <c r="S168" s="24" t="b">
        <f t="shared" ref="S168:T170" si="182">O168&gt;3.99%</f>
        <v>1</v>
      </c>
      <c r="T168" s="1" t="b">
        <f t="shared" si="182"/>
        <v>1</v>
      </c>
      <c r="U168" s="8">
        <f t="shared" ref="U168:U170" si="183">(C168-E168)/C168</f>
        <v>-4.7619047619047658E-2</v>
      </c>
      <c r="V168" s="8">
        <f t="shared" ref="V168:V170" si="184">(C168-F168)/C168</f>
        <v>-4.7619047619047658E-2</v>
      </c>
    </row>
    <row r="169" spans="1:22" x14ac:dyDescent="0.3">
      <c r="A169" s="13" t="s">
        <v>189</v>
      </c>
      <c r="B169" s="13">
        <v>18.190000000000001</v>
      </c>
      <c r="C169" s="13">
        <v>17.2</v>
      </c>
      <c r="D169" s="13">
        <v>19.690000000000001</v>
      </c>
      <c r="E169" s="13">
        <v>19.350000000000001</v>
      </c>
      <c r="F169" s="13">
        <v>19.350000000000001</v>
      </c>
      <c r="G169" s="13">
        <v>16.41</v>
      </c>
      <c r="H169" s="13">
        <v>16.41</v>
      </c>
      <c r="I169" s="13">
        <v>20.75</v>
      </c>
      <c r="J169" s="13">
        <v>16.45</v>
      </c>
      <c r="K169" s="2" t="b">
        <f t="shared" si="174"/>
        <v>0</v>
      </c>
      <c r="L169" s="25">
        <f t="shared" si="175"/>
        <v>-5.442550852116558E-2</v>
      </c>
      <c r="M169" t="b">
        <f t="shared" si="176"/>
        <v>1</v>
      </c>
      <c r="N169" t="b">
        <f t="shared" si="177"/>
        <v>1</v>
      </c>
      <c r="O169" s="8">
        <f t="shared" si="178"/>
        <v>4.5930232558139487E-2</v>
      </c>
      <c r="P169" s="8">
        <f t="shared" si="179"/>
        <v>4.5930232558139487E-2</v>
      </c>
      <c r="Q169" s="8">
        <f t="shared" si="180"/>
        <v>4.3604651162790699E-2</v>
      </c>
      <c r="R169" s="1" t="b">
        <f t="shared" si="181"/>
        <v>1</v>
      </c>
      <c r="S169" s="24" t="b">
        <f t="shared" si="182"/>
        <v>1</v>
      </c>
      <c r="T169" s="1" t="b">
        <f t="shared" si="182"/>
        <v>1</v>
      </c>
      <c r="U169" s="8">
        <f t="shared" si="183"/>
        <v>-0.12500000000000014</v>
      </c>
      <c r="V169" s="8">
        <f t="shared" si="184"/>
        <v>-0.12500000000000014</v>
      </c>
    </row>
    <row r="170" spans="1:22" x14ac:dyDescent="0.3">
      <c r="A170" s="13" t="s">
        <v>190</v>
      </c>
      <c r="B170" s="13">
        <v>1.05</v>
      </c>
      <c r="C170" s="13">
        <v>1.05</v>
      </c>
      <c r="D170" s="13">
        <v>1.01</v>
      </c>
      <c r="E170" s="13">
        <v>1.06</v>
      </c>
      <c r="F170" s="13">
        <v>1.06</v>
      </c>
      <c r="G170" s="13">
        <v>0.93</v>
      </c>
      <c r="H170" s="13">
        <v>0.93</v>
      </c>
      <c r="I170" s="13">
        <v>1.06</v>
      </c>
      <c r="J170" s="13">
        <v>0.93</v>
      </c>
      <c r="K170" s="1" t="b">
        <f t="shared" si="174"/>
        <v>1</v>
      </c>
      <c r="L170" s="6">
        <f t="shared" si="175"/>
        <v>0</v>
      </c>
      <c r="O170" s="8">
        <f t="shared" si="178"/>
        <v>0.11428571428571428</v>
      </c>
      <c r="P170" s="8">
        <f t="shared" si="179"/>
        <v>0.11428571428571428</v>
      </c>
      <c r="Q170" s="8">
        <f t="shared" si="180"/>
        <v>0.11428571428571428</v>
      </c>
      <c r="R170" s="1" t="b">
        <f t="shared" si="181"/>
        <v>1</v>
      </c>
      <c r="S170" s="24" t="b">
        <f t="shared" si="182"/>
        <v>1</v>
      </c>
      <c r="T170" s="1" t="b">
        <f t="shared" si="182"/>
        <v>1</v>
      </c>
      <c r="U170" s="8">
        <f t="shared" si="183"/>
        <v>-9.5238095238095316E-3</v>
      </c>
      <c r="V170" s="8">
        <f t="shared" si="184"/>
        <v>-9.5238095238095316E-3</v>
      </c>
    </row>
    <row r="172" spans="1:22" x14ac:dyDescent="0.3">
      <c r="M172" s="6">
        <f>SUMPRODUCT(--(M168:M170=TRUE))/COUNTA(M168:M170)</f>
        <v>1</v>
      </c>
      <c r="N172" s="6">
        <f>SUMPRODUCT(--(N168:N170=TRUE))/COUNTA(N168:N170)</f>
        <v>1</v>
      </c>
      <c r="O172" s="6">
        <f>AVERAGE(O168:O170)</f>
        <v>9.9437061646363956E-2</v>
      </c>
      <c r="P172" s="6">
        <f t="shared" ref="P172:Q172" si="185">AVERAGE(P168:P170)</f>
        <v>9.9437061646363956E-2</v>
      </c>
      <c r="Q172" s="6">
        <f t="shared" si="185"/>
        <v>9.8661867847914364E-2</v>
      </c>
      <c r="R172" s="6">
        <f>SUMPRODUCT(--(R168:R170=TRUE))/COUNTA(R168:R170)</f>
        <v>1</v>
      </c>
      <c r="S172" s="6">
        <f t="shared" ref="S172:T172" si="186">SUMPRODUCT(--(S168:S170=TRUE))/COUNTA(S168:S170)</f>
        <v>1</v>
      </c>
      <c r="T172" s="6">
        <f t="shared" si="186"/>
        <v>1</v>
      </c>
      <c r="U172" s="6">
        <f>AVERAGE(U168:U170)</f>
        <v>-6.0714285714285776E-2</v>
      </c>
      <c r="V172" s="6">
        <f>AVERAGE(V168:V170)</f>
        <v>-6.0714285714285776E-2</v>
      </c>
    </row>
    <row r="173" spans="1:22" x14ac:dyDescent="0.3">
      <c r="A173" s="18">
        <v>43980</v>
      </c>
    </row>
    <row r="175" spans="1:22" x14ac:dyDescent="0.3">
      <c r="A175" s="13" t="s">
        <v>193</v>
      </c>
      <c r="B175" s="13">
        <v>19.21</v>
      </c>
      <c r="C175" s="13">
        <v>13.9</v>
      </c>
      <c r="D175" s="13">
        <v>12.6</v>
      </c>
      <c r="E175" s="13">
        <v>15</v>
      </c>
      <c r="F175" s="13">
        <v>15</v>
      </c>
      <c r="G175" s="13">
        <v>12.22</v>
      </c>
      <c r="H175" s="13">
        <v>12.22</v>
      </c>
      <c r="I175" s="13">
        <v>15</v>
      </c>
      <c r="J175" s="13">
        <v>11.94</v>
      </c>
      <c r="K175" s="1" t="b">
        <f t="shared" ref="K175:K179" si="187">C175&gt;D175</f>
        <v>1</v>
      </c>
      <c r="L175" s="25">
        <f t="shared" ref="L175:L179" si="188">(C175-B175)/B175</f>
        <v>-0.27641853201457578</v>
      </c>
      <c r="M175" t="b">
        <f t="shared" ref="M175:M179" si="189">IF(L175&lt;-4%,O175&gt;4%)</f>
        <v>1</v>
      </c>
      <c r="N175" t="b">
        <f t="shared" ref="N175:N179" si="190">IF(L175&lt;-4%,Q175&gt;4%)</f>
        <v>1</v>
      </c>
      <c r="O175" s="8">
        <f t="shared" ref="O175:O179" si="191">(C175-G175)/C175</f>
        <v>0.12086330935251796</v>
      </c>
      <c r="P175" s="8">
        <f t="shared" ref="P175:P179" si="192">(C175-H175)/C175</f>
        <v>0.12086330935251796</v>
      </c>
      <c r="Q175" s="8">
        <f t="shared" ref="Q175:Q179" si="193">(C175-J175)/C175</f>
        <v>0.14100719424460437</v>
      </c>
      <c r="R175" s="1" t="b">
        <f t="shared" ref="R175:R179" si="194">O175=P175</f>
        <v>1</v>
      </c>
      <c r="S175" s="24" t="b">
        <f t="shared" ref="S175:T179" si="195">O175&gt;3.99%</f>
        <v>1</v>
      </c>
      <c r="T175" s="1" t="b">
        <f t="shared" si="195"/>
        <v>1</v>
      </c>
      <c r="U175" s="8">
        <f t="shared" ref="U175:U179" si="196">(C175-E175)/C175</f>
        <v>-7.913669064748198E-2</v>
      </c>
      <c r="V175" s="8">
        <f t="shared" ref="V175:V179" si="197">(C175-F175)/C175</f>
        <v>-7.913669064748198E-2</v>
      </c>
    </row>
    <row r="176" spans="1:22" x14ac:dyDescent="0.3">
      <c r="A176" s="13" t="s">
        <v>194</v>
      </c>
      <c r="B176" s="13">
        <v>1.3</v>
      </c>
      <c r="C176" s="13">
        <v>1.1499999999999999</v>
      </c>
      <c r="D176" s="13">
        <v>1.1299999999999999</v>
      </c>
      <c r="E176" s="13">
        <v>1.27</v>
      </c>
      <c r="F176" s="13">
        <v>1.27</v>
      </c>
      <c r="G176" s="13">
        <v>1.1000000000000001</v>
      </c>
      <c r="H176" s="13">
        <v>1.1000000000000001</v>
      </c>
      <c r="I176" s="13">
        <v>1.27</v>
      </c>
      <c r="J176" s="13">
        <v>1</v>
      </c>
      <c r="K176" s="1" t="b">
        <f t="shared" si="187"/>
        <v>1</v>
      </c>
      <c r="L176" s="25">
        <f t="shared" si="188"/>
        <v>-0.11538461538461549</v>
      </c>
      <c r="M176" t="b">
        <f t="shared" si="189"/>
        <v>1</v>
      </c>
      <c r="N176" t="b">
        <f t="shared" si="190"/>
        <v>1</v>
      </c>
      <c r="O176" s="8">
        <f t="shared" si="191"/>
        <v>4.3478260869565064E-2</v>
      </c>
      <c r="P176" s="8">
        <f t="shared" si="192"/>
        <v>4.3478260869565064E-2</v>
      </c>
      <c r="Q176" s="8">
        <f t="shared" si="193"/>
        <v>0.13043478260869559</v>
      </c>
      <c r="R176" s="1" t="b">
        <f t="shared" si="194"/>
        <v>1</v>
      </c>
      <c r="S176" s="24" t="b">
        <f t="shared" si="195"/>
        <v>1</v>
      </c>
      <c r="T176" s="1" t="b">
        <f t="shared" si="195"/>
        <v>1</v>
      </c>
      <c r="U176" s="8">
        <f t="shared" si="196"/>
        <v>-0.10434782608695663</v>
      </c>
      <c r="V176" s="8">
        <f t="shared" si="197"/>
        <v>-0.10434782608695663</v>
      </c>
    </row>
    <row r="177" spans="1:22" x14ac:dyDescent="0.3">
      <c r="A177" s="13" t="s">
        <v>163</v>
      </c>
      <c r="B177" s="13">
        <v>1.1299999999999999</v>
      </c>
      <c r="C177" s="13">
        <v>1</v>
      </c>
      <c r="D177" s="13">
        <v>1.1200000000000001</v>
      </c>
      <c r="E177" s="13">
        <v>1.1200000000000001</v>
      </c>
      <c r="F177" s="13">
        <v>1.1200000000000001</v>
      </c>
      <c r="G177" s="13">
        <v>0.99</v>
      </c>
      <c r="H177" s="13">
        <v>0.99</v>
      </c>
      <c r="I177" s="13">
        <v>1.1200000000000001</v>
      </c>
      <c r="J177" s="13">
        <v>0.99</v>
      </c>
      <c r="K177" s="2" t="b">
        <f t="shared" si="187"/>
        <v>0</v>
      </c>
      <c r="L177" s="25">
        <f t="shared" si="188"/>
        <v>-0.11504424778761053</v>
      </c>
      <c r="M177" t="b">
        <f t="shared" si="189"/>
        <v>0</v>
      </c>
      <c r="N177" t="b">
        <f t="shared" si="190"/>
        <v>0</v>
      </c>
      <c r="O177" s="8">
        <f t="shared" si="191"/>
        <v>1.0000000000000009E-2</v>
      </c>
      <c r="P177" s="8">
        <f t="shared" si="192"/>
        <v>1.0000000000000009E-2</v>
      </c>
      <c r="Q177" s="8">
        <f t="shared" si="193"/>
        <v>1.0000000000000009E-2</v>
      </c>
      <c r="R177" s="1" t="b">
        <f t="shared" si="194"/>
        <v>1</v>
      </c>
      <c r="S177" s="2" t="b">
        <f t="shared" si="195"/>
        <v>0</v>
      </c>
      <c r="T177" s="2" t="b">
        <f t="shared" si="195"/>
        <v>0</v>
      </c>
      <c r="U177" s="8">
        <f t="shared" si="196"/>
        <v>-0.12000000000000011</v>
      </c>
      <c r="V177" s="8">
        <f t="shared" si="197"/>
        <v>-0.12000000000000011</v>
      </c>
    </row>
    <row r="178" spans="1:22" x14ac:dyDescent="0.3">
      <c r="A178" s="13" t="s">
        <v>195</v>
      </c>
      <c r="B178" s="13">
        <v>1.1499999999999999</v>
      </c>
      <c r="C178" s="13">
        <v>1.1000000000000001</v>
      </c>
      <c r="D178" s="13">
        <v>0.98</v>
      </c>
      <c r="E178" s="13">
        <v>1.1000000000000001</v>
      </c>
      <c r="F178" s="13">
        <v>1.1000000000000001</v>
      </c>
      <c r="G178" s="13">
        <v>0.9</v>
      </c>
      <c r="H178" s="13">
        <v>0.9</v>
      </c>
      <c r="I178" s="13">
        <v>1.1000000000000001</v>
      </c>
      <c r="J178" s="13">
        <v>0.9</v>
      </c>
      <c r="K178" s="1" t="b">
        <f t="shared" si="187"/>
        <v>1</v>
      </c>
      <c r="L178" s="25">
        <f t="shared" si="188"/>
        <v>-4.3478260869565064E-2</v>
      </c>
      <c r="M178" t="b">
        <f t="shared" si="189"/>
        <v>1</v>
      </c>
      <c r="N178" t="b">
        <f t="shared" si="190"/>
        <v>1</v>
      </c>
      <c r="O178" s="8">
        <f t="shared" si="191"/>
        <v>0.18181818181818185</v>
      </c>
      <c r="P178" s="8">
        <f t="shared" si="192"/>
        <v>0.18181818181818185</v>
      </c>
      <c r="Q178" s="8">
        <f t="shared" si="193"/>
        <v>0.18181818181818185</v>
      </c>
      <c r="R178" s="1" t="b">
        <f t="shared" si="194"/>
        <v>1</v>
      </c>
      <c r="S178" s="24" t="b">
        <f t="shared" si="195"/>
        <v>1</v>
      </c>
      <c r="T178" s="1" t="b">
        <f t="shared" si="195"/>
        <v>1</v>
      </c>
      <c r="U178" s="8">
        <f t="shared" si="196"/>
        <v>0</v>
      </c>
      <c r="V178" s="8">
        <f t="shared" si="197"/>
        <v>0</v>
      </c>
    </row>
    <row r="179" spans="1:22" x14ac:dyDescent="0.3">
      <c r="A179" s="13" t="s">
        <v>196</v>
      </c>
      <c r="B179" s="13">
        <v>1</v>
      </c>
      <c r="C179" s="13">
        <v>0.87029999999999996</v>
      </c>
      <c r="D179" s="13">
        <v>0.83</v>
      </c>
      <c r="E179" s="13">
        <v>0.89949999999999997</v>
      </c>
      <c r="F179" s="13">
        <v>0.89949999999999997</v>
      </c>
      <c r="G179" s="13">
        <v>0.78</v>
      </c>
      <c r="H179" s="13">
        <v>0.78</v>
      </c>
      <c r="I179" s="13">
        <v>0.89949999999999997</v>
      </c>
      <c r="J179" s="13">
        <v>0.78</v>
      </c>
      <c r="K179" s="1" t="b">
        <f t="shared" si="187"/>
        <v>1</v>
      </c>
      <c r="L179" s="25">
        <f t="shared" si="188"/>
        <v>-0.12970000000000004</v>
      </c>
      <c r="M179" t="b">
        <f t="shared" si="189"/>
        <v>1</v>
      </c>
      <c r="N179" t="b">
        <f t="shared" si="190"/>
        <v>1</v>
      </c>
      <c r="O179" s="8">
        <f t="shared" si="191"/>
        <v>0.10375732506032395</v>
      </c>
      <c r="P179" s="8">
        <f t="shared" si="192"/>
        <v>0.10375732506032395</v>
      </c>
      <c r="Q179" s="8">
        <f t="shared" si="193"/>
        <v>0.10375732506032395</v>
      </c>
      <c r="R179" s="1" t="b">
        <f t="shared" si="194"/>
        <v>1</v>
      </c>
      <c r="S179" s="24" t="b">
        <f t="shared" si="195"/>
        <v>1</v>
      </c>
      <c r="T179" s="1" t="b">
        <f t="shared" si="195"/>
        <v>1</v>
      </c>
      <c r="U179" s="8">
        <f t="shared" si="196"/>
        <v>-3.3551648856716083E-2</v>
      </c>
      <c r="V179" s="8">
        <f t="shared" si="197"/>
        <v>-3.3551648856716083E-2</v>
      </c>
    </row>
    <row r="181" spans="1:22" x14ac:dyDescent="0.3">
      <c r="M181" s="6">
        <f>SUMPRODUCT(--(M175:M179=TRUE))/COUNTA(M175:M179)</f>
        <v>0.8</v>
      </c>
      <c r="N181" s="6">
        <f>SUMPRODUCT(--(N175:N179=TRUE))/COUNTA(N175:N179)</f>
        <v>0.8</v>
      </c>
      <c r="O181" s="6">
        <f>AVERAGE(O175:O179)</f>
        <v>9.1983415420117759E-2</v>
      </c>
      <c r="P181" s="6">
        <f t="shared" ref="P181:Q181" si="198">AVERAGE(P175:P179)</f>
        <v>9.1983415420117759E-2</v>
      </c>
      <c r="Q181" s="6">
        <f t="shared" si="198"/>
        <v>0.11340349674636116</v>
      </c>
      <c r="R181" s="6">
        <f>SUMPRODUCT(--(R175:R179=TRUE))/COUNTA(R175:R179)</f>
        <v>1</v>
      </c>
      <c r="S181" s="6">
        <f t="shared" ref="S181:T181" si="199">SUMPRODUCT(--(S175:S179=TRUE))/COUNTA(S175:S179)</f>
        <v>0.8</v>
      </c>
      <c r="T181" s="6">
        <f t="shared" si="199"/>
        <v>0.8</v>
      </c>
      <c r="U181" s="6">
        <f>AVERAGE(U175:U179)</f>
        <v>-6.7407233118230964E-2</v>
      </c>
      <c r="V181" s="6">
        <f>AVERAGE(V175:V179)</f>
        <v>-6.7407233118230964E-2</v>
      </c>
    </row>
    <row r="182" spans="1:22" x14ac:dyDescent="0.3">
      <c r="A182" s="18">
        <v>43983</v>
      </c>
    </row>
    <row r="184" spans="1:22" x14ac:dyDescent="0.3">
      <c r="A184" s="13" t="s">
        <v>189</v>
      </c>
      <c r="B184" s="13">
        <v>22.64</v>
      </c>
      <c r="C184" s="13">
        <v>22.36</v>
      </c>
      <c r="D184" s="13">
        <v>21.17</v>
      </c>
      <c r="E184" s="13">
        <v>22.88</v>
      </c>
      <c r="F184" s="13">
        <v>23.08</v>
      </c>
      <c r="G184" s="13">
        <v>22.05</v>
      </c>
      <c r="H184" s="13">
        <v>22.05</v>
      </c>
      <c r="I184" s="13">
        <v>23.16</v>
      </c>
      <c r="J184" s="13">
        <v>21.12</v>
      </c>
      <c r="K184" s="1" t="b">
        <f t="shared" ref="K184:K186" si="200">C184&gt;D184</f>
        <v>1</v>
      </c>
      <c r="L184" s="6">
        <f t="shared" ref="L184:L186" si="201">(C184-B184)/B184</f>
        <v>-1.2367491166077788E-2</v>
      </c>
      <c r="M184" t="b">
        <f t="shared" ref="M184:M186" si="202">IF(L184&lt;-4%,O184&gt;4%)</f>
        <v>0</v>
      </c>
      <c r="N184" t="b">
        <f t="shared" ref="N184:N186" si="203">IF(L184&lt;-4%,Q184&gt;4%)</f>
        <v>0</v>
      </c>
      <c r="O184" s="8">
        <f t="shared" ref="O184:O186" si="204">(C184-G184)/C184</f>
        <v>1.3864042933810319E-2</v>
      </c>
      <c r="P184" s="8">
        <f t="shared" ref="P184:P186" si="205">(C184-H184)/C184</f>
        <v>1.3864042933810319E-2</v>
      </c>
      <c r="Q184" s="8">
        <f t="shared" ref="Q184:Q186" si="206">(C184-J184)/C184</f>
        <v>5.5456171735241436E-2</v>
      </c>
      <c r="R184" s="1" t="b">
        <f t="shared" ref="R184:R186" si="207">O184=P184</f>
        <v>1</v>
      </c>
      <c r="S184" s="2" t="b">
        <f t="shared" ref="S184:T186" si="208">O184&gt;3.99%</f>
        <v>0</v>
      </c>
      <c r="T184" s="2" t="b">
        <f t="shared" si="208"/>
        <v>0</v>
      </c>
      <c r="U184" s="8">
        <f t="shared" ref="U184:U186" si="209">(C184-E184)/C184</f>
        <v>-2.3255813953488354E-2</v>
      </c>
      <c r="V184" s="8">
        <f t="shared" ref="V184:V186" si="210">(C184-F184)/C184</f>
        <v>-3.2200357781753078E-2</v>
      </c>
    </row>
    <row r="185" spans="1:22" x14ac:dyDescent="0.3">
      <c r="A185" s="13" t="s">
        <v>198</v>
      </c>
      <c r="B185" s="13">
        <v>11.07</v>
      </c>
      <c r="C185" s="13">
        <v>9.9499999999999993</v>
      </c>
      <c r="D185" s="13">
        <v>11.64</v>
      </c>
      <c r="E185" s="13">
        <v>10.93</v>
      </c>
      <c r="F185" s="13">
        <v>10.93</v>
      </c>
      <c r="G185" s="13">
        <v>9.85</v>
      </c>
      <c r="H185" s="13">
        <v>9.85</v>
      </c>
      <c r="I185" s="13">
        <v>13.4</v>
      </c>
      <c r="J185" s="13">
        <v>9.85</v>
      </c>
      <c r="K185" s="2" t="b">
        <f t="shared" si="200"/>
        <v>0</v>
      </c>
      <c r="L185" s="25">
        <f t="shared" si="201"/>
        <v>-0.10117434507678419</v>
      </c>
      <c r="M185" t="b">
        <f t="shared" si="202"/>
        <v>0</v>
      </c>
      <c r="N185" t="b">
        <f t="shared" si="203"/>
        <v>0</v>
      </c>
      <c r="O185" s="8">
        <f t="shared" si="204"/>
        <v>1.0050251256281372E-2</v>
      </c>
      <c r="P185" s="8">
        <f t="shared" si="205"/>
        <v>1.0050251256281372E-2</v>
      </c>
      <c r="Q185" s="8">
        <f t="shared" si="206"/>
        <v>1.0050251256281372E-2</v>
      </c>
      <c r="R185" s="1" t="b">
        <f t="shared" si="207"/>
        <v>1</v>
      </c>
      <c r="S185" s="2" t="b">
        <f t="shared" si="208"/>
        <v>0</v>
      </c>
      <c r="T185" s="2" t="b">
        <f t="shared" si="208"/>
        <v>0</v>
      </c>
      <c r="U185" s="8">
        <f t="shared" si="209"/>
        <v>-9.8492462311557838E-2</v>
      </c>
      <c r="V185" s="8">
        <f t="shared" si="210"/>
        <v>-9.8492462311557838E-2</v>
      </c>
    </row>
    <row r="186" spans="1:22" x14ac:dyDescent="0.3">
      <c r="A186" s="13" t="s">
        <v>199</v>
      </c>
      <c r="B186" s="13">
        <v>8.85</v>
      </c>
      <c r="C186" s="13">
        <v>8</v>
      </c>
      <c r="D186" s="13">
        <v>7.9</v>
      </c>
      <c r="E186" s="13">
        <v>8.6</v>
      </c>
      <c r="F186" s="13">
        <v>8.6</v>
      </c>
      <c r="G186" s="13">
        <v>7.25</v>
      </c>
      <c r="H186" s="13">
        <v>7.25</v>
      </c>
      <c r="I186" s="13">
        <v>8.6</v>
      </c>
      <c r="J186" s="13">
        <v>7.25</v>
      </c>
      <c r="K186" s="1" t="b">
        <f t="shared" si="200"/>
        <v>1</v>
      </c>
      <c r="L186" s="25">
        <f t="shared" si="201"/>
        <v>-9.6045197740112956E-2</v>
      </c>
      <c r="M186" t="b">
        <f t="shared" si="202"/>
        <v>1</v>
      </c>
      <c r="N186" t="b">
        <f t="shared" si="203"/>
        <v>1</v>
      </c>
      <c r="O186" s="8">
        <f t="shared" si="204"/>
        <v>9.375E-2</v>
      </c>
      <c r="P186" s="8">
        <f t="shared" si="205"/>
        <v>9.375E-2</v>
      </c>
      <c r="Q186" s="8">
        <f t="shared" si="206"/>
        <v>9.375E-2</v>
      </c>
      <c r="R186" s="1" t="b">
        <f t="shared" si="207"/>
        <v>1</v>
      </c>
      <c r="S186" s="24" t="b">
        <f t="shared" si="208"/>
        <v>1</v>
      </c>
      <c r="T186" s="1" t="b">
        <f t="shared" si="208"/>
        <v>1</v>
      </c>
      <c r="U186" s="8">
        <f t="shared" si="209"/>
        <v>-7.4999999999999956E-2</v>
      </c>
      <c r="V186" s="8">
        <f t="shared" si="210"/>
        <v>-7.4999999999999956E-2</v>
      </c>
    </row>
    <row r="188" spans="1:22" x14ac:dyDescent="0.3">
      <c r="A188" s="18">
        <v>43984</v>
      </c>
      <c r="M188" s="6">
        <f>SUMPRODUCT(--(M182:M186=TRUE))/COUNTA(M182:M186)</f>
        <v>0.33333333333333331</v>
      </c>
      <c r="N188" s="6">
        <f>SUMPRODUCT(--(N182:N186=TRUE))/COUNTA(N182:N186)</f>
        <v>0.33333333333333331</v>
      </c>
      <c r="O188" s="6">
        <f>AVERAGE(O182:O186)</f>
        <v>3.9221431396697232E-2</v>
      </c>
      <c r="P188" s="6">
        <f t="shared" ref="P188:Q188" si="211">AVERAGE(P182:P186)</f>
        <v>3.9221431396697232E-2</v>
      </c>
      <c r="Q188" s="6">
        <f t="shared" si="211"/>
        <v>5.3085474330507608E-2</v>
      </c>
      <c r="R188" s="6">
        <f>SUMPRODUCT(--(R182:R186=TRUE))/COUNTA(R182:R186)</f>
        <v>1</v>
      </c>
      <c r="S188" s="6">
        <f t="shared" ref="S188:T188" si="212">SUMPRODUCT(--(S182:S186=TRUE))/COUNTA(S182:S186)</f>
        <v>0.33333333333333331</v>
      </c>
      <c r="T188" s="6">
        <f t="shared" si="212"/>
        <v>0.33333333333333331</v>
      </c>
      <c r="U188" s="6">
        <f>AVERAGE(U182:U186)</f>
        <v>-6.5582758755015388E-2</v>
      </c>
      <c r="V188" s="6">
        <f>AVERAGE(V182:V186)</f>
        <v>-6.8564273364436948E-2</v>
      </c>
    </row>
    <row r="190" spans="1:22" x14ac:dyDescent="0.3">
      <c r="A190" s="13" t="s">
        <v>200</v>
      </c>
      <c r="B190" s="13">
        <v>2.58</v>
      </c>
      <c r="C190" s="13">
        <v>1.92</v>
      </c>
      <c r="D190" s="13">
        <v>1.78</v>
      </c>
      <c r="E190" s="13">
        <v>1.99</v>
      </c>
      <c r="F190" s="13">
        <v>1.99</v>
      </c>
      <c r="G190" s="13">
        <v>1.78</v>
      </c>
      <c r="H190" s="13">
        <v>1.58</v>
      </c>
      <c r="I190" s="13">
        <v>1.99</v>
      </c>
      <c r="J190" s="13">
        <v>1.58</v>
      </c>
      <c r="K190" s="1" t="b">
        <f t="shared" ref="K190:K192" si="213">C190&gt;D190</f>
        <v>1</v>
      </c>
      <c r="L190" s="25">
        <f t="shared" ref="L190:L192" si="214">(C190-B190)/B190</f>
        <v>-0.25581395348837216</v>
      </c>
      <c r="M190" t="b">
        <f t="shared" ref="M190:M192" si="215">IF(L190&lt;-4%,O190&gt;4%)</f>
        <v>1</v>
      </c>
      <c r="N190" t="b">
        <f t="shared" ref="N190:N192" si="216">IF(L190&lt;-4%,Q190&gt;4%)</f>
        <v>1</v>
      </c>
      <c r="O190" s="8">
        <f t="shared" ref="O190:O192" si="217">(C190-G190)/C190</f>
        <v>7.2916666666666616E-2</v>
      </c>
      <c r="P190" s="8">
        <f t="shared" ref="P190:P192" si="218">(C190-H190)/C190</f>
        <v>0.17708333333333326</v>
      </c>
      <c r="Q190" s="8">
        <f t="shared" ref="Q190:Q192" si="219">(C190-J190)/C190</f>
        <v>0.17708333333333326</v>
      </c>
      <c r="R190" s="2" t="b">
        <f t="shared" ref="R190:R192" si="220">O190=P190</f>
        <v>0</v>
      </c>
      <c r="S190" s="24" t="b">
        <f t="shared" ref="S190:T192" si="221">O190&gt;3.99%</f>
        <v>1</v>
      </c>
      <c r="T190" s="1" t="b">
        <f t="shared" si="221"/>
        <v>1</v>
      </c>
      <c r="U190" s="8">
        <f t="shared" ref="U190:U192" si="222">(C190-E190)/C190</f>
        <v>-3.645833333333337E-2</v>
      </c>
      <c r="V190" s="8">
        <f t="shared" ref="V190:V192" si="223">(C190-F190)/C190</f>
        <v>-3.645833333333337E-2</v>
      </c>
    </row>
    <row r="191" spans="1:22" x14ac:dyDescent="0.3">
      <c r="A191" s="13" t="s">
        <v>201</v>
      </c>
      <c r="B191" s="13">
        <v>7.92</v>
      </c>
      <c r="C191" s="13">
        <v>7.53</v>
      </c>
      <c r="D191" s="13">
        <v>7.16</v>
      </c>
      <c r="E191" s="13">
        <v>7.58</v>
      </c>
      <c r="F191" s="13">
        <v>7.58</v>
      </c>
      <c r="G191" s="13">
        <v>7.08</v>
      </c>
      <c r="H191" s="13">
        <v>6.75</v>
      </c>
      <c r="I191" s="13">
        <v>7.58</v>
      </c>
      <c r="J191" s="13">
        <v>6.66</v>
      </c>
      <c r="K191" s="1" t="b">
        <f t="shared" si="213"/>
        <v>1</v>
      </c>
      <c r="L191" s="25">
        <f t="shared" si="214"/>
        <v>-4.9242424242424206E-2</v>
      </c>
      <c r="M191" t="b">
        <f t="shared" si="215"/>
        <v>1</v>
      </c>
      <c r="N191" t="b">
        <f t="shared" si="216"/>
        <v>1</v>
      </c>
      <c r="O191" s="8">
        <f t="shared" si="217"/>
        <v>5.9760956175298828E-2</v>
      </c>
      <c r="P191" s="8">
        <f t="shared" si="218"/>
        <v>0.10358565737051796</v>
      </c>
      <c r="Q191" s="8">
        <f t="shared" si="219"/>
        <v>0.1155378486055777</v>
      </c>
      <c r="R191" s="2" t="b">
        <f t="shared" si="220"/>
        <v>0</v>
      </c>
      <c r="S191" s="24" t="b">
        <f t="shared" si="221"/>
        <v>1</v>
      </c>
      <c r="T191" s="1" t="b">
        <f t="shared" si="221"/>
        <v>1</v>
      </c>
      <c r="U191" s="8">
        <f t="shared" si="222"/>
        <v>-6.6401062416998431E-3</v>
      </c>
      <c r="V191" s="8">
        <f t="shared" si="223"/>
        <v>-6.6401062416998431E-3</v>
      </c>
    </row>
    <row r="192" spans="1:22" x14ac:dyDescent="0.3">
      <c r="A192" s="13" t="s">
        <v>202</v>
      </c>
      <c r="B192" s="13">
        <v>5.35</v>
      </c>
      <c r="C192" s="13">
        <v>5.1100000000000003</v>
      </c>
      <c r="D192" s="13">
        <v>4.8600000000000003</v>
      </c>
      <c r="E192" s="13">
        <v>5.2</v>
      </c>
      <c r="F192" s="13">
        <v>5.2</v>
      </c>
      <c r="G192" s="13">
        <v>4.66</v>
      </c>
      <c r="H192" s="13">
        <v>4.66</v>
      </c>
      <c r="I192" s="13">
        <v>5.27</v>
      </c>
      <c r="J192" s="13">
        <v>4.66</v>
      </c>
      <c r="K192" s="1" t="b">
        <f t="shared" si="213"/>
        <v>1</v>
      </c>
      <c r="L192" s="25">
        <f t="shared" si="214"/>
        <v>-4.4859813084112028E-2</v>
      </c>
      <c r="M192" t="b">
        <f t="shared" si="215"/>
        <v>1</v>
      </c>
      <c r="N192" t="b">
        <f t="shared" si="216"/>
        <v>1</v>
      </c>
      <c r="O192" s="8">
        <f t="shared" si="217"/>
        <v>8.8062622309197675E-2</v>
      </c>
      <c r="P192" s="8">
        <f t="shared" si="218"/>
        <v>8.8062622309197675E-2</v>
      </c>
      <c r="Q192" s="8">
        <f t="shared" si="219"/>
        <v>8.8062622309197675E-2</v>
      </c>
      <c r="R192" s="1" t="b">
        <f t="shared" si="220"/>
        <v>1</v>
      </c>
      <c r="S192" s="24" t="b">
        <f t="shared" si="221"/>
        <v>1</v>
      </c>
      <c r="T192" s="1" t="b">
        <f t="shared" si="221"/>
        <v>1</v>
      </c>
      <c r="U192" s="8">
        <f t="shared" si="222"/>
        <v>-1.7612524461839502E-2</v>
      </c>
      <c r="V192" s="8">
        <f t="shared" si="223"/>
        <v>-1.7612524461839502E-2</v>
      </c>
    </row>
    <row r="194" spans="1:22" x14ac:dyDescent="0.3">
      <c r="A194" s="18">
        <v>43985</v>
      </c>
      <c r="M194" s="6">
        <f>SUMPRODUCT(--(M190:M192=TRUE))/COUNTA(M190:M192)</f>
        <v>1</v>
      </c>
      <c r="N194" s="6">
        <f>SUMPRODUCT(--(N190:N192=TRUE))/COUNTA(N190:N192)</f>
        <v>1</v>
      </c>
      <c r="O194" s="6">
        <f>AVERAGE(O190:O192)</f>
        <v>7.3580081717054366E-2</v>
      </c>
      <c r="P194" s="6">
        <f t="shared" ref="P194:Q194" si="224">AVERAGE(P190:P192)</f>
        <v>0.1229105376710163</v>
      </c>
      <c r="Q194" s="6">
        <f t="shared" si="224"/>
        <v>0.12689460141603623</v>
      </c>
      <c r="R194" s="6">
        <f>SUMPRODUCT(--(R190:R192=TRUE))/COUNTA(R190:R192)</f>
        <v>0.33333333333333331</v>
      </c>
      <c r="S194" s="6">
        <f t="shared" ref="S194:T194" si="225">SUMPRODUCT(--(S190:S192=TRUE))/COUNTA(S190:S192)</f>
        <v>1</v>
      </c>
      <c r="T194" s="6">
        <f t="shared" si="225"/>
        <v>1</v>
      </c>
      <c r="U194" s="6">
        <f>AVERAGE(U190:U192)</f>
        <v>-2.0236988012290905E-2</v>
      </c>
      <c r="V194" s="6">
        <f>AVERAGE(V190:V192)</f>
        <v>-2.0236988012290905E-2</v>
      </c>
    </row>
    <row r="196" spans="1:22" x14ac:dyDescent="0.3">
      <c r="A196" s="13" t="s">
        <v>203</v>
      </c>
      <c r="B196" s="13">
        <v>17.75</v>
      </c>
      <c r="C196" s="13">
        <v>17.52</v>
      </c>
      <c r="D196" s="13">
        <v>16.43</v>
      </c>
      <c r="E196" s="13">
        <v>17.66</v>
      </c>
      <c r="F196" s="13">
        <v>17.66</v>
      </c>
      <c r="G196" s="13">
        <v>16.88</v>
      </c>
      <c r="H196" s="13">
        <v>16.88</v>
      </c>
      <c r="I196" s="13">
        <v>17.66</v>
      </c>
      <c r="J196" s="13">
        <v>16.03</v>
      </c>
      <c r="K196" s="1" t="b">
        <f t="shared" ref="K196:K199" si="226">C196&gt;D196</f>
        <v>1</v>
      </c>
      <c r="L196" s="6">
        <f t="shared" ref="L196:L199" si="227">(C196-B196)/B196</f>
        <v>-1.2957746478873263E-2</v>
      </c>
      <c r="O196" s="8">
        <f t="shared" ref="O196:O199" si="228">(C196-G196)/C196</f>
        <v>3.6529680365296836E-2</v>
      </c>
      <c r="P196" s="8">
        <f t="shared" ref="P196:P199" si="229">(C196-H196)/C196</f>
        <v>3.6529680365296836E-2</v>
      </c>
      <c r="Q196" s="8">
        <f t="shared" ref="Q196:Q199" si="230">(C196-J196)/C196</f>
        <v>8.504566210045654E-2</v>
      </c>
      <c r="R196" s="1" t="b">
        <f t="shared" ref="R196:R199" si="231">O196=P196</f>
        <v>1</v>
      </c>
      <c r="S196" s="2" t="b">
        <f t="shared" ref="S196:T199" si="232">O196&gt;3.99%</f>
        <v>0</v>
      </c>
      <c r="T196" s="2" t="b">
        <f t="shared" si="232"/>
        <v>0</v>
      </c>
      <c r="U196" s="8">
        <f t="shared" ref="U196:U199" si="233">(C196-E196)/C196</f>
        <v>-7.9908675799087083E-3</v>
      </c>
      <c r="V196" s="8">
        <f t="shared" ref="V196:V199" si="234">(C196-F196)/C196</f>
        <v>-7.9908675799087083E-3</v>
      </c>
    </row>
    <row r="197" spans="1:22" x14ac:dyDescent="0.3">
      <c r="A197" s="13" t="s">
        <v>204</v>
      </c>
      <c r="B197" s="13">
        <v>3.96</v>
      </c>
      <c r="C197" s="13">
        <v>3.56</v>
      </c>
      <c r="D197" s="13">
        <v>3.28</v>
      </c>
      <c r="E197" s="13">
        <v>3.71</v>
      </c>
      <c r="F197" s="13">
        <v>3.71</v>
      </c>
      <c r="G197" s="13">
        <v>3.35</v>
      </c>
      <c r="H197" s="13">
        <v>3.14</v>
      </c>
      <c r="I197" s="13">
        <v>3.71</v>
      </c>
      <c r="J197" s="13">
        <v>3.08</v>
      </c>
      <c r="K197" s="1" t="b">
        <f t="shared" si="226"/>
        <v>1</v>
      </c>
      <c r="L197" s="25">
        <f t="shared" si="227"/>
        <v>-0.10101010101010099</v>
      </c>
      <c r="M197" t="b">
        <f t="shared" ref="M197" si="235">IF(L197&lt;-4%,O197&gt;4%)</f>
        <v>1</v>
      </c>
      <c r="N197" t="b">
        <f t="shared" ref="N197" si="236">IF(L197&lt;-4%,Q197&gt;4%)</f>
        <v>1</v>
      </c>
      <c r="O197" s="8">
        <f t="shared" si="228"/>
        <v>5.8988764044943812E-2</v>
      </c>
      <c r="P197" s="8">
        <f t="shared" si="229"/>
        <v>0.11797752808988762</v>
      </c>
      <c r="Q197" s="8">
        <f t="shared" si="230"/>
        <v>0.1348314606741573</v>
      </c>
      <c r="R197" s="2" t="b">
        <f t="shared" si="231"/>
        <v>0</v>
      </c>
      <c r="S197" s="24" t="b">
        <f t="shared" si="232"/>
        <v>1</v>
      </c>
      <c r="T197" s="1" t="b">
        <f t="shared" si="232"/>
        <v>1</v>
      </c>
      <c r="U197" s="8">
        <f t="shared" si="233"/>
        <v>-4.2134831460674128E-2</v>
      </c>
      <c r="V197" s="8">
        <f t="shared" si="234"/>
        <v>-4.2134831460674128E-2</v>
      </c>
    </row>
    <row r="198" spans="1:22" x14ac:dyDescent="0.3">
      <c r="A198" s="13" t="s">
        <v>190</v>
      </c>
      <c r="B198" s="13">
        <v>1.29</v>
      </c>
      <c r="C198" s="13">
        <v>1.28</v>
      </c>
      <c r="D198" s="13">
        <v>1.1499999999999999</v>
      </c>
      <c r="E198" s="13">
        <v>1.3</v>
      </c>
      <c r="F198" s="13">
        <v>1.3</v>
      </c>
      <c r="G198" s="13">
        <v>1.05</v>
      </c>
      <c r="H198" s="13">
        <v>1.05</v>
      </c>
      <c r="I198" s="13">
        <v>1.3</v>
      </c>
      <c r="J198" s="13">
        <v>1.05</v>
      </c>
      <c r="K198" s="1" t="b">
        <f t="shared" si="226"/>
        <v>1</v>
      </c>
      <c r="L198" s="6">
        <f t="shared" si="227"/>
        <v>-7.7519379844961309E-3</v>
      </c>
      <c r="O198" s="8">
        <f t="shared" si="228"/>
        <v>0.17968749999999997</v>
      </c>
      <c r="P198" s="8">
        <f t="shared" si="229"/>
        <v>0.17968749999999997</v>
      </c>
      <c r="Q198" s="8">
        <f t="shared" si="230"/>
        <v>0.17968749999999997</v>
      </c>
      <c r="R198" s="1" t="b">
        <f t="shared" si="231"/>
        <v>1</v>
      </c>
      <c r="S198" s="24" t="b">
        <f t="shared" si="232"/>
        <v>1</v>
      </c>
      <c r="T198" s="1" t="b">
        <f t="shared" si="232"/>
        <v>1</v>
      </c>
      <c r="U198" s="8">
        <f t="shared" si="233"/>
        <v>-1.5625000000000014E-2</v>
      </c>
      <c r="V198" s="8">
        <f t="shared" si="234"/>
        <v>-1.5625000000000014E-2</v>
      </c>
    </row>
    <row r="199" spans="1:22" x14ac:dyDescent="0.3">
      <c r="A199" s="13" t="s">
        <v>198</v>
      </c>
      <c r="B199" s="13">
        <v>12.1</v>
      </c>
      <c r="C199" s="13">
        <v>11.4</v>
      </c>
      <c r="D199" s="13">
        <v>11.86</v>
      </c>
      <c r="E199" s="13">
        <v>12.12</v>
      </c>
      <c r="F199" s="13">
        <v>12.12</v>
      </c>
      <c r="G199" s="13">
        <v>11.33</v>
      </c>
      <c r="H199" s="13">
        <v>11.33</v>
      </c>
      <c r="I199" s="13">
        <v>12.12</v>
      </c>
      <c r="J199" s="13">
        <v>11.21</v>
      </c>
      <c r="K199" s="2" t="b">
        <f t="shared" si="226"/>
        <v>0</v>
      </c>
      <c r="L199" s="25">
        <f t="shared" si="227"/>
        <v>-5.7851239669421434E-2</v>
      </c>
      <c r="M199" t="b">
        <f t="shared" ref="M199" si="237">IF(L199&lt;-4%,O199&gt;4%)</f>
        <v>0</v>
      </c>
      <c r="N199" t="b">
        <f t="shared" ref="N199" si="238">IF(L199&lt;-4%,Q199&gt;4%)</f>
        <v>0</v>
      </c>
      <c r="O199" s="8">
        <f t="shared" si="228"/>
        <v>6.1403508771930076E-3</v>
      </c>
      <c r="P199" s="8">
        <f t="shared" si="229"/>
        <v>6.1403508771930076E-3</v>
      </c>
      <c r="Q199" s="8">
        <f t="shared" si="230"/>
        <v>1.6666666666666621E-2</v>
      </c>
      <c r="R199" s="1" t="b">
        <f t="shared" si="231"/>
        <v>1</v>
      </c>
      <c r="S199" s="2" t="b">
        <f t="shared" si="232"/>
        <v>0</v>
      </c>
      <c r="T199" s="2" t="b">
        <f t="shared" si="232"/>
        <v>0</v>
      </c>
      <c r="U199" s="8">
        <f t="shared" si="233"/>
        <v>-6.315789473684201E-2</v>
      </c>
      <c r="V199" s="8">
        <f t="shared" si="234"/>
        <v>-6.315789473684201E-2</v>
      </c>
    </row>
    <row r="201" spans="1:22" x14ac:dyDescent="0.3">
      <c r="M201" s="6">
        <f>SUMPRODUCT(--(M197:M199=TRUE))/COUNTA(M197:M199)</f>
        <v>0.5</v>
      </c>
      <c r="N201" s="6">
        <f>SUMPRODUCT(--(N197:N199=TRUE))/COUNTA(N197:N199)</f>
        <v>0.5</v>
      </c>
      <c r="O201" s="6">
        <f>AVERAGE(O196:O199)</f>
        <v>7.03365738218584E-2</v>
      </c>
      <c r="P201" s="6">
        <f t="shared" ref="P201:Q201" si="239">AVERAGE(P196:P199)</f>
        <v>8.508376483309435E-2</v>
      </c>
      <c r="Q201" s="6">
        <f t="shared" si="239"/>
        <v>0.1040578223603201</v>
      </c>
      <c r="R201" s="6">
        <f>SUMPRODUCT(--(R196:R199=TRUE))/COUNTA(R196:R199)</f>
        <v>0.75</v>
      </c>
      <c r="S201" s="6">
        <f t="shared" ref="S201:T201" si="240">SUMPRODUCT(--(S196:S199=TRUE))/COUNTA(S196:S199)</f>
        <v>0.5</v>
      </c>
      <c r="T201" s="6">
        <f t="shared" si="240"/>
        <v>0.5</v>
      </c>
      <c r="U201" s="6">
        <f>AVERAGE(U196:U199)</f>
        <v>-3.2227148444356216E-2</v>
      </c>
      <c r="V201" s="6">
        <f>AVERAGE(V196:V199)</f>
        <v>-3.2227148444356216E-2</v>
      </c>
    </row>
    <row r="203" spans="1:22" x14ac:dyDescent="0.3">
      <c r="A203" s="29" t="s">
        <v>206</v>
      </c>
    </row>
    <row r="205" spans="1:22" x14ac:dyDescent="0.3">
      <c r="A205" s="13" t="s">
        <v>207</v>
      </c>
      <c r="B205" s="13">
        <v>1.57</v>
      </c>
      <c r="C205" s="13">
        <v>1.28</v>
      </c>
      <c r="D205" s="13">
        <v>1.04</v>
      </c>
      <c r="E205" s="13">
        <v>1.44</v>
      </c>
      <c r="F205" s="13">
        <v>1.44</v>
      </c>
      <c r="G205" s="13">
        <v>1.06</v>
      </c>
      <c r="H205" s="13">
        <v>1.06</v>
      </c>
      <c r="I205" s="13">
        <v>1.44</v>
      </c>
      <c r="J205" s="13">
        <v>1</v>
      </c>
      <c r="K205" s="1" t="b">
        <f t="shared" ref="K205:K207" si="241">C205&gt;D205</f>
        <v>1</v>
      </c>
      <c r="L205" s="25">
        <f t="shared" ref="L205:L207" si="242">(C205-B205)/B205</f>
        <v>-0.18471337579617836</v>
      </c>
      <c r="M205" t="b">
        <f t="shared" ref="M205" si="243">IF(L205&lt;-4%,O205&gt;4%)</f>
        <v>1</v>
      </c>
      <c r="N205" t="b">
        <f t="shared" ref="N205" si="244">IF(L205&lt;-4%,Q205&gt;4%)</f>
        <v>1</v>
      </c>
      <c r="O205" s="8">
        <f t="shared" ref="O205:O207" si="245">(C205-G205)/C205</f>
        <v>0.17187499999999997</v>
      </c>
      <c r="P205" s="8">
        <f t="shared" ref="P205:P207" si="246">(C205-H205)/C205</f>
        <v>0.17187499999999997</v>
      </c>
      <c r="Q205" s="8">
        <f t="shared" ref="Q205:Q207" si="247">(C205-J205)/C205</f>
        <v>0.21875000000000003</v>
      </c>
      <c r="R205" s="1" t="b">
        <f t="shared" ref="R205:R207" si="248">O205=P205</f>
        <v>1</v>
      </c>
      <c r="S205" s="24" t="b">
        <f t="shared" ref="S205:T207" si="249">O205&gt;3.99%</f>
        <v>1</v>
      </c>
      <c r="T205" s="1" t="b">
        <f t="shared" si="249"/>
        <v>1</v>
      </c>
      <c r="U205" s="8">
        <f t="shared" ref="U205:U207" si="250">(C205-E205)/C205</f>
        <v>-0.12499999999999993</v>
      </c>
      <c r="V205" s="8">
        <f t="shared" ref="V205:V207" si="251">(C205-F205)/C205</f>
        <v>-0.12499999999999993</v>
      </c>
    </row>
    <row r="206" spans="1:22" x14ac:dyDescent="0.3">
      <c r="A206" s="13" t="s">
        <v>208</v>
      </c>
      <c r="B206" s="13">
        <v>7.75</v>
      </c>
      <c r="C206" s="13">
        <v>7.6</v>
      </c>
      <c r="D206" s="13">
        <v>6.88</v>
      </c>
      <c r="E206" s="13">
        <v>7.6</v>
      </c>
      <c r="F206" s="13">
        <v>7.65</v>
      </c>
      <c r="G206" s="13">
        <v>6.83</v>
      </c>
      <c r="H206" s="13">
        <v>6.63</v>
      </c>
      <c r="I206" s="13">
        <v>7.8</v>
      </c>
      <c r="J206" s="13">
        <v>6.53</v>
      </c>
      <c r="K206" s="1" t="b">
        <f t="shared" si="241"/>
        <v>1</v>
      </c>
      <c r="L206" s="6">
        <f t="shared" si="242"/>
        <v>-1.9354838709677465E-2</v>
      </c>
      <c r="O206" s="8">
        <f t="shared" si="245"/>
        <v>0.10131578947368416</v>
      </c>
      <c r="P206" s="8">
        <f t="shared" si="246"/>
        <v>0.1276315789473684</v>
      </c>
      <c r="Q206" s="8">
        <f t="shared" si="247"/>
        <v>0.14078947368421046</v>
      </c>
      <c r="R206" s="2" t="b">
        <f t="shared" si="248"/>
        <v>0</v>
      </c>
      <c r="S206" s="24" t="b">
        <f t="shared" si="249"/>
        <v>1</v>
      </c>
      <c r="T206" s="1" t="b">
        <f t="shared" si="249"/>
        <v>1</v>
      </c>
      <c r="U206" s="8">
        <f t="shared" si="250"/>
        <v>0</v>
      </c>
      <c r="V206" s="8">
        <f t="shared" si="251"/>
        <v>-6.5789473684211468E-3</v>
      </c>
    </row>
    <row r="207" spans="1:22" x14ac:dyDescent="0.3">
      <c r="A207" s="13" t="s">
        <v>209</v>
      </c>
      <c r="B207" s="13">
        <v>1.64</v>
      </c>
      <c r="C207" s="13">
        <v>1.1000000000000001</v>
      </c>
      <c r="D207" s="13">
        <v>0.98</v>
      </c>
      <c r="E207" s="13">
        <v>1.1299999999999999</v>
      </c>
      <c r="F207" s="13">
        <v>1.1299999999999999</v>
      </c>
      <c r="G207" s="13">
        <v>0.91</v>
      </c>
      <c r="H207" s="13">
        <v>0.91</v>
      </c>
      <c r="I207" s="13">
        <v>1.1299999999999999</v>
      </c>
      <c r="J207" s="13">
        <v>0.91</v>
      </c>
      <c r="K207" s="1" t="b">
        <f t="shared" si="241"/>
        <v>1</v>
      </c>
      <c r="L207" s="25">
        <f t="shared" si="242"/>
        <v>-0.32926829268292673</v>
      </c>
      <c r="M207" t="b">
        <f t="shared" ref="M207" si="252">IF(L207&lt;-4%,O207&gt;4%)</f>
        <v>1</v>
      </c>
      <c r="N207" t="b">
        <f t="shared" ref="N207" si="253">IF(L207&lt;-4%,Q207&gt;4%)</f>
        <v>1</v>
      </c>
      <c r="O207" s="8">
        <f t="shared" si="245"/>
        <v>0.17272727272727276</v>
      </c>
      <c r="P207" s="8">
        <f t="shared" si="246"/>
        <v>0.17272727272727276</v>
      </c>
      <c r="Q207" s="8">
        <f t="shared" si="247"/>
        <v>0.17272727272727276</v>
      </c>
      <c r="R207" s="1" t="b">
        <f t="shared" si="248"/>
        <v>1</v>
      </c>
      <c r="S207" s="24" t="b">
        <f t="shared" si="249"/>
        <v>1</v>
      </c>
      <c r="T207" s="1" t="b">
        <f t="shared" si="249"/>
        <v>1</v>
      </c>
      <c r="U207" s="8">
        <f t="shared" si="250"/>
        <v>-2.7272727272727094E-2</v>
      </c>
      <c r="V207" s="8">
        <f t="shared" si="251"/>
        <v>-2.7272727272727094E-2</v>
      </c>
    </row>
    <row r="209" spans="1:22" x14ac:dyDescent="0.3">
      <c r="A209" s="18">
        <v>44082</v>
      </c>
      <c r="M209" s="6">
        <f>SUMPRODUCT(--(M205:M207=TRUE))/COUNTA(M205:M207)</f>
        <v>1</v>
      </c>
      <c r="N209" s="6">
        <f>SUMPRODUCT(--(N205:N207=TRUE))/COUNTA(N205:N207)</f>
        <v>1</v>
      </c>
      <c r="O209" s="6">
        <f>AVERAGE(O204:O207)</f>
        <v>0.14863935406698561</v>
      </c>
      <c r="P209" s="6">
        <f t="shared" ref="P209:Q209" si="254">AVERAGE(P204:P207)</f>
        <v>0.15741128389154704</v>
      </c>
      <c r="Q209" s="6">
        <f t="shared" si="254"/>
        <v>0.17742224880382773</v>
      </c>
      <c r="R209" s="6">
        <f>SUMPRODUCT(--(R204:R207=TRUE))/COUNTA(R204:R207)</f>
        <v>0.66666666666666663</v>
      </c>
      <c r="S209" s="6">
        <f t="shared" ref="S209:T209" si="255">SUMPRODUCT(--(S204:S207=TRUE))/COUNTA(S204:S207)</f>
        <v>1</v>
      </c>
      <c r="T209" s="6">
        <f t="shared" si="255"/>
        <v>1</v>
      </c>
      <c r="U209" s="6">
        <f>AVERAGE(U204:U207)</f>
        <v>-5.0757575757575675E-2</v>
      </c>
      <c r="V209" s="6">
        <f>AVERAGE(V204:V207)</f>
        <v>-5.2950558213716054E-2</v>
      </c>
    </row>
    <row r="211" spans="1:22" x14ac:dyDescent="0.3">
      <c r="A211" s="13" t="s">
        <v>211</v>
      </c>
      <c r="B211" s="13">
        <v>2.37</v>
      </c>
      <c r="C211" s="13">
        <v>2.09</v>
      </c>
      <c r="D211" s="13">
        <v>2.2400000000000002</v>
      </c>
      <c r="E211" s="13">
        <v>2.2000000000000002</v>
      </c>
      <c r="F211" s="13">
        <v>2.2000000000000002</v>
      </c>
      <c r="G211" s="13">
        <v>1.9</v>
      </c>
      <c r="H211" s="13">
        <v>1.9</v>
      </c>
      <c r="I211" s="13">
        <v>2.2999999999999998</v>
      </c>
      <c r="J211" s="13">
        <v>1.9</v>
      </c>
      <c r="K211" s="2" t="b">
        <f t="shared" ref="K211" si="256">C211&gt;D211</f>
        <v>0</v>
      </c>
      <c r="L211" s="25">
        <f t="shared" ref="L211" si="257">(C211-B211)/B211</f>
        <v>-0.11814345991561191</v>
      </c>
      <c r="M211" t="b">
        <f t="shared" ref="M211" si="258">IF(L211&lt;-4%,O211&gt;4%)</f>
        <v>1</v>
      </c>
      <c r="N211" t="b">
        <f t="shared" ref="N211" si="259">IF(L211&lt;-4%,Q211&gt;4%)</f>
        <v>1</v>
      </c>
      <c r="O211" s="8">
        <f t="shared" ref="O211" si="260">(C211-G211)/C211</f>
        <v>9.0909090909090884E-2</v>
      </c>
      <c r="P211" s="8">
        <f t="shared" ref="P211" si="261">(C211-H211)/C211</f>
        <v>9.0909090909090884E-2</v>
      </c>
      <c r="Q211" s="8">
        <f t="shared" ref="Q211" si="262">(C211-J211)/C211</f>
        <v>9.0909090909090884E-2</v>
      </c>
      <c r="R211" s="1" t="b">
        <f t="shared" ref="R211" si="263">O211=P211</f>
        <v>1</v>
      </c>
      <c r="S211" s="24" t="b">
        <f t="shared" ref="S211:T211" si="264">O211&gt;3.99%</f>
        <v>1</v>
      </c>
      <c r="T211" s="1" t="b">
        <f t="shared" si="264"/>
        <v>1</v>
      </c>
      <c r="U211" s="8">
        <f t="shared" ref="U211" si="265">(C211-E211)/C211</f>
        <v>-5.2631578947368578E-2</v>
      </c>
      <c r="V211" s="8">
        <f t="shared" ref="V211" si="266">(C211-F211)/C211</f>
        <v>-5.2631578947368578E-2</v>
      </c>
    </row>
    <row r="213" spans="1:22" x14ac:dyDescent="0.3">
      <c r="M213" s="6">
        <f>SUMPRODUCT(--(M211=TRUE))/COUNTA(M211)</f>
        <v>1</v>
      </c>
      <c r="N213" s="6">
        <f>SUMPRODUCT(--(N211=TRUE))/COUNTA(N211)</f>
        <v>1</v>
      </c>
      <c r="O213" s="6">
        <f>AVERAGE(O211)</f>
        <v>9.0909090909090884E-2</v>
      </c>
      <c r="P213" s="6">
        <f t="shared" ref="P213:Q213" si="267">AVERAGE(P211)</f>
        <v>9.0909090909090884E-2</v>
      </c>
      <c r="Q213" s="6">
        <f t="shared" si="267"/>
        <v>9.0909090909090884E-2</v>
      </c>
      <c r="R213" s="6">
        <f>SUMPRODUCT(--(R211=TRUE))/COUNTA(R211)</f>
        <v>1</v>
      </c>
      <c r="S213" s="6">
        <f t="shared" ref="S213:T213" si="268">SUMPRODUCT(--(S211=TRUE))/COUNTA(S211)</f>
        <v>1</v>
      </c>
      <c r="T213" s="6">
        <f t="shared" si="268"/>
        <v>1</v>
      </c>
      <c r="U213" s="6">
        <f>AVERAGE(U211)</f>
        <v>-5.2631578947368578E-2</v>
      </c>
      <c r="V213" s="6">
        <f>AVERAGE(V211)</f>
        <v>-5.2631578947368578E-2</v>
      </c>
    </row>
    <row r="214" spans="1:22" x14ac:dyDescent="0.3">
      <c r="A214" s="18">
        <v>43992</v>
      </c>
    </row>
    <row r="216" spans="1:22" x14ac:dyDescent="0.3">
      <c r="A216" s="13" t="s">
        <v>212</v>
      </c>
      <c r="B216" s="13">
        <v>7.22</v>
      </c>
      <c r="C216" s="13">
        <v>6.43</v>
      </c>
      <c r="D216" s="13">
        <v>6.4</v>
      </c>
      <c r="E216" s="13">
        <v>7.28</v>
      </c>
      <c r="F216" s="13">
        <v>7.28</v>
      </c>
      <c r="G216" s="13">
        <v>6.4</v>
      </c>
      <c r="H216" s="13">
        <v>6.4</v>
      </c>
      <c r="I216" s="13">
        <v>7.28</v>
      </c>
      <c r="J216" s="13">
        <v>6.4</v>
      </c>
      <c r="K216" s="1" t="b">
        <f t="shared" ref="K216:K232" si="269">C216&gt;D216</f>
        <v>1</v>
      </c>
      <c r="L216" s="25">
        <f t="shared" ref="L216:L232" si="270">(C216-B216)/B216</f>
        <v>-0.10941828254847646</v>
      </c>
      <c r="M216" t="b">
        <f t="shared" ref="M216:M232" si="271">IF(L216&lt;-4%,O216&gt;4%)</f>
        <v>0</v>
      </c>
      <c r="N216" t="b">
        <f t="shared" ref="N216:N232" si="272">IF(L216&lt;-4%,Q216&gt;4%)</f>
        <v>0</v>
      </c>
      <c r="O216" s="8">
        <f t="shared" ref="O216:O232" si="273">(C216-G216)/C216</f>
        <v>4.6656298600310049E-3</v>
      </c>
      <c r="P216" s="8">
        <f t="shared" ref="P216:P232" si="274">(C216-H216)/C216</f>
        <v>4.6656298600310049E-3</v>
      </c>
      <c r="Q216" s="8">
        <f t="shared" ref="Q216:Q232" si="275">(C216-J216)/C216</f>
        <v>4.6656298600310049E-3</v>
      </c>
      <c r="R216" s="1" t="b">
        <f t="shared" ref="R216:R232" si="276">O216=P216</f>
        <v>1</v>
      </c>
      <c r="S216" s="2" t="b">
        <f t="shared" ref="S216:T232" si="277">O216&gt;3.99%</f>
        <v>0</v>
      </c>
      <c r="T216" s="2" t="b">
        <f t="shared" si="277"/>
        <v>0</v>
      </c>
      <c r="U216" s="8">
        <f t="shared" ref="U216:U232" si="278">(C216-E216)/C216</f>
        <v>-0.13219284603421472</v>
      </c>
      <c r="V216" s="8">
        <f t="shared" ref="V216:V232" si="279">(C216-F216)/C216</f>
        <v>-0.13219284603421472</v>
      </c>
    </row>
    <row r="217" spans="1:22" x14ac:dyDescent="0.3">
      <c r="A217" s="13" t="s">
        <v>213</v>
      </c>
      <c r="B217" s="13">
        <v>5.53</v>
      </c>
      <c r="C217" s="13">
        <v>4.78</v>
      </c>
      <c r="D217" s="13">
        <v>4.18</v>
      </c>
      <c r="E217" s="13">
        <v>4.96</v>
      </c>
      <c r="F217" s="13">
        <v>4.96</v>
      </c>
      <c r="G217" s="13">
        <v>3.5</v>
      </c>
      <c r="H217" s="13">
        <v>3.5</v>
      </c>
      <c r="I217" s="13">
        <v>5.8</v>
      </c>
      <c r="J217" s="13">
        <v>3.4</v>
      </c>
      <c r="K217" s="1" t="b">
        <f t="shared" si="269"/>
        <v>1</v>
      </c>
      <c r="L217" s="25">
        <f t="shared" si="270"/>
        <v>-0.13562386980108498</v>
      </c>
      <c r="M217" t="b">
        <f t="shared" si="271"/>
        <v>1</v>
      </c>
      <c r="N217" t="b">
        <f t="shared" si="272"/>
        <v>1</v>
      </c>
      <c r="O217" s="8">
        <f t="shared" si="273"/>
        <v>0.26778242677824271</v>
      </c>
      <c r="P217" s="8">
        <f t="shared" si="274"/>
        <v>0.26778242677824271</v>
      </c>
      <c r="Q217" s="8">
        <f t="shared" si="275"/>
        <v>0.28870292887029292</v>
      </c>
      <c r="R217" s="1" t="b">
        <f t="shared" si="276"/>
        <v>1</v>
      </c>
      <c r="S217" s="24" t="b">
        <f t="shared" si="277"/>
        <v>1</v>
      </c>
      <c r="T217" s="1" t="b">
        <f t="shared" si="277"/>
        <v>1</v>
      </c>
      <c r="U217" s="8">
        <f t="shared" si="278"/>
        <v>-3.7656903765690315E-2</v>
      </c>
      <c r="V217" s="8">
        <f t="shared" si="279"/>
        <v>-3.7656903765690315E-2</v>
      </c>
    </row>
    <row r="218" spans="1:22" x14ac:dyDescent="0.3">
      <c r="A218" s="13" t="s">
        <v>214</v>
      </c>
      <c r="B218" s="13">
        <v>1.79</v>
      </c>
      <c r="C218" s="13">
        <v>1.66</v>
      </c>
      <c r="D218" s="13">
        <v>1.64</v>
      </c>
      <c r="E218" s="13">
        <v>1.76</v>
      </c>
      <c r="F218" s="13">
        <v>1.76</v>
      </c>
      <c r="G218" s="13">
        <v>1.6</v>
      </c>
      <c r="H218" s="13">
        <v>1.6</v>
      </c>
      <c r="I218" s="13">
        <v>1.76</v>
      </c>
      <c r="J218" s="13">
        <v>1.6</v>
      </c>
      <c r="K218" s="1" t="b">
        <f t="shared" si="269"/>
        <v>1</v>
      </c>
      <c r="L218" s="25">
        <f t="shared" si="270"/>
        <v>-7.2625698324022409E-2</v>
      </c>
      <c r="M218" t="b">
        <f t="shared" si="271"/>
        <v>0</v>
      </c>
      <c r="N218" t="b">
        <f t="shared" si="272"/>
        <v>0</v>
      </c>
      <c r="O218" s="8">
        <f t="shared" si="273"/>
        <v>3.6144578313252913E-2</v>
      </c>
      <c r="P218" s="8">
        <f t="shared" si="274"/>
        <v>3.6144578313252913E-2</v>
      </c>
      <c r="Q218" s="8">
        <f t="shared" si="275"/>
        <v>3.6144578313252913E-2</v>
      </c>
      <c r="R218" s="1" t="b">
        <f t="shared" si="276"/>
        <v>1</v>
      </c>
      <c r="S218" s="2" t="b">
        <f t="shared" si="277"/>
        <v>0</v>
      </c>
      <c r="T218" s="2" t="b">
        <f t="shared" si="277"/>
        <v>0</v>
      </c>
      <c r="U218" s="8">
        <f t="shared" si="278"/>
        <v>-6.0240963855421742E-2</v>
      </c>
      <c r="V218" s="8">
        <f t="shared" si="279"/>
        <v>-6.0240963855421742E-2</v>
      </c>
    </row>
    <row r="219" spans="1:22" x14ac:dyDescent="0.3">
      <c r="A219" s="13" t="s">
        <v>215</v>
      </c>
      <c r="B219" s="13">
        <v>2.04</v>
      </c>
      <c r="C219" s="13">
        <v>1.65</v>
      </c>
      <c r="D219" s="13">
        <v>1.57</v>
      </c>
      <c r="E219" s="13">
        <v>1.78</v>
      </c>
      <c r="F219" s="13">
        <v>1.78</v>
      </c>
      <c r="G219" s="13">
        <v>1.5</v>
      </c>
      <c r="H219" s="13">
        <v>1.5</v>
      </c>
      <c r="I219" s="13">
        <v>1.78</v>
      </c>
      <c r="J219" s="13">
        <v>1.5</v>
      </c>
      <c r="K219" s="1" t="b">
        <f t="shared" si="269"/>
        <v>1</v>
      </c>
      <c r="L219" s="25">
        <f t="shared" si="270"/>
        <v>-0.19117647058823536</v>
      </c>
      <c r="M219" t="b">
        <f t="shared" si="271"/>
        <v>1</v>
      </c>
      <c r="N219" t="b">
        <f t="shared" si="272"/>
        <v>1</v>
      </c>
      <c r="O219" s="8">
        <f t="shared" si="273"/>
        <v>9.0909090909090856E-2</v>
      </c>
      <c r="P219" s="8">
        <f t="shared" si="274"/>
        <v>9.0909090909090856E-2</v>
      </c>
      <c r="Q219" s="8">
        <f t="shared" si="275"/>
        <v>9.0909090909090856E-2</v>
      </c>
      <c r="R219" s="1" t="b">
        <f t="shared" si="276"/>
        <v>1</v>
      </c>
      <c r="S219" s="24" t="b">
        <f t="shared" si="277"/>
        <v>1</v>
      </c>
      <c r="T219" s="1" t="b">
        <f t="shared" si="277"/>
        <v>1</v>
      </c>
      <c r="U219" s="8">
        <f t="shared" si="278"/>
        <v>-7.8787878787878865E-2</v>
      </c>
      <c r="V219" s="8">
        <f t="shared" si="279"/>
        <v>-7.8787878787878865E-2</v>
      </c>
    </row>
    <row r="220" spans="1:22" x14ac:dyDescent="0.3">
      <c r="A220" s="13" t="s">
        <v>216</v>
      </c>
      <c r="B220" s="13">
        <v>2.91</v>
      </c>
      <c r="C220" s="13">
        <v>2.8</v>
      </c>
      <c r="D220" s="13">
        <v>2.7</v>
      </c>
      <c r="E220" s="13">
        <v>2.8</v>
      </c>
      <c r="F220" s="13">
        <v>2.8</v>
      </c>
      <c r="G220" s="13">
        <v>2.4</v>
      </c>
      <c r="H220" s="13">
        <v>2.4</v>
      </c>
      <c r="I220" s="13">
        <v>2.8</v>
      </c>
      <c r="J220" s="13">
        <v>2.4</v>
      </c>
      <c r="K220" s="1" t="b">
        <f t="shared" si="269"/>
        <v>1</v>
      </c>
      <c r="L220" s="6">
        <f t="shared" si="270"/>
        <v>-3.7800687285223476E-2</v>
      </c>
      <c r="O220" s="8">
        <f t="shared" si="273"/>
        <v>0.14285714285714282</v>
      </c>
      <c r="P220" s="8">
        <f t="shared" si="274"/>
        <v>0.14285714285714282</v>
      </c>
      <c r="Q220" s="8">
        <f t="shared" si="275"/>
        <v>0.14285714285714282</v>
      </c>
      <c r="R220" s="1" t="b">
        <f t="shared" si="276"/>
        <v>1</v>
      </c>
      <c r="S220" s="24" t="b">
        <f t="shared" si="277"/>
        <v>1</v>
      </c>
      <c r="T220" s="1" t="b">
        <f t="shared" si="277"/>
        <v>1</v>
      </c>
      <c r="U220" s="8">
        <f t="shared" si="278"/>
        <v>0</v>
      </c>
      <c r="V220" s="8">
        <f t="shared" si="279"/>
        <v>0</v>
      </c>
    </row>
    <row r="221" spans="1:22" x14ac:dyDescent="0.3">
      <c r="A221" s="13" t="s">
        <v>217</v>
      </c>
      <c r="B221" s="13">
        <v>2.5099999999999998</v>
      </c>
      <c r="C221" s="13">
        <v>2.15</v>
      </c>
      <c r="D221" s="13">
        <v>1.85</v>
      </c>
      <c r="E221" s="13">
        <v>2.1800000000000002</v>
      </c>
      <c r="F221" s="13">
        <v>2.1800000000000002</v>
      </c>
      <c r="G221" s="13">
        <v>1.91</v>
      </c>
      <c r="H221" s="13">
        <v>1.7</v>
      </c>
      <c r="I221" s="13">
        <v>2.1800000000000002</v>
      </c>
      <c r="J221" s="13">
        <v>1.7</v>
      </c>
      <c r="K221" s="1" t="b">
        <f t="shared" si="269"/>
        <v>1</v>
      </c>
      <c r="L221" s="25">
        <f t="shared" si="270"/>
        <v>-0.14342629482071709</v>
      </c>
      <c r="M221" t="b">
        <f t="shared" si="271"/>
        <v>1</v>
      </c>
      <c r="N221" t="b">
        <f t="shared" si="272"/>
        <v>1</v>
      </c>
      <c r="O221" s="8">
        <f t="shared" si="273"/>
        <v>0.11162790697674418</v>
      </c>
      <c r="P221" s="8">
        <f t="shared" si="274"/>
        <v>0.20930232558139533</v>
      </c>
      <c r="Q221" s="8">
        <f t="shared" si="275"/>
        <v>0.20930232558139533</v>
      </c>
      <c r="R221" s="2" t="b">
        <f t="shared" si="276"/>
        <v>0</v>
      </c>
      <c r="S221" s="24" t="b">
        <f t="shared" si="277"/>
        <v>1</v>
      </c>
      <c r="T221" s="1" t="b">
        <f t="shared" si="277"/>
        <v>1</v>
      </c>
      <c r="U221" s="8">
        <f t="shared" si="278"/>
        <v>-1.3953488372093139E-2</v>
      </c>
      <c r="V221" s="8">
        <f t="shared" si="279"/>
        <v>-1.3953488372093139E-2</v>
      </c>
    </row>
    <row r="222" spans="1:22" x14ac:dyDescent="0.3">
      <c r="A222" s="13" t="s">
        <v>218</v>
      </c>
      <c r="B222" s="13">
        <v>3.48</v>
      </c>
      <c r="C222" s="13">
        <v>2.82</v>
      </c>
      <c r="D222" s="13">
        <v>2.35</v>
      </c>
      <c r="E222" s="13">
        <v>2.85</v>
      </c>
      <c r="F222" s="13">
        <v>2.85</v>
      </c>
      <c r="G222" s="13">
        <v>2.15</v>
      </c>
      <c r="H222" s="13">
        <v>2</v>
      </c>
      <c r="I222" s="13">
        <v>2.99</v>
      </c>
      <c r="J222" s="13">
        <v>2</v>
      </c>
      <c r="K222" s="1" t="b">
        <f t="shared" si="269"/>
        <v>1</v>
      </c>
      <c r="L222" s="25">
        <f t="shared" si="270"/>
        <v>-0.18965517241379315</v>
      </c>
      <c r="M222" t="b">
        <f t="shared" si="271"/>
        <v>1</v>
      </c>
      <c r="N222" t="b">
        <f t="shared" si="272"/>
        <v>1</v>
      </c>
      <c r="O222" s="8">
        <f t="shared" si="273"/>
        <v>0.23758865248226949</v>
      </c>
      <c r="P222" s="8">
        <f t="shared" si="274"/>
        <v>0.29078014184397161</v>
      </c>
      <c r="Q222" s="8">
        <f t="shared" si="275"/>
        <v>0.29078014184397161</v>
      </c>
      <c r="R222" s="2" t="b">
        <f t="shared" si="276"/>
        <v>0</v>
      </c>
      <c r="S222" s="24" t="b">
        <f t="shared" si="277"/>
        <v>1</v>
      </c>
      <c r="T222" s="1" t="b">
        <f t="shared" si="277"/>
        <v>1</v>
      </c>
      <c r="U222" s="8">
        <f t="shared" si="278"/>
        <v>-1.0638297872340514E-2</v>
      </c>
      <c r="V222" s="8">
        <f t="shared" si="279"/>
        <v>-1.0638297872340514E-2</v>
      </c>
    </row>
    <row r="223" spans="1:22" x14ac:dyDescent="0.3">
      <c r="A223" s="13" t="s">
        <v>219</v>
      </c>
      <c r="B223" s="13">
        <v>3.75</v>
      </c>
      <c r="C223" s="13">
        <v>3.26</v>
      </c>
      <c r="D223" s="13">
        <v>2.86</v>
      </c>
      <c r="E223" s="13">
        <v>3.29</v>
      </c>
      <c r="F223" s="13">
        <v>3.29</v>
      </c>
      <c r="G223" s="13">
        <v>2.9</v>
      </c>
      <c r="H223" s="13">
        <v>2.71</v>
      </c>
      <c r="I223" s="13">
        <v>3.29</v>
      </c>
      <c r="J223" s="13">
        <v>2.71</v>
      </c>
      <c r="K223" s="1" t="b">
        <f t="shared" si="269"/>
        <v>1</v>
      </c>
      <c r="L223" s="25">
        <f t="shared" si="270"/>
        <v>-0.13066666666666674</v>
      </c>
      <c r="M223" t="b">
        <f t="shared" si="271"/>
        <v>1</v>
      </c>
      <c r="N223" t="b">
        <f t="shared" si="272"/>
        <v>1</v>
      </c>
      <c r="O223" s="8">
        <f t="shared" si="273"/>
        <v>0.11042944785276071</v>
      </c>
      <c r="P223" s="8">
        <f t="shared" si="274"/>
        <v>0.16871165644171776</v>
      </c>
      <c r="Q223" s="8">
        <f t="shared" si="275"/>
        <v>0.16871165644171776</v>
      </c>
      <c r="R223" s="2" t="b">
        <f t="shared" si="276"/>
        <v>0</v>
      </c>
      <c r="S223" s="24" t="b">
        <f t="shared" si="277"/>
        <v>1</v>
      </c>
      <c r="T223" s="1" t="b">
        <f t="shared" si="277"/>
        <v>1</v>
      </c>
      <c r="U223" s="8">
        <f t="shared" si="278"/>
        <v>-9.2024539877301383E-3</v>
      </c>
      <c r="V223" s="8">
        <f t="shared" si="279"/>
        <v>-9.2024539877301383E-3</v>
      </c>
    </row>
    <row r="224" spans="1:22" x14ac:dyDescent="0.3">
      <c r="A224" s="13" t="s">
        <v>220</v>
      </c>
      <c r="B224" s="13">
        <v>7.9</v>
      </c>
      <c r="C224" s="13">
        <v>7.37</v>
      </c>
      <c r="D224" s="13">
        <v>6.13</v>
      </c>
      <c r="E224" s="13">
        <v>7.6</v>
      </c>
      <c r="F224" s="13">
        <v>7.6</v>
      </c>
      <c r="G224" s="13">
        <v>7.06</v>
      </c>
      <c r="H224" s="13">
        <v>6.35</v>
      </c>
      <c r="I224" s="13">
        <v>7.6</v>
      </c>
      <c r="J224" s="13">
        <v>6.1</v>
      </c>
      <c r="K224" s="1" t="b">
        <f t="shared" si="269"/>
        <v>1</v>
      </c>
      <c r="L224" s="25">
        <f t="shared" si="270"/>
        <v>-6.7088607594936733E-2</v>
      </c>
      <c r="M224" t="b">
        <f t="shared" si="271"/>
        <v>1</v>
      </c>
      <c r="N224" t="b">
        <f t="shared" si="272"/>
        <v>1</v>
      </c>
      <c r="O224" s="8">
        <f t="shared" si="273"/>
        <v>4.206241519674362E-2</v>
      </c>
      <c r="P224" s="8">
        <f t="shared" si="274"/>
        <v>0.13839891451831757</v>
      </c>
      <c r="Q224" s="8">
        <f t="shared" si="275"/>
        <v>0.17232021709633655</v>
      </c>
      <c r="R224" s="2" t="b">
        <f t="shared" si="276"/>
        <v>0</v>
      </c>
      <c r="S224" s="24" t="b">
        <f t="shared" si="277"/>
        <v>1</v>
      </c>
      <c r="T224" s="1" t="b">
        <f t="shared" si="277"/>
        <v>1</v>
      </c>
      <c r="U224" s="8">
        <f t="shared" si="278"/>
        <v>-3.1207598371777414E-2</v>
      </c>
      <c r="V224" s="8">
        <f t="shared" si="279"/>
        <v>-3.1207598371777414E-2</v>
      </c>
    </row>
    <row r="225" spans="1:22" x14ac:dyDescent="0.3">
      <c r="A225" s="13" t="s">
        <v>221</v>
      </c>
      <c r="B225" s="13">
        <v>2.5499999999999998</v>
      </c>
      <c r="C225" s="13">
        <v>2.4900000000000002</v>
      </c>
      <c r="D225" s="13">
        <v>2.08</v>
      </c>
      <c r="E225" s="13">
        <v>2.4900000000000002</v>
      </c>
      <c r="F225" s="13">
        <v>2.4900000000000002</v>
      </c>
      <c r="G225" s="13">
        <v>2.2400000000000002</v>
      </c>
      <c r="H225" s="13">
        <v>1.8</v>
      </c>
      <c r="I225" s="13">
        <v>2.4900000000000002</v>
      </c>
      <c r="J225" s="13">
        <v>1.8</v>
      </c>
      <c r="K225" s="1" t="b">
        <f t="shared" si="269"/>
        <v>1</v>
      </c>
      <c r="L225" s="25">
        <f t="shared" si="270"/>
        <v>-2.3529411764705729E-2</v>
      </c>
      <c r="M225" t="b">
        <f t="shared" si="271"/>
        <v>0</v>
      </c>
      <c r="N225" t="b">
        <f t="shared" si="272"/>
        <v>0</v>
      </c>
      <c r="O225" s="8">
        <f t="shared" si="273"/>
        <v>0.1004016064257028</v>
      </c>
      <c r="P225" s="8">
        <f t="shared" si="274"/>
        <v>0.27710843373493982</v>
      </c>
      <c r="Q225" s="8">
        <f t="shared" si="275"/>
        <v>0.27710843373493982</v>
      </c>
      <c r="R225" s="2" t="b">
        <f t="shared" si="276"/>
        <v>0</v>
      </c>
      <c r="S225" s="24" t="b">
        <f t="shared" si="277"/>
        <v>1</v>
      </c>
      <c r="T225" s="1" t="b">
        <f t="shared" si="277"/>
        <v>1</v>
      </c>
      <c r="U225" s="8">
        <f t="shared" si="278"/>
        <v>0</v>
      </c>
      <c r="V225" s="8">
        <f t="shared" si="279"/>
        <v>0</v>
      </c>
    </row>
    <row r="226" spans="1:22" x14ac:dyDescent="0.3">
      <c r="A226" s="13" t="s">
        <v>222</v>
      </c>
      <c r="B226" s="13">
        <v>1.48</v>
      </c>
      <c r="C226" s="13">
        <v>1.2</v>
      </c>
      <c r="D226" s="13">
        <v>1.03</v>
      </c>
      <c r="E226" s="13">
        <v>1.23</v>
      </c>
      <c r="F226" s="13">
        <v>1.23</v>
      </c>
      <c r="G226" s="13">
        <v>1.05</v>
      </c>
      <c r="H226" s="13">
        <v>1</v>
      </c>
      <c r="I226" s="13">
        <v>1.23</v>
      </c>
      <c r="J226" s="13">
        <v>1</v>
      </c>
      <c r="K226" s="1" t="b">
        <f t="shared" si="269"/>
        <v>1</v>
      </c>
      <c r="L226" s="25">
        <f t="shared" si="270"/>
        <v>-0.1891891891891892</v>
      </c>
      <c r="M226" t="b">
        <f t="shared" si="271"/>
        <v>1</v>
      </c>
      <c r="N226" t="b">
        <f t="shared" si="272"/>
        <v>1</v>
      </c>
      <c r="O226" s="8">
        <f t="shared" si="273"/>
        <v>0.12499999999999993</v>
      </c>
      <c r="P226" s="8">
        <f t="shared" si="274"/>
        <v>0.16666666666666663</v>
      </c>
      <c r="Q226" s="8">
        <f t="shared" si="275"/>
        <v>0.16666666666666663</v>
      </c>
      <c r="R226" s="2" t="b">
        <f t="shared" si="276"/>
        <v>0</v>
      </c>
      <c r="S226" s="24" t="b">
        <f t="shared" si="277"/>
        <v>1</v>
      </c>
      <c r="T226" s="1" t="b">
        <f t="shared" si="277"/>
        <v>1</v>
      </c>
      <c r="U226" s="8">
        <f t="shared" si="278"/>
        <v>-2.5000000000000022E-2</v>
      </c>
      <c r="V226" s="8">
        <f t="shared" si="279"/>
        <v>-2.5000000000000022E-2</v>
      </c>
    </row>
    <row r="227" spans="1:22" x14ac:dyDescent="0.3">
      <c r="A227" s="13" t="s">
        <v>223</v>
      </c>
      <c r="B227" s="13">
        <v>2.63</v>
      </c>
      <c r="C227" s="13">
        <v>2.37</v>
      </c>
      <c r="D227" s="13">
        <v>1.78</v>
      </c>
      <c r="E227" s="13">
        <v>2.37</v>
      </c>
      <c r="F227" s="13">
        <v>2.37</v>
      </c>
      <c r="G227" s="13">
        <v>1.7</v>
      </c>
      <c r="H227" s="13">
        <v>1.7</v>
      </c>
      <c r="I227" s="13">
        <v>2.37</v>
      </c>
      <c r="J227" s="13">
        <v>1.7</v>
      </c>
      <c r="K227" s="1" t="b">
        <f t="shared" si="269"/>
        <v>1</v>
      </c>
      <c r="L227" s="25">
        <f t="shared" si="270"/>
        <v>-9.8859315589353541E-2</v>
      </c>
      <c r="M227" t="b">
        <f t="shared" si="271"/>
        <v>1</v>
      </c>
      <c r="N227" t="b">
        <f t="shared" si="272"/>
        <v>1</v>
      </c>
      <c r="O227" s="8">
        <f t="shared" si="273"/>
        <v>0.28270042194092831</v>
      </c>
      <c r="P227" s="8">
        <f t="shared" si="274"/>
        <v>0.28270042194092831</v>
      </c>
      <c r="Q227" s="8">
        <f t="shared" si="275"/>
        <v>0.28270042194092831</v>
      </c>
      <c r="R227" s="1" t="b">
        <f t="shared" si="276"/>
        <v>1</v>
      </c>
      <c r="S227" s="24" t="b">
        <f t="shared" si="277"/>
        <v>1</v>
      </c>
      <c r="T227" s="1" t="b">
        <f t="shared" si="277"/>
        <v>1</v>
      </c>
      <c r="U227" s="8">
        <f t="shared" si="278"/>
        <v>0</v>
      </c>
      <c r="V227" s="8">
        <f t="shared" si="279"/>
        <v>0</v>
      </c>
    </row>
    <row r="228" spans="1:22" x14ac:dyDescent="0.3">
      <c r="A228" s="13" t="s">
        <v>224</v>
      </c>
      <c r="B228" s="13">
        <v>7.57</v>
      </c>
      <c r="C228" s="13">
        <v>7.07</v>
      </c>
      <c r="D228" s="13">
        <v>5.78</v>
      </c>
      <c r="E228" s="13">
        <v>7.89</v>
      </c>
      <c r="F228" s="13">
        <v>7.89</v>
      </c>
      <c r="G228" s="13">
        <v>6.23</v>
      </c>
      <c r="H228" s="13">
        <v>6.23</v>
      </c>
      <c r="I228" s="13">
        <v>7.89</v>
      </c>
      <c r="J228" s="13">
        <v>5.62</v>
      </c>
      <c r="K228" s="1" t="b">
        <f t="shared" si="269"/>
        <v>1</v>
      </c>
      <c r="L228" s="25">
        <f t="shared" si="270"/>
        <v>-6.6050198150594444E-2</v>
      </c>
      <c r="M228" t="b">
        <f t="shared" si="271"/>
        <v>1</v>
      </c>
      <c r="N228" t="b">
        <f t="shared" si="272"/>
        <v>1</v>
      </c>
      <c r="O228" s="8">
        <f t="shared" si="273"/>
        <v>0.11881188118811879</v>
      </c>
      <c r="P228" s="8">
        <f t="shared" si="274"/>
        <v>0.11881188118811879</v>
      </c>
      <c r="Q228" s="8">
        <f t="shared" si="275"/>
        <v>0.2050919377652051</v>
      </c>
      <c r="R228" s="1" t="b">
        <f t="shared" si="276"/>
        <v>1</v>
      </c>
      <c r="S228" s="24" t="b">
        <f t="shared" si="277"/>
        <v>1</v>
      </c>
      <c r="T228" s="1" t="b">
        <f t="shared" si="277"/>
        <v>1</v>
      </c>
      <c r="U228" s="8">
        <f t="shared" si="278"/>
        <v>-0.11598302687411589</v>
      </c>
      <c r="V228" s="8">
        <f t="shared" si="279"/>
        <v>-0.11598302687411589</v>
      </c>
    </row>
    <row r="229" spans="1:22" x14ac:dyDescent="0.3">
      <c r="A229" s="13" t="s">
        <v>225</v>
      </c>
      <c r="B229" s="13">
        <v>2.19</v>
      </c>
      <c r="C229" s="13">
        <v>1.76</v>
      </c>
      <c r="D229" s="13">
        <v>1.36</v>
      </c>
      <c r="E229" s="13">
        <v>1.84</v>
      </c>
      <c r="F229" s="13">
        <v>1.84</v>
      </c>
      <c r="G229" s="13">
        <v>1.52</v>
      </c>
      <c r="H229" s="13">
        <v>1.52</v>
      </c>
      <c r="I229" s="13">
        <v>1.84</v>
      </c>
      <c r="J229" s="13">
        <v>1.3</v>
      </c>
      <c r="K229" s="1" t="b">
        <f t="shared" si="269"/>
        <v>1</v>
      </c>
      <c r="L229" s="25">
        <f t="shared" si="270"/>
        <v>-0.19634703196347031</v>
      </c>
      <c r="M229" t="b">
        <f t="shared" si="271"/>
        <v>1</v>
      </c>
      <c r="N229" t="b">
        <f t="shared" si="272"/>
        <v>1</v>
      </c>
      <c r="O229" s="8">
        <f t="shared" si="273"/>
        <v>0.13636363636363635</v>
      </c>
      <c r="P229" s="8">
        <f t="shared" si="274"/>
        <v>0.13636363636363635</v>
      </c>
      <c r="Q229" s="8">
        <f t="shared" si="275"/>
        <v>0.26136363636363635</v>
      </c>
      <c r="R229" s="1" t="b">
        <f t="shared" si="276"/>
        <v>1</v>
      </c>
      <c r="S229" s="24" t="b">
        <f t="shared" si="277"/>
        <v>1</v>
      </c>
      <c r="T229" s="1" t="b">
        <f t="shared" si="277"/>
        <v>1</v>
      </c>
      <c r="U229" s="8">
        <f t="shared" si="278"/>
        <v>-4.5454545454545497E-2</v>
      </c>
      <c r="V229" s="8">
        <f t="shared" si="279"/>
        <v>-4.5454545454545497E-2</v>
      </c>
    </row>
    <row r="230" spans="1:22" x14ac:dyDescent="0.3">
      <c r="A230" s="13" t="s">
        <v>226</v>
      </c>
      <c r="B230" s="13">
        <v>8.74</v>
      </c>
      <c r="C230" s="13">
        <v>8.49</v>
      </c>
      <c r="D230" s="13">
        <v>6.75</v>
      </c>
      <c r="E230" s="13">
        <v>8.5</v>
      </c>
      <c r="F230" s="13">
        <v>8.5</v>
      </c>
      <c r="G230" s="13">
        <v>7.51</v>
      </c>
      <c r="H230" s="13">
        <v>7.05</v>
      </c>
      <c r="I230" s="13">
        <v>8.5</v>
      </c>
      <c r="J230" s="13">
        <v>6.73</v>
      </c>
      <c r="K230" s="1" t="b">
        <f t="shared" si="269"/>
        <v>1</v>
      </c>
      <c r="L230" s="6">
        <f t="shared" si="270"/>
        <v>-2.860411899313501E-2</v>
      </c>
      <c r="O230" s="8">
        <f t="shared" si="273"/>
        <v>0.11542991755005894</v>
      </c>
      <c r="P230" s="8">
        <f t="shared" si="274"/>
        <v>0.16961130742049474</v>
      </c>
      <c r="Q230" s="8">
        <f t="shared" si="275"/>
        <v>0.2073027090694935</v>
      </c>
      <c r="R230" s="2" t="b">
        <f t="shared" si="276"/>
        <v>0</v>
      </c>
      <c r="S230" s="24" t="b">
        <f t="shared" si="277"/>
        <v>1</v>
      </c>
      <c r="T230" s="1" t="b">
        <f t="shared" si="277"/>
        <v>1</v>
      </c>
      <c r="U230" s="8">
        <f t="shared" si="278"/>
        <v>-1.177856301531188E-3</v>
      </c>
      <c r="V230" s="8">
        <f t="shared" si="279"/>
        <v>-1.177856301531188E-3</v>
      </c>
    </row>
    <row r="231" spans="1:22" x14ac:dyDescent="0.3">
      <c r="A231" s="13" t="s">
        <v>227</v>
      </c>
      <c r="B231" s="13">
        <v>1.64</v>
      </c>
      <c r="C231" s="13">
        <v>1.52</v>
      </c>
      <c r="D231" s="13">
        <v>1.42</v>
      </c>
      <c r="E231" s="13">
        <v>1.54</v>
      </c>
      <c r="F231" s="13">
        <v>1.54</v>
      </c>
      <c r="G231" s="13">
        <v>1.4</v>
      </c>
      <c r="H231" s="13">
        <v>1.28</v>
      </c>
      <c r="I231" s="13">
        <v>1.54</v>
      </c>
      <c r="J231" s="13">
        <v>1.28</v>
      </c>
      <c r="K231" s="1" t="b">
        <f t="shared" si="269"/>
        <v>1</v>
      </c>
      <c r="L231" s="25">
        <f t="shared" si="270"/>
        <v>-7.3170731707317013E-2</v>
      </c>
      <c r="M231" t="b">
        <f t="shared" si="271"/>
        <v>1</v>
      </c>
      <c r="N231" t="b">
        <f t="shared" si="272"/>
        <v>1</v>
      </c>
      <c r="O231" s="8">
        <f t="shared" si="273"/>
        <v>7.8947368421052697E-2</v>
      </c>
      <c r="P231" s="8">
        <f t="shared" si="274"/>
        <v>0.15789473684210525</v>
      </c>
      <c r="Q231" s="8">
        <f t="shared" si="275"/>
        <v>0.15789473684210525</v>
      </c>
      <c r="R231" s="2" t="b">
        <f t="shared" si="276"/>
        <v>0</v>
      </c>
      <c r="S231" s="24" t="b">
        <f t="shared" si="277"/>
        <v>1</v>
      </c>
      <c r="T231" s="1" t="b">
        <f t="shared" si="277"/>
        <v>1</v>
      </c>
      <c r="U231" s="8">
        <f t="shared" si="278"/>
        <v>-1.3157894736842117E-2</v>
      </c>
      <c r="V231" s="8">
        <f t="shared" si="279"/>
        <v>-1.3157894736842117E-2</v>
      </c>
    </row>
    <row r="232" spans="1:22" x14ac:dyDescent="0.3">
      <c r="A232" s="13" t="s">
        <v>228</v>
      </c>
      <c r="B232" s="13">
        <v>8.1</v>
      </c>
      <c r="C232" s="13">
        <v>7.29</v>
      </c>
      <c r="D232" s="13">
        <v>5.03</v>
      </c>
      <c r="E232" s="13">
        <v>7.51</v>
      </c>
      <c r="F232" s="13">
        <v>7.51</v>
      </c>
      <c r="G232" s="13">
        <v>6.77</v>
      </c>
      <c r="H232" s="13">
        <v>6.08</v>
      </c>
      <c r="I232" s="13">
        <v>7.5</v>
      </c>
      <c r="J232" s="13">
        <v>5.01</v>
      </c>
      <c r="K232" s="1" t="b">
        <f t="shared" si="269"/>
        <v>1</v>
      </c>
      <c r="L232" s="25">
        <f t="shared" si="270"/>
        <v>-9.999999999999995E-2</v>
      </c>
      <c r="M232" t="b">
        <f t="shared" si="271"/>
        <v>1</v>
      </c>
      <c r="N232" t="b">
        <f t="shared" si="272"/>
        <v>1</v>
      </c>
      <c r="O232" s="8">
        <f t="shared" si="273"/>
        <v>7.1330589849108436E-2</v>
      </c>
      <c r="P232" s="8">
        <f t="shared" si="274"/>
        <v>0.16598079561042522</v>
      </c>
      <c r="Q232" s="8">
        <f t="shared" si="275"/>
        <v>0.31275720164609055</v>
      </c>
      <c r="R232" s="2" t="b">
        <f t="shared" si="276"/>
        <v>0</v>
      </c>
      <c r="S232" s="24" t="b">
        <f t="shared" si="277"/>
        <v>1</v>
      </c>
      <c r="T232" s="1" t="b">
        <f t="shared" si="277"/>
        <v>1</v>
      </c>
      <c r="U232" s="8">
        <f t="shared" si="278"/>
        <v>-3.0178326474622735E-2</v>
      </c>
      <c r="V232" s="8">
        <f t="shared" si="279"/>
        <v>-3.0178326474622735E-2</v>
      </c>
    </row>
    <row r="234" spans="1:22" x14ac:dyDescent="0.3">
      <c r="M234" s="6">
        <f>SUMPRODUCT(--(M216:M232=TRUE))/COUNTA(M216:M232)</f>
        <v>0.8</v>
      </c>
      <c r="N234" s="6">
        <f>SUMPRODUCT(--(N216:N232=TRUE))/COUNTA(N216:N232)</f>
        <v>0.8</v>
      </c>
      <c r="O234" s="6">
        <f>AVERAGE(O216:O232)</f>
        <v>0.12194427723322848</v>
      </c>
      <c r="P234" s="6">
        <f t="shared" ref="P234:Q234" si="280">AVERAGE(P216:P232)</f>
        <v>0.16615822275708692</v>
      </c>
      <c r="Q234" s="6">
        <f t="shared" si="280"/>
        <v>0.19266349740013511</v>
      </c>
      <c r="R234" s="6">
        <f>SUMPRODUCT(--(R216:R232=TRUE))/COUNTA(R216:R232)</f>
        <v>0.47058823529411764</v>
      </c>
      <c r="S234" s="6">
        <f t="shared" ref="S234:T234" si="281">SUMPRODUCT(--(S216:S232=TRUE))/COUNTA(S216:S232)</f>
        <v>0.88235294117647056</v>
      </c>
      <c r="T234" s="6">
        <f t="shared" si="281"/>
        <v>0.88235294117647056</v>
      </c>
      <c r="U234" s="6">
        <f>AVERAGE(U216:U232)</f>
        <v>-3.557835769934143E-2</v>
      </c>
      <c r="V234" s="6">
        <f>AVERAGE(V216:V232)</f>
        <v>-3.557835769934143E-2</v>
      </c>
    </row>
    <row r="235" spans="1:22" x14ac:dyDescent="0.3">
      <c r="A235" s="18">
        <v>43994</v>
      </c>
    </row>
    <row r="237" spans="1:22" x14ac:dyDescent="0.3">
      <c r="A237" s="13" t="s">
        <v>231</v>
      </c>
      <c r="B237" s="13">
        <v>1.06</v>
      </c>
      <c r="C237" s="13">
        <v>0.85</v>
      </c>
      <c r="D237" s="13">
        <v>0.80500000000000005</v>
      </c>
      <c r="E237" s="13">
        <v>1.04</v>
      </c>
      <c r="F237" s="13">
        <v>1.04</v>
      </c>
      <c r="G237" s="13">
        <v>0.8</v>
      </c>
      <c r="H237" s="13">
        <v>0.8</v>
      </c>
      <c r="I237" s="13">
        <v>1.04</v>
      </c>
      <c r="J237" s="13">
        <v>0.71640000000000004</v>
      </c>
      <c r="K237" s="1" t="b">
        <f t="shared" ref="K237:K238" si="282">C237&gt;D237</f>
        <v>1</v>
      </c>
      <c r="L237" s="25">
        <f t="shared" ref="L237:L238" si="283">(C237-B237)/B237</f>
        <v>-0.19811320754716988</v>
      </c>
      <c r="M237" t="b">
        <f t="shared" ref="M237" si="284">IF(L237&lt;-4%,O237&gt;4%)</f>
        <v>1</v>
      </c>
      <c r="N237" t="b">
        <f t="shared" ref="N237" si="285">IF(L237&lt;-4%,Q237&gt;4%)</f>
        <v>1</v>
      </c>
      <c r="O237" s="8">
        <f t="shared" ref="O237:O238" si="286">(C237-G237)/C237</f>
        <v>5.8823529411764629E-2</v>
      </c>
      <c r="P237" s="8">
        <f t="shared" ref="P237:P238" si="287">(C237-H237)/C237</f>
        <v>5.8823529411764629E-2</v>
      </c>
      <c r="Q237" s="8">
        <f t="shared" ref="Q237:Q238" si="288">(C237-J237)/C237</f>
        <v>0.15717647058823522</v>
      </c>
      <c r="R237" s="1" t="b">
        <f t="shared" ref="R237:R238" si="289">O237=P237</f>
        <v>1</v>
      </c>
      <c r="S237" s="24" t="b">
        <f t="shared" ref="S237:T238" si="290">O237&gt;3.99%</f>
        <v>1</v>
      </c>
      <c r="T237" s="1" t="b">
        <f t="shared" si="290"/>
        <v>1</v>
      </c>
      <c r="U237" s="8">
        <f t="shared" ref="U237:U238" si="291">(C237-E237)/C237</f>
        <v>-0.22352941176470595</v>
      </c>
      <c r="V237" s="8">
        <f t="shared" ref="V237:V238" si="292">(C237-F237)/C237</f>
        <v>-0.22352941176470595</v>
      </c>
    </row>
    <row r="238" spans="1:22" x14ac:dyDescent="0.3">
      <c r="A238" s="13" t="s">
        <v>167</v>
      </c>
      <c r="B238" s="13">
        <v>2.82</v>
      </c>
      <c r="C238" s="13">
        <v>2.8</v>
      </c>
      <c r="D238" s="13">
        <v>1.72</v>
      </c>
      <c r="E238" s="13">
        <v>2.98</v>
      </c>
      <c r="F238" s="13">
        <v>2.98</v>
      </c>
      <c r="G238" s="13">
        <v>2.5299999999999998</v>
      </c>
      <c r="H238" s="13">
        <v>2.5299999999999998</v>
      </c>
      <c r="I238" s="13">
        <v>3</v>
      </c>
      <c r="J238" s="13">
        <v>1.54</v>
      </c>
      <c r="K238" s="1" t="b">
        <f t="shared" si="282"/>
        <v>1</v>
      </c>
      <c r="L238" s="6">
        <f t="shared" si="283"/>
        <v>-7.0921985815602905E-3</v>
      </c>
      <c r="O238" s="8">
        <f t="shared" si="286"/>
        <v>9.6428571428571447E-2</v>
      </c>
      <c r="P238" s="8">
        <f t="shared" si="287"/>
        <v>9.6428571428571447E-2</v>
      </c>
      <c r="Q238" s="8">
        <f t="shared" si="288"/>
        <v>0.44999999999999996</v>
      </c>
      <c r="R238" s="1" t="b">
        <f t="shared" si="289"/>
        <v>1</v>
      </c>
      <c r="S238" s="24" t="b">
        <f>O237&gt;3.99%</f>
        <v>1</v>
      </c>
      <c r="T238" s="1" t="b">
        <f t="shared" si="290"/>
        <v>1</v>
      </c>
      <c r="U238" s="8">
        <f t="shared" si="291"/>
        <v>-6.4285714285714349E-2</v>
      </c>
      <c r="V238" s="8">
        <f t="shared" si="292"/>
        <v>-6.4285714285714349E-2</v>
      </c>
    </row>
    <row r="240" spans="1:22" x14ac:dyDescent="0.3">
      <c r="A240" s="28">
        <v>43997</v>
      </c>
      <c r="M240" s="6">
        <f>SUMPRODUCT(--(M236:M238=TRUE))/COUNTA(M235:M238)</f>
        <v>1</v>
      </c>
      <c r="N240" s="6">
        <f>SUMPRODUCT(--(N236:N238=TRUE))/COUNTA(N235:N238)</f>
        <v>1</v>
      </c>
      <c r="O240" s="6">
        <f>AVERAGE(O237:O238)</f>
        <v>7.7626050420168041E-2</v>
      </c>
      <c r="P240" s="6">
        <f t="shared" ref="P240:Q240" si="293">AVERAGE(P237:P238)</f>
        <v>7.7626050420168041E-2</v>
      </c>
      <c r="Q240" s="6">
        <f t="shared" si="293"/>
        <v>0.3035882352941176</v>
      </c>
      <c r="R240" s="6">
        <f>SUMPRODUCT(--(R237:R238=TRUE))/COUNTA(R237:R238)</f>
        <v>1</v>
      </c>
      <c r="S240" s="6">
        <f t="shared" ref="S240:T240" si="294">SUMPRODUCT(--(S237:S238=TRUE))/COUNTA(S237:S238)</f>
        <v>1</v>
      </c>
      <c r="T240" s="6">
        <f t="shared" si="294"/>
        <v>1</v>
      </c>
      <c r="U240" s="6">
        <f>AVERAGE(U237:U238)</f>
        <v>-0.14390756302521016</v>
      </c>
      <c r="V240" s="6">
        <f>AVERAGE(V222:V238)</f>
        <v>-4.3242391701661942E-2</v>
      </c>
    </row>
    <row r="242" spans="1:10" x14ac:dyDescent="0.3">
      <c r="A242" s="13" t="s">
        <v>232</v>
      </c>
      <c r="B242" s="13">
        <v>1.1399999999999999</v>
      </c>
      <c r="C242" s="13">
        <v>1.08</v>
      </c>
      <c r="D242" s="13">
        <v>0.98</v>
      </c>
      <c r="E242" s="13">
        <v>1.1000000000000001</v>
      </c>
      <c r="F242" s="13">
        <v>1.1000000000000001</v>
      </c>
      <c r="G242" s="13">
        <v>0.96</v>
      </c>
      <c r="H242" s="13">
        <v>0.96</v>
      </c>
      <c r="I242" s="13">
        <v>1.1000000000000001</v>
      </c>
      <c r="J242" s="13">
        <v>0.90210000000000001</v>
      </c>
    </row>
    <row r="244" spans="1:10" x14ac:dyDescent="0.3">
      <c r="E244" t="s">
        <v>9</v>
      </c>
      <c r="F244" t="s">
        <v>11</v>
      </c>
      <c r="G244" t="s">
        <v>9</v>
      </c>
      <c r="H244" t="s">
        <v>11</v>
      </c>
    </row>
    <row r="245" spans="1:10" x14ac:dyDescent="0.3">
      <c r="A245" s="12" t="s">
        <v>6</v>
      </c>
      <c r="B245" s="12" t="s">
        <v>7</v>
      </c>
      <c r="C245" s="14" t="s">
        <v>0</v>
      </c>
      <c r="D245" s="15" t="s">
        <v>1</v>
      </c>
      <c r="E245" s="12" t="s">
        <v>2</v>
      </c>
      <c r="F245" s="12" t="s">
        <v>3</v>
      </c>
      <c r="G245" s="12" t="s">
        <v>4</v>
      </c>
      <c r="H245" s="12" t="s">
        <v>5</v>
      </c>
      <c r="I245" s="12" t="s">
        <v>27</v>
      </c>
      <c r="J245" s="12" t="s">
        <v>28</v>
      </c>
    </row>
    <row r="249" spans="1:10" ht="15.6" x14ac:dyDescent="0.3">
      <c r="A249" s="31">
        <v>44351</v>
      </c>
    </row>
    <row r="251" spans="1:10" x14ac:dyDescent="0.3">
      <c r="A251" t="s">
        <v>233</v>
      </c>
    </row>
  </sheetData>
  <pageMargins left="0.7" right="0.7" top="0.75" bottom="0.75" header="0.3" footer="0.3"/>
  <pageSetup paperSize="9" orientation="portrait" horizontalDpi="300" verticalDpi="300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8083-88F5-4188-8AA4-7FBD4CBBEC50}">
  <dimension ref="A1:Z90"/>
  <sheetViews>
    <sheetView topLeftCell="A61" zoomScale="70" zoomScaleNormal="70" workbookViewId="0">
      <selection activeCell="M95" sqref="M95"/>
    </sheetView>
  </sheetViews>
  <sheetFormatPr defaultRowHeight="14.4" x14ac:dyDescent="0.3"/>
  <cols>
    <col min="1" max="1" width="12.109375" customWidth="1"/>
    <col min="2" max="2" width="12.33203125" customWidth="1"/>
    <col min="15" max="15" width="10.88671875" customWidth="1"/>
    <col min="16" max="16" width="12.33203125" customWidth="1"/>
    <col min="17" max="17" width="14.6640625" customWidth="1"/>
    <col min="18" max="18" width="15.6640625" customWidth="1"/>
    <col min="19" max="19" width="14.21875" customWidth="1"/>
    <col min="20" max="20" width="14" customWidth="1"/>
    <col min="21" max="21" width="10.109375" customWidth="1"/>
    <col min="26" max="26" width="10.109375" customWidth="1"/>
  </cols>
  <sheetData>
    <row r="1" spans="1:26" x14ac:dyDescent="0.3">
      <c r="K1" s="2" t="s">
        <v>70</v>
      </c>
      <c r="L1" t="s">
        <v>71</v>
      </c>
      <c r="M1" t="s">
        <v>73</v>
      </c>
      <c r="O1" s="1" t="s">
        <v>31</v>
      </c>
      <c r="P1" s="1" t="s">
        <v>30</v>
      </c>
      <c r="Q1" s="1" t="s">
        <v>29</v>
      </c>
      <c r="R1" s="9" t="s">
        <v>106</v>
      </c>
      <c r="S1" s="20" t="s">
        <v>33</v>
      </c>
      <c r="T1" s="8" t="s">
        <v>32</v>
      </c>
      <c r="U1" s="8" t="s">
        <v>34</v>
      </c>
      <c r="V1" s="9" t="s">
        <v>35</v>
      </c>
      <c r="X1" t="s">
        <v>72</v>
      </c>
      <c r="Y1" t="s">
        <v>53</v>
      </c>
      <c r="Z1" t="s">
        <v>81</v>
      </c>
    </row>
    <row r="2" spans="1:26" x14ac:dyDescent="0.3">
      <c r="B2" t="s">
        <v>67</v>
      </c>
      <c r="C2" s="1" t="s">
        <v>68</v>
      </c>
      <c r="D2" s="2" t="s">
        <v>69</v>
      </c>
      <c r="E2" t="s">
        <v>2</v>
      </c>
      <c r="F2" t="s">
        <v>3</v>
      </c>
      <c r="G2" t="s">
        <v>4</v>
      </c>
      <c r="H2" t="s">
        <v>5</v>
      </c>
      <c r="I2" t="s">
        <v>27</v>
      </c>
      <c r="J2" t="s">
        <v>28</v>
      </c>
    </row>
    <row r="3" spans="1:26" x14ac:dyDescent="0.3">
      <c r="A3" s="18">
        <v>43957</v>
      </c>
    </row>
    <row r="5" spans="1:26" x14ac:dyDescent="0.3">
      <c r="A5" s="13" t="s">
        <v>66</v>
      </c>
      <c r="B5" s="13">
        <v>0.36749999999999999</v>
      </c>
      <c r="C5" s="13">
        <v>0.32919999999999999</v>
      </c>
      <c r="D5" s="13">
        <v>0.3</v>
      </c>
      <c r="E5" s="13">
        <v>0.33100000000000002</v>
      </c>
      <c r="F5" s="13">
        <v>0.33100000000000002</v>
      </c>
      <c r="G5" s="13">
        <v>0.28999999999999998</v>
      </c>
      <c r="H5" s="13">
        <v>0.28999999999999998</v>
      </c>
      <c r="I5" s="13">
        <v>0.33</v>
      </c>
      <c r="J5" s="13">
        <v>0.26</v>
      </c>
      <c r="K5" s="1" t="b">
        <f t="shared" ref="K5:K8" si="0">C5&gt;D5</f>
        <v>1</v>
      </c>
      <c r="L5" s="10">
        <f>(C5-B5)/C5</f>
        <v>-0.11634264884568651</v>
      </c>
      <c r="M5" t="b">
        <f t="shared" ref="M5:M8" si="1">IF(L5&lt;-4%,O5&gt;4%)</f>
        <v>1</v>
      </c>
      <c r="N5" t="b">
        <f t="shared" ref="N5:N8" si="2">IF(L5&lt;-4%,Q5&gt;4%)</f>
        <v>1</v>
      </c>
      <c r="O5" s="8">
        <f>(C5-G5)/C5</f>
        <v>0.11907654921020661</v>
      </c>
      <c r="P5" s="8">
        <f>(C5-H5)/C5</f>
        <v>0.11907654921020661</v>
      </c>
      <c r="Q5" s="8">
        <f>(C5-J5)/C5</f>
        <v>0.21020656136087482</v>
      </c>
      <c r="R5" s="1" t="b">
        <f>O5=P5</f>
        <v>1</v>
      </c>
      <c r="S5" s="21" t="b">
        <f t="shared" ref="S5:T8" si="3">O5&gt;3.99%</f>
        <v>1</v>
      </c>
      <c r="T5" s="1" t="b">
        <f t="shared" si="3"/>
        <v>1</v>
      </c>
      <c r="U5" s="8">
        <f t="shared" ref="U5:U8" si="4">(C5-E5)/C5</f>
        <v>-5.4678007290401695E-3</v>
      </c>
      <c r="V5" s="8">
        <f t="shared" ref="V5:V8" si="5">(C5-F5)/C5</f>
        <v>-5.4678007290401695E-3</v>
      </c>
      <c r="X5" t="s">
        <v>75</v>
      </c>
      <c r="Y5" t="s">
        <v>88</v>
      </c>
      <c r="Z5" s="16">
        <v>0.53769999999999996</v>
      </c>
    </row>
    <row r="6" spans="1:26" x14ac:dyDescent="0.3">
      <c r="A6" s="13" t="s">
        <v>74</v>
      </c>
      <c r="B6" s="13">
        <v>0.3085</v>
      </c>
      <c r="C6" s="13">
        <v>0.3</v>
      </c>
      <c r="D6" s="13">
        <v>0.28999999999999998</v>
      </c>
      <c r="E6" s="13">
        <v>0.32500000000000001</v>
      </c>
      <c r="F6" s="13">
        <v>0.32500000000000001</v>
      </c>
      <c r="G6" s="13">
        <v>0.27560000000000001</v>
      </c>
      <c r="H6" s="13">
        <v>0.27560000000000001</v>
      </c>
      <c r="I6" s="13">
        <v>0.32</v>
      </c>
      <c r="J6" s="13">
        <v>0.27</v>
      </c>
      <c r="K6" s="1" t="b">
        <f t="shared" si="0"/>
        <v>1</v>
      </c>
      <c r="L6" s="6">
        <f t="shared" ref="L6:L8" si="6">(C6-B6)/C6</f>
        <v>-2.833333333333336E-2</v>
      </c>
      <c r="O6" s="8">
        <f>(C6-G6)/C6</f>
        <v>8.1333333333333258E-2</v>
      </c>
      <c r="P6" s="8">
        <f t="shared" ref="P6:P8" si="7">(C6-H6)/C6</f>
        <v>8.1333333333333258E-2</v>
      </c>
      <c r="Q6" s="8">
        <f t="shared" ref="Q6:Q8" si="8">(C6-J6)/C6</f>
        <v>9.9999999999999908E-2</v>
      </c>
      <c r="R6" s="1" t="b">
        <f>O6=P6</f>
        <v>1</v>
      </c>
      <c r="S6" s="21" t="b">
        <f t="shared" si="3"/>
        <v>1</v>
      </c>
      <c r="T6" s="1" t="b">
        <f t="shared" si="3"/>
        <v>1</v>
      </c>
      <c r="U6" s="8">
        <f t="shared" si="4"/>
        <v>-8.3333333333333412E-2</v>
      </c>
      <c r="V6" s="8">
        <f t="shared" si="5"/>
        <v>-8.3333333333333412E-2</v>
      </c>
      <c r="X6" t="s">
        <v>76</v>
      </c>
      <c r="Y6" t="s">
        <v>89</v>
      </c>
      <c r="Z6" s="6">
        <v>0.22</v>
      </c>
    </row>
    <row r="7" spans="1:26" x14ac:dyDescent="0.3">
      <c r="A7" s="13" t="s">
        <v>77</v>
      </c>
      <c r="B7" s="13">
        <v>0.43</v>
      </c>
      <c r="C7" s="13">
        <v>0.3836</v>
      </c>
      <c r="D7" s="13">
        <v>0.36</v>
      </c>
      <c r="E7" s="13">
        <v>0.4</v>
      </c>
      <c r="F7" s="13">
        <v>0.4</v>
      </c>
      <c r="G7" s="13">
        <v>0.33</v>
      </c>
      <c r="H7" s="13">
        <v>0.33</v>
      </c>
      <c r="I7" s="13">
        <v>0.4</v>
      </c>
      <c r="J7" s="13">
        <v>0.33</v>
      </c>
      <c r="K7" s="1" t="b">
        <f t="shared" si="0"/>
        <v>1</v>
      </c>
      <c r="L7" s="10">
        <f t="shared" si="6"/>
        <v>-0.12095933263816475</v>
      </c>
      <c r="M7" t="b">
        <f t="shared" si="1"/>
        <v>1</v>
      </c>
      <c r="N7" t="b">
        <f t="shared" si="2"/>
        <v>1</v>
      </c>
      <c r="O7" s="8">
        <f>(C7-G7)/C7</f>
        <v>0.13972888425443164</v>
      </c>
      <c r="P7" s="8">
        <f t="shared" si="7"/>
        <v>0.13972888425443164</v>
      </c>
      <c r="Q7" s="8">
        <f t="shared" si="8"/>
        <v>0.13972888425443164</v>
      </c>
      <c r="R7" s="1" t="b">
        <f>O7=P7</f>
        <v>1</v>
      </c>
      <c r="S7" s="21" t="b">
        <f t="shared" si="3"/>
        <v>1</v>
      </c>
      <c r="T7" s="1" t="b">
        <f t="shared" si="3"/>
        <v>1</v>
      </c>
      <c r="U7" s="8">
        <f t="shared" si="4"/>
        <v>-4.2752867570385884E-2</v>
      </c>
      <c r="V7" s="8">
        <f t="shared" si="5"/>
        <v>-4.2752867570385884E-2</v>
      </c>
      <c r="X7" t="s">
        <v>80</v>
      </c>
      <c r="Y7" t="s">
        <v>90</v>
      </c>
      <c r="Z7" s="16">
        <v>0.3</v>
      </c>
    </row>
    <row r="8" spans="1:26" x14ac:dyDescent="0.3">
      <c r="A8" s="13" t="s">
        <v>78</v>
      </c>
      <c r="B8" s="13">
        <v>0.64</v>
      </c>
      <c r="C8" s="13">
        <v>0.55300000000000005</v>
      </c>
      <c r="D8" s="13">
        <v>0.4</v>
      </c>
      <c r="E8" s="13">
        <v>0.61</v>
      </c>
      <c r="F8" s="13">
        <v>0.61</v>
      </c>
      <c r="G8" s="13">
        <v>0.4698</v>
      </c>
      <c r="H8" s="13">
        <v>0.4501</v>
      </c>
      <c r="I8" s="13">
        <v>0.61</v>
      </c>
      <c r="J8" s="13">
        <v>0.4</v>
      </c>
      <c r="K8" s="1" t="b">
        <f t="shared" si="0"/>
        <v>1</v>
      </c>
      <c r="L8" s="10">
        <f t="shared" si="6"/>
        <v>-0.15732368896925852</v>
      </c>
      <c r="M8" t="b">
        <f t="shared" si="1"/>
        <v>1</v>
      </c>
      <c r="N8" t="b">
        <f t="shared" si="2"/>
        <v>1</v>
      </c>
      <c r="O8" s="8">
        <f>(C8-G8)/C8</f>
        <v>0.1504520795660037</v>
      </c>
      <c r="P8" s="8">
        <f t="shared" si="7"/>
        <v>0.18607594936708868</v>
      </c>
      <c r="Q8" s="8">
        <f t="shared" si="8"/>
        <v>0.27667269439421338</v>
      </c>
      <c r="R8" s="1" t="b">
        <f>O8=P8</f>
        <v>0</v>
      </c>
      <c r="S8" s="21" t="b">
        <f t="shared" si="3"/>
        <v>1</v>
      </c>
      <c r="T8" s="1" t="b">
        <f t="shared" si="3"/>
        <v>1</v>
      </c>
      <c r="U8" s="8">
        <f t="shared" si="4"/>
        <v>-0.10307414104882448</v>
      </c>
      <c r="V8" s="8">
        <f t="shared" si="5"/>
        <v>-0.10307414104882448</v>
      </c>
      <c r="X8" t="s">
        <v>79</v>
      </c>
      <c r="Y8" t="s">
        <v>91</v>
      </c>
      <c r="Z8" s="16">
        <v>1</v>
      </c>
    </row>
    <row r="10" spans="1:26" x14ac:dyDescent="0.3">
      <c r="K10" s="5">
        <f>SUMPRODUCT(--(K5:K8=TRUE))/COUNTA(K5:K8)</f>
        <v>1</v>
      </c>
      <c r="M10" s="16">
        <v>1</v>
      </c>
      <c r="N10" s="6">
        <f>SUMPRODUCT(--(N5:N8=TRUE))/COUNTA(N5:N8)</f>
        <v>1</v>
      </c>
      <c r="O10" s="17">
        <f>AVERAGE(O7:O8)</f>
        <v>0.14509048191021767</v>
      </c>
      <c r="P10" s="17">
        <f>AVERAGE(P7:P8)</f>
        <v>0.16290241681076018</v>
      </c>
      <c r="Q10" s="6">
        <f>AVERAGE(Q5:Q8)</f>
        <v>0.18165203500237992</v>
      </c>
      <c r="R10" s="6">
        <f>SUMPRODUCT(--(R7:R8=TRUE))/COUNTA(R7:R8)</f>
        <v>0.5</v>
      </c>
      <c r="S10" s="6">
        <f>SUMPRODUCT(--(S7:S8=TRUE))/COUNTA(S7:S8)</f>
        <v>1</v>
      </c>
      <c r="T10" s="6">
        <f>SUMPRODUCT(--(T7:T8=TRUE))/COUNTA(T7:T8)</f>
        <v>1</v>
      </c>
      <c r="U10" s="17">
        <f>AVERAGE(U7:U8)</f>
        <v>-7.2913504309605179E-2</v>
      </c>
      <c r="V10" s="17">
        <f>AVERAGE(V7:V8)</f>
        <v>-7.2913504309605179E-2</v>
      </c>
    </row>
    <row r="11" spans="1:26" x14ac:dyDescent="0.3">
      <c r="A11" s="18">
        <v>43958</v>
      </c>
    </row>
    <row r="13" spans="1:26" x14ac:dyDescent="0.3">
      <c r="A13" s="13" t="s">
        <v>102</v>
      </c>
      <c r="B13" s="13">
        <v>0.378</v>
      </c>
      <c r="C13" s="13">
        <v>0.35</v>
      </c>
      <c r="D13" s="13">
        <v>0.33</v>
      </c>
      <c r="E13" s="13">
        <v>0.37</v>
      </c>
      <c r="F13" s="13">
        <v>0.37</v>
      </c>
      <c r="G13" s="13">
        <v>0.28110000000000002</v>
      </c>
      <c r="H13" s="13">
        <v>0.28110000000000002</v>
      </c>
      <c r="I13" s="13">
        <v>0.42</v>
      </c>
      <c r="J13" s="13">
        <v>0.28000000000000003</v>
      </c>
      <c r="K13" s="1" t="b">
        <f>C13&gt;D13</f>
        <v>1</v>
      </c>
      <c r="L13" s="10">
        <f>(C13-B13)/B13</f>
        <v>-7.4074074074074139E-2</v>
      </c>
      <c r="M13" t="b">
        <f t="shared" ref="M13" si="9">IF(L13&lt;-4%,O13&gt;4%)</f>
        <v>1</v>
      </c>
      <c r="N13" t="b">
        <f t="shared" ref="N13" si="10">IF(L13&lt;-4%,Q13&gt;4%)</f>
        <v>1</v>
      </c>
      <c r="O13" s="8">
        <f>(C13-G13)/C13</f>
        <v>0.19685714285714276</v>
      </c>
      <c r="P13" s="8">
        <f t="shared" ref="P13:P14" si="11">(C13-H13)/C13</f>
        <v>0.19685714285714276</v>
      </c>
      <c r="Q13" s="8">
        <f t="shared" ref="Q13:Q14" si="12">(C13-J13)/C13</f>
        <v>0.19999999999999987</v>
      </c>
      <c r="R13" s="1" t="b">
        <f>O13=P13</f>
        <v>1</v>
      </c>
      <c r="S13" s="21" t="b">
        <f t="shared" ref="S13:T14" si="13">O13&gt;3.99%</f>
        <v>1</v>
      </c>
      <c r="T13" s="1" t="b">
        <f t="shared" si="13"/>
        <v>1</v>
      </c>
      <c r="U13" s="8">
        <f t="shared" ref="U13:U14" si="14">(C13-E13)/C13</f>
        <v>-5.7142857142857197E-2</v>
      </c>
      <c r="V13" s="8">
        <f t="shared" ref="V13:V14" si="15">(C13-F13)/C13</f>
        <v>-5.7142857142857197E-2</v>
      </c>
      <c r="X13" t="s">
        <v>103</v>
      </c>
      <c r="Y13" t="s">
        <v>113</v>
      </c>
      <c r="Z13" s="16">
        <v>0.52</v>
      </c>
    </row>
    <row r="14" spans="1:26" x14ac:dyDescent="0.3">
      <c r="A14" s="13" t="s">
        <v>104</v>
      </c>
      <c r="B14" s="13">
        <v>0.33729999999999999</v>
      </c>
      <c r="C14" s="13">
        <v>0.33</v>
      </c>
      <c r="D14" s="13">
        <v>0.28999999999999998</v>
      </c>
      <c r="E14" s="13">
        <v>0.33189999999999997</v>
      </c>
      <c r="F14" s="13">
        <v>0.33189999999999997</v>
      </c>
      <c r="G14" s="13">
        <v>0.3</v>
      </c>
      <c r="H14" s="13">
        <v>0.27</v>
      </c>
      <c r="I14" s="13">
        <v>0.33</v>
      </c>
      <c r="J14" s="13">
        <v>0.27</v>
      </c>
      <c r="K14" s="1" t="b">
        <f t="shared" ref="K14" si="16">C14&gt;D14</f>
        <v>1</v>
      </c>
      <c r="L14" s="10">
        <f t="shared" ref="L14:L42" si="17">(C14-B14)/B14</f>
        <v>-2.1642454788022455E-2</v>
      </c>
      <c r="O14" s="8">
        <f>(C14-G14)/C14</f>
        <v>9.0909090909090981E-2</v>
      </c>
      <c r="P14" s="8">
        <f t="shared" si="11"/>
        <v>0.1818181818181818</v>
      </c>
      <c r="Q14" s="8">
        <f t="shared" si="12"/>
        <v>0.1818181818181818</v>
      </c>
      <c r="R14" s="1" t="b">
        <f>O14=P14</f>
        <v>0</v>
      </c>
      <c r="S14" s="21" t="b">
        <f t="shared" si="13"/>
        <v>1</v>
      </c>
      <c r="T14" s="1" t="b">
        <f t="shared" si="13"/>
        <v>1</v>
      </c>
      <c r="U14" s="8">
        <f t="shared" si="14"/>
        <v>-5.7575757575756281E-3</v>
      </c>
      <c r="V14" s="8">
        <f t="shared" si="15"/>
        <v>-5.7575757575756281E-3</v>
      </c>
      <c r="X14" t="s">
        <v>105</v>
      </c>
      <c r="Y14" t="s">
        <v>112</v>
      </c>
      <c r="Z14" s="16">
        <v>0.31</v>
      </c>
    </row>
    <row r="16" spans="1:26" x14ac:dyDescent="0.3">
      <c r="K16" s="5">
        <f>SUMPRODUCT(--(K13:K14=TRUE))/COUNTA(K13:K14)</f>
        <v>1</v>
      </c>
      <c r="M16" s="16">
        <v>1</v>
      </c>
      <c r="N16" s="6">
        <f>SUMPRODUCT(--(N13=TRUE))/COUNTA(N13:N14)</f>
        <v>1</v>
      </c>
      <c r="O16" s="17">
        <f>AVERAGE(O13:O14)</f>
        <v>0.14388311688311686</v>
      </c>
      <c r="P16" s="17">
        <f>AVERAGE(P13:P14)</f>
        <v>0.18933766233766228</v>
      </c>
      <c r="Q16" s="6">
        <f>AVERAGE(Q13:Q14)</f>
        <v>0.19090909090909083</v>
      </c>
      <c r="R16" s="6">
        <f>SUMPRODUCT(--(R13:R14=TRUE))/COUNTA(R13:R14)</f>
        <v>0.5</v>
      </c>
      <c r="S16" s="6">
        <f>SUMPRODUCT(--(S13:S14=TRUE))/COUNTA(S13:S14)</f>
        <v>1</v>
      </c>
      <c r="T16" s="6">
        <f>SUMPRODUCT(--(T13:T14=TRUE))/COUNTA(T13:T14)</f>
        <v>1</v>
      </c>
      <c r="U16" s="6">
        <f>AVERAGE(U13:U14)</f>
        <v>-3.1450216450216409E-2</v>
      </c>
      <c r="V16" s="6">
        <f>AVERAGE(V13:V14)</f>
        <v>-3.1450216450216409E-2</v>
      </c>
    </row>
    <row r="17" spans="1:26" x14ac:dyDescent="0.3">
      <c r="A17" s="18">
        <v>43962</v>
      </c>
    </row>
    <row r="19" spans="1:26" x14ac:dyDescent="0.3">
      <c r="A19" s="13" t="s">
        <v>129</v>
      </c>
      <c r="B19" s="13">
        <v>0.91</v>
      </c>
      <c r="C19" s="13">
        <v>0.86</v>
      </c>
      <c r="D19" s="13">
        <v>0.92</v>
      </c>
      <c r="E19" s="13">
        <v>0.87</v>
      </c>
      <c r="F19" s="13">
        <v>0.87</v>
      </c>
      <c r="G19" s="13">
        <v>0.8</v>
      </c>
      <c r="H19" s="13">
        <v>0.8</v>
      </c>
      <c r="I19" s="13">
        <v>0.94799999999999995</v>
      </c>
      <c r="J19" s="13">
        <v>0.8</v>
      </c>
      <c r="K19" s="2" t="b">
        <f t="shared" ref="K19:K22" si="18">C19&gt;D19</f>
        <v>0</v>
      </c>
      <c r="L19" s="10">
        <f t="shared" si="17"/>
        <v>-5.4945054945054993E-2</v>
      </c>
      <c r="M19" t="b">
        <f t="shared" ref="M19:M22" si="19">IF(L19&lt;-4%,O19&gt;4%)</f>
        <v>1</v>
      </c>
      <c r="N19" t="b">
        <f t="shared" ref="N19:N22" si="20">IF(L19&lt;-4%,Q19&gt;4%)</f>
        <v>1</v>
      </c>
      <c r="O19" s="8">
        <f>(C19-G19)/C19</f>
        <v>6.9767441860465046E-2</v>
      </c>
      <c r="P19" s="8">
        <f t="shared" ref="P19:P22" si="21">(C19-H19)/C19</f>
        <v>6.9767441860465046E-2</v>
      </c>
      <c r="Q19" s="8">
        <f t="shared" ref="Q19:Q22" si="22">(C19-J19)/C19</f>
        <v>6.9767441860465046E-2</v>
      </c>
      <c r="R19" s="1" t="b">
        <f>O19=P19</f>
        <v>1</v>
      </c>
      <c r="S19" s="21" t="b">
        <f t="shared" ref="S19:T22" si="23">O19&gt;3.99%</f>
        <v>1</v>
      </c>
      <c r="T19" s="1" t="b">
        <f t="shared" si="23"/>
        <v>1</v>
      </c>
      <c r="U19" s="8">
        <f t="shared" ref="U19:U22" si="24">(C19-E19)/C19</f>
        <v>-1.1627906976744196E-2</v>
      </c>
      <c r="V19" s="8">
        <f t="shared" ref="V19:V22" si="25">(C19-F19)/C19</f>
        <v>-1.1627906976744196E-2</v>
      </c>
      <c r="X19" t="s">
        <v>133</v>
      </c>
      <c r="Y19" t="s">
        <v>134</v>
      </c>
      <c r="Z19" s="16">
        <v>0.84</v>
      </c>
    </row>
    <row r="20" spans="1:26" x14ac:dyDescent="0.3">
      <c r="A20" s="13" t="s">
        <v>130</v>
      </c>
      <c r="B20" s="13">
        <v>0.68100000000000005</v>
      </c>
      <c r="C20" s="13">
        <v>0.68</v>
      </c>
      <c r="D20" s="13">
        <v>0.67</v>
      </c>
      <c r="E20" s="13">
        <v>0.75</v>
      </c>
      <c r="F20" s="13">
        <v>0.75</v>
      </c>
      <c r="G20" s="13">
        <v>0.65</v>
      </c>
      <c r="H20" s="13">
        <v>0.6401</v>
      </c>
      <c r="I20" s="13">
        <v>0.75</v>
      </c>
      <c r="J20" s="13">
        <v>0.6401</v>
      </c>
      <c r="K20" s="1" t="b">
        <f t="shared" si="18"/>
        <v>1</v>
      </c>
      <c r="L20" s="10">
        <f t="shared" si="17"/>
        <v>-1.4684287812041128E-3</v>
      </c>
      <c r="O20" s="8">
        <f t="shared" ref="O20:O21" si="26">(C20-G20)/C20</f>
        <v>4.4117647058823567E-2</v>
      </c>
      <c r="P20" s="8">
        <f t="shared" si="21"/>
        <v>5.8676470588235358E-2</v>
      </c>
      <c r="Q20" s="8">
        <f t="shared" si="22"/>
        <v>5.8676470588235358E-2</v>
      </c>
      <c r="R20" s="1" t="b">
        <f t="shared" ref="R20:R21" si="27">O20=P20</f>
        <v>0</v>
      </c>
      <c r="S20" s="21" t="b">
        <f t="shared" si="23"/>
        <v>1</v>
      </c>
      <c r="T20" s="1" t="b">
        <f t="shared" si="23"/>
        <v>1</v>
      </c>
      <c r="U20" s="8">
        <f t="shared" si="24"/>
        <v>-0.10294117647058816</v>
      </c>
      <c r="V20" s="8">
        <f t="shared" si="25"/>
        <v>-0.10294117647058816</v>
      </c>
      <c r="X20" t="s">
        <v>132</v>
      </c>
      <c r="Y20" t="s">
        <v>135</v>
      </c>
      <c r="Z20" s="16">
        <v>0.69</v>
      </c>
    </row>
    <row r="21" spans="1:26" x14ac:dyDescent="0.3">
      <c r="A21" s="13" t="s">
        <v>131</v>
      </c>
      <c r="B21" s="13">
        <v>0.33</v>
      </c>
      <c r="C21" s="13">
        <v>0.30499999999999999</v>
      </c>
      <c r="D21" s="13">
        <v>0.3574</v>
      </c>
      <c r="E21" s="13">
        <v>0.38090000000000002</v>
      </c>
      <c r="F21" s="13">
        <v>0.38090000000000002</v>
      </c>
      <c r="G21" s="13">
        <v>0.3</v>
      </c>
      <c r="H21" s="13">
        <v>0.3</v>
      </c>
      <c r="I21" s="13">
        <v>0.39500000000000002</v>
      </c>
      <c r="J21" s="13">
        <v>0.3</v>
      </c>
      <c r="K21" s="2" t="b">
        <f t="shared" si="18"/>
        <v>0</v>
      </c>
      <c r="L21" s="10">
        <f t="shared" si="17"/>
        <v>-7.5757575757575815E-2</v>
      </c>
      <c r="M21" t="b">
        <f t="shared" si="19"/>
        <v>0</v>
      </c>
      <c r="N21" t="b">
        <f t="shared" si="20"/>
        <v>0</v>
      </c>
      <c r="O21" s="8">
        <f t="shared" si="26"/>
        <v>1.6393442622950834E-2</v>
      </c>
      <c r="P21" s="8">
        <f t="shared" si="21"/>
        <v>1.6393442622950834E-2</v>
      </c>
      <c r="Q21" s="8">
        <f t="shared" si="22"/>
        <v>1.6393442622950834E-2</v>
      </c>
      <c r="R21" s="1" t="b">
        <f t="shared" si="27"/>
        <v>1</v>
      </c>
      <c r="S21" s="2" t="b">
        <f t="shared" si="23"/>
        <v>0</v>
      </c>
      <c r="T21" s="2" t="b">
        <f t="shared" si="23"/>
        <v>0</v>
      </c>
      <c r="U21" s="8">
        <f t="shared" si="24"/>
        <v>-0.24885245901639352</v>
      </c>
      <c r="V21" s="8">
        <f t="shared" si="25"/>
        <v>-0.24885245901639352</v>
      </c>
      <c r="X21" t="s">
        <v>75</v>
      </c>
      <c r="Y21" t="s">
        <v>136</v>
      </c>
      <c r="Z21" s="16">
        <v>0.24</v>
      </c>
    </row>
    <row r="22" spans="1:26" x14ac:dyDescent="0.3">
      <c r="A22" s="23" t="s">
        <v>149</v>
      </c>
      <c r="B22" s="23">
        <v>0.89</v>
      </c>
      <c r="C22" s="23">
        <v>0.8</v>
      </c>
      <c r="D22" s="23">
        <v>0.76</v>
      </c>
      <c r="E22" s="13">
        <v>0.8</v>
      </c>
      <c r="F22" s="13">
        <v>0.83399999999999996</v>
      </c>
      <c r="G22" s="13">
        <v>0.7</v>
      </c>
      <c r="H22" s="13">
        <v>0.7</v>
      </c>
      <c r="I22" s="23">
        <v>0.83399999999999996</v>
      </c>
      <c r="J22" s="23">
        <v>0.7</v>
      </c>
      <c r="K22" s="1" t="b">
        <f t="shared" si="18"/>
        <v>1</v>
      </c>
      <c r="L22" s="10">
        <f t="shared" si="17"/>
        <v>-0.10112359550561795</v>
      </c>
      <c r="M22" t="b">
        <f t="shared" si="19"/>
        <v>1</v>
      </c>
      <c r="N22" t="b">
        <f t="shared" si="20"/>
        <v>1</v>
      </c>
      <c r="O22" s="8">
        <f>(C22-G22)/C22</f>
        <v>0.12500000000000011</v>
      </c>
      <c r="P22" s="8">
        <f t="shared" si="21"/>
        <v>0.12500000000000011</v>
      </c>
      <c r="Q22" s="8">
        <f t="shared" si="22"/>
        <v>0.12500000000000011</v>
      </c>
      <c r="R22" s="1" t="b">
        <f>O22=P22</f>
        <v>1</v>
      </c>
      <c r="S22" s="21" t="b">
        <f t="shared" si="23"/>
        <v>1</v>
      </c>
      <c r="T22" s="1" t="b">
        <f t="shared" si="23"/>
        <v>1</v>
      </c>
      <c r="U22" s="8">
        <f t="shared" si="24"/>
        <v>0</v>
      </c>
      <c r="V22" s="8">
        <f t="shared" si="25"/>
        <v>-4.2499999999999899E-2</v>
      </c>
      <c r="Z22" s="16"/>
    </row>
    <row r="24" spans="1:26" x14ac:dyDescent="0.3">
      <c r="A24" s="18">
        <v>43963</v>
      </c>
      <c r="M24" s="6">
        <f>SUMPRODUCT(--(M19:M22=TRUE))/COUNTA(M19:M22)</f>
        <v>0.66666666666666663</v>
      </c>
      <c r="N24" s="6">
        <f>SUMPRODUCT(--(N19:N22=TRUE))/COUNTA(N19:N22)</f>
        <v>0.66666666666666663</v>
      </c>
      <c r="O24" s="6">
        <f>AVERAGE(O19:O21)</f>
        <v>4.3426177180746484E-2</v>
      </c>
      <c r="P24" s="6">
        <f>AVERAGE(P19:P21)</f>
        <v>4.8279118357217078E-2</v>
      </c>
      <c r="Q24" s="6">
        <f>AVERAGE(Q19:Q21)</f>
        <v>4.8279118357217078E-2</v>
      </c>
      <c r="R24" s="6">
        <f>SUMPRODUCT(--(R19:R21=TRUE))/COUNTA(R19:R21)</f>
        <v>0.66666666666666663</v>
      </c>
      <c r="S24" s="6">
        <f>SUMPRODUCT(--(S19:S21=TRUE))/COUNTA(S19:S21)</f>
        <v>0.66666666666666663</v>
      </c>
      <c r="T24" s="6">
        <f>SUMPRODUCT(--(T19:T21=TRUE))/COUNTA(T19:T21)</f>
        <v>0.66666666666666663</v>
      </c>
      <c r="U24" s="6">
        <f>AVERAGE(U19:U21)</f>
        <v>-0.12114051415457529</v>
      </c>
      <c r="V24" s="6">
        <f>AVERAGE(V19:V21)</f>
        <v>-0.12114051415457529</v>
      </c>
    </row>
    <row r="26" spans="1:26" x14ac:dyDescent="0.3">
      <c r="A26" s="13" t="s">
        <v>131</v>
      </c>
      <c r="B26" s="13">
        <v>0.3574</v>
      </c>
      <c r="C26" s="13">
        <v>0.35539999999999999</v>
      </c>
      <c r="D26" s="13">
        <v>0.37</v>
      </c>
      <c r="E26" s="13">
        <v>0.36919999999999997</v>
      </c>
      <c r="F26" s="13">
        <v>0.36919999999999997</v>
      </c>
      <c r="G26" s="13">
        <v>0.32500000000000001</v>
      </c>
      <c r="H26" s="13">
        <v>0.32500000000000001</v>
      </c>
      <c r="I26" s="13">
        <v>0.41899999999999998</v>
      </c>
      <c r="J26" s="13">
        <v>0.32500000000000001</v>
      </c>
      <c r="K26" s="2" t="b">
        <f t="shared" ref="K26:K29" si="28">C26&gt;D26</f>
        <v>0</v>
      </c>
      <c r="L26" s="10">
        <f t="shared" si="17"/>
        <v>-5.5959709009513201E-3</v>
      </c>
      <c r="O26" s="8">
        <f>(C26-G26)/C26</f>
        <v>8.5537422622397247E-2</v>
      </c>
      <c r="P26" s="8">
        <f t="shared" ref="P26:P29" si="29">(C26-H26)/C26</f>
        <v>8.5537422622397247E-2</v>
      </c>
      <c r="Q26" s="8">
        <f t="shared" ref="Q26:Q29" si="30">(C26-J26)/C26</f>
        <v>8.5537422622397247E-2</v>
      </c>
      <c r="R26" s="1" t="b">
        <f>O26=P26</f>
        <v>1</v>
      </c>
      <c r="S26" s="21" t="b">
        <f t="shared" ref="S26:T26" si="31">O26&gt;3.99%</f>
        <v>1</v>
      </c>
      <c r="T26" s="1" t="b">
        <f t="shared" si="31"/>
        <v>1</v>
      </c>
      <c r="U26" s="8">
        <f t="shared" ref="U26" si="32">(C26-E26)/C26</f>
        <v>-3.8829487900956611E-2</v>
      </c>
      <c r="V26" s="8">
        <f t="shared" ref="V26" si="33">(C26-F26)/C26</f>
        <v>-3.8829487900956611E-2</v>
      </c>
    </row>
    <row r="27" spans="1:26" x14ac:dyDescent="0.3">
      <c r="A27" s="13" t="s">
        <v>77</v>
      </c>
      <c r="B27" s="13">
        <v>0.56220000000000003</v>
      </c>
      <c r="C27" s="13">
        <v>0.54</v>
      </c>
      <c r="D27" s="13">
        <v>0.51800000000000002</v>
      </c>
      <c r="E27" s="13">
        <v>0.56189999999999996</v>
      </c>
      <c r="F27" s="13">
        <v>0.56189999999999996</v>
      </c>
      <c r="G27" s="13">
        <v>0.45219999999999999</v>
      </c>
      <c r="H27" s="13">
        <v>0.45219999999999999</v>
      </c>
      <c r="I27" s="13">
        <v>0.56000000000000005</v>
      </c>
      <c r="J27" s="13">
        <v>0.40300000000000002</v>
      </c>
      <c r="K27" s="1" t="b">
        <f t="shared" si="28"/>
        <v>1</v>
      </c>
      <c r="L27" s="10">
        <f t="shared" si="17"/>
        <v>-3.948772678762006E-2</v>
      </c>
      <c r="M27" t="b">
        <f t="shared" ref="M27:M29" si="34">IF(L27&lt;-4%,O27&gt;4%)</f>
        <v>0</v>
      </c>
      <c r="N27" t="b">
        <f t="shared" ref="N27:N29" si="35">IF(L27&lt;-4%,Q27&gt;4%)</f>
        <v>0</v>
      </c>
      <c r="O27" s="8">
        <f>(C27-G27)/C27</f>
        <v>0.16259259259259268</v>
      </c>
      <c r="P27" s="8">
        <f t="shared" si="29"/>
        <v>0.16259259259259268</v>
      </c>
      <c r="Q27" s="8">
        <f t="shared" si="30"/>
        <v>0.25370370370370371</v>
      </c>
      <c r="R27" s="1" t="b">
        <f>O27=P27</f>
        <v>1</v>
      </c>
      <c r="S27" s="21" t="b">
        <f t="shared" ref="S27:T29" si="36">O27&gt;3.99%</f>
        <v>1</v>
      </c>
      <c r="T27" s="1" t="b">
        <f t="shared" si="36"/>
        <v>1</v>
      </c>
      <c r="U27" s="8">
        <f t="shared" ref="U27:U29" si="37">(C27-E27)/C27</f>
        <v>-4.0555555555555407E-2</v>
      </c>
      <c r="V27" s="8">
        <f t="shared" ref="V27:V29" si="38">(C27-F27)/C27</f>
        <v>-4.0555555555555407E-2</v>
      </c>
    </row>
    <row r="28" spans="1:26" x14ac:dyDescent="0.3">
      <c r="A28" s="13" t="s">
        <v>102</v>
      </c>
      <c r="B28" s="13">
        <v>0.41089999999999999</v>
      </c>
      <c r="C28" s="13">
        <v>0.4</v>
      </c>
      <c r="D28" s="13">
        <v>0.39700000000000002</v>
      </c>
      <c r="E28" s="13">
        <v>0.43070000000000003</v>
      </c>
      <c r="F28" s="13">
        <v>0.43070000000000003</v>
      </c>
      <c r="G28" s="13">
        <v>0.37</v>
      </c>
      <c r="H28" s="13">
        <v>0.37</v>
      </c>
      <c r="I28" s="13">
        <v>0.44</v>
      </c>
      <c r="J28" s="13">
        <v>0.37</v>
      </c>
      <c r="K28" s="1" t="b">
        <f t="shared" si="28"/>
        <v>1</v>
      </c>
      <c r="L28" s="6">
        <f t="shared" si="17"/>
        <v>-2.6527135556096291E-2</v>
      </c>
      <c r="O28" s="8">
        <f t="shared" ref="O28:O29" si="39">(C28-G28)/C28</f>
        <v>7.5000000000000067E-2</v>
      </c>
      <c r="P28" s="8">
        <f t="shared" si="29"/>
        <v>7.5000000000000067E-2</v>
      </c>
      <c r="Q28" s="8">
        <f t="shared" si="30"/>
        <v>7.5000000000000067E-2</v>
      </c>
      <c r="R28" s="1" t="b">
        <f t="shared" ref="R28:R29" si="40">O28=P28</f>
        <v>1</v>
      </c>
      <c r="S28" s="21" t="b">
        <f t="shared" si="36"/>
        <v>1</v>
      </c>
      <c r="T28" s="1" t="b">
        <f t="shared" si="36"/>
        <v>1</v>
      </c>
      <c r="U28" s="8">
        <f t="shared" si="37"/>
        <v>-7.6750000000000013E-2</v>
      </c>
      <c r="V28" s="8">
        <f t="shared" si="38"/>
        <v>-7.6750000000000013E-2</v>
      </c>
    </row>
    <row r="29" spans="1:26" x14ac:dyDescent="0.3">
      <c r="A29" s="13" t="s">
        <v>151</v>
      </c>
      <c r="B29" s="13">
        <v>0.73</v>
      </c>
      <c r="C29" s="13">
        <v>0.64259999999999995</v>
      </c>
      <c r="D29" s="13">
        <v>0.62</v>
      </c>
      <c r="E29" s="13">
        <v>0.65049999999999997</v>
      </c>
      <c r="F29" s="13">
        <v>0.65049999999999997</v>
      </c>
      <c r="G29" s="13">
        <v>0.61099999999999999</v>
      </c>
      <c r="H29" s="13">
        <v>0.61099999999999999</v>
      </c>
      <c r="I29" s="13">
        <v>0.65</v>
      </c>
      <c r="J29" s="13">
        <v>0.61099999999999999</v>
      </c>
      <c r="K29" s="1" t="b">
        <f t="shared" si="28"/>
        <v>1</v>
      </c>
      <c r="L29" s="10">
        <f t="shared" si="17"/>
        <v>-0.11972602739726032</v>
      </c>
      <c r="M29" t="b">
        <f t="shared" si="34"/>
        <v>1</v>
      </c>
      <c r="N29" t="b">
        <f t="shared" si="35"/>
        <v>1</v>
      </c>
      <c r="O29" s="8">
        <f t="shared" si="39"/>
        <v>4.9175225645813822E-2</v>
      </c>
      <c r="P29" s="8">
        <f t="shared" si="29"/>
        <v>4.9175225645813822E-2</v>
      </c>
      <c r="Q29" s="8">
        <f t="shared" si="30"/>
        <v>4.9175225645813822E-2</v>
      </c>
      <c r="R29" s="1" t="b">
        <f t="shared" si="40"/>
        <v>1</v>
      </c>
      <c r="S29" s="21" t="b">
        <f t="shared" si="36"/>
        <v>1</v>
      </c>
      <c r="T29" s="1" t="b">
        <f t="shared" si="36"/>
        <v>1</v>
      </c>
      <c r="U29" s="8">
        <f t="shared" si="37"/>
        <v>-1.2293806411453499E-2</v>
      </c>
      <c r="V29" s="8">
        <f t="shared" si="38"/>
        <v>-1.2293806411453499E-2</v>
      </c>
    </row>
    <row r="31" spans="1:26" x14ac:dyDescent="0.3">
      <c r="M31" s="6">
        <f>SUMPRODUCT(--(M27:M29=TRUE))/COUNTA(M27:M29)</f>
        <v>0.5</v>
      </c>
      <c r="N31" s="6">
        <f>SUMPRODUCT(--(N27:N29=TRUE))/COUNTA(N27:N29)</f>
        <v>0.5</v>
      </c>
      <c r="O31" s="6">
        <f>AVERAGE(O26:O29)</f>
        <v>9.307631021520095E-2</v>
      </c>
      <c r="P31" s="6">
        <f>AVERAGE(P26:P29)</f>
        <v>9.307631021520095E-2</v>
      </c>
      <c r="Q31" s="6">
        <f>AVERAGE(Q26:Q29)</f>
        <v>0.11585408799297871</v>
      </c>
      <c r="R31" s="6">
        <f>SUMPRODUCT(--(R26:R29=TRUE))/COUNTA(R26:R29)</f>
        <v>1</v>
      </c>
      <c r="S31" s="6">
        <f>SUMPRODUCT(--(S26:S29=TRUE))/COUNTA(S26:S29)</f>
        <v>1</v>
      </c>
      <c r="T31" s="6">
        <f>SUMPRODUCT(--(T26:T29=TRUE))/COUNTA(T26:T29)</f>
        <v>1</v>
      </c>
      <c r="U31" s="6">
        <f>AVERAGE(U26:U29)</f>
        <v>-4.2107212466991381E-2</v>
      </c>
      <c r="V31" s="6">
        <f>AVERAGE(V26:V29)</f>
        <v>-4.2107212466991381E-2</v>
      </c>
    </row>
    <row r="32" spans="1:26" x14ac:dyDescent="0.3">
      <c r="A32" s="18">
        <v>43964</v>
      </c>
    </row>
    <row r="34" spans="1:22" x14ac:dyDescent="0.3">
      <c r="A34" s="13" t="s">
        <v>154</v>
      </c>
      <c r="B34" s="13">
        <v>0.84140000000000004</v>
      </c>
      <c r="C34" s="13">
        <v>0.79</v>
      </c>
      <c r="D34" s="13">
        <v>0.71</v>
      </c>
      <c r="E34" s="13">
        <v>0.79649999999999999</v>
      </c>
      <c r="F34" s="13">
        <v>0.79649999999999999</v>
      </c>
      <c r="G34" s="13">
        <v>0.69899999999999995</v>
      </c>
      <c r="H34" s="13">
        <v>0.69899999999999995</v>
      </c>
      <c r="I34" s="13">
        <v>0.79649999999999999</v>
      </c>
      <c r="J34" s="13">
        <v>0.6633</v>
      </c>
      <c r="K34" s="1" t="b">
        <f t="shared" ref="K34:K42" si="41">C34&gt;D34</f>
        <v>1</v>
      </c>
      <c r="L34" s="10">
        <f t="shared" si="17"/>
        <v>-6.1088661754219155E-2</v>
      </c>
      <c r="M34" t="b">
        <f t="shared" ref="M34:M35" si="42">IF(L34&lt;-4%,O34&gt;4%)</f>
        <v>1</v>
      </c>
      <c r="N34" t="b">
        <f t="shared" ref="N34:N35" si="43">IF(L34&lt;-4%,Q34&gt;4%)</f>
        <v>1</v>
      </c>
      <c r="O34" s="8">
        <f t="shared" ref="O34:O35" si="44">(C34-G34)/C34</f>
        <v>0.11518987341772162</v>
      </c>
      <c r="P34" s="8">
        <f t="shared" ref="P34:P35" si="45">(C34-H34)/C34</f>
        <v>0.11518987341772162</v>
      </c>
      <c r="Q34" s="8">
        <f t="shared" ref="Q34:Q35" si="46">(C34-J34)/C34</f>
        <v>0.16037974683544307</v>
      </c>
      <c r="R34" s="1" t="b">
        <f t="shared" ref="R34:R35" si="47">O34=P34</f>
        <v>1</v>
      </c>
      <c r="S34" s="21" t="b">
        <f t="shared" ref="S34:T35" si="48">O34&gt;3.99%</f>
        <v>1</v>
      </c>
      <c r="T34" s="1" t="b">
        <f t="shared" si="48"/>
        <v>1</v>
      </c>
      <c r="U34" s="8">
        <f t="shared" ref="U34:U35" si="49">(C34-E34)/C34</f>
        <v>-8.2278481012657591E-3</v>
      </c>
      <c r="V34" s="8">
        <f t="shared" ref="V34:V35" si="50">(C34-F34)/C34</f>
        <v>-8.2278481012657591E-3</v>
      </c>
    </row>
    <row r="35" spans="1:22" x14ac:dyDescent="0.3">
      <c r="A35" s="13" t="s">
        <v>78</v>
      </c>
      <c r="B35" s="13">
        <v>0.72199999999999998</v>
      </c>
      <c r="C35" s="13">
        <v>0.67</v>
      </c>
      <c r="D35" s="13">
        <v>0.61209999999999998</v>
      </c>
      <c r="E35" s="13">
        <v>0.6915</v>
      </c>
      <c r="F35" s="13">
        <v>0.6915</v>
      </c>
      <c r="G35" s="13">
        <v>0.61799999999999999</v>
      </c>
      <c r="H35" s="13">
        <v>0.61799999999999999</v>
      </c>
      <c r="I35" s="13">
        <v>0.70799999999999996</v>
      </c>
      <c r="J35" s="13">
        <v>0.57999999999999996</v>
      </c>
      <c r="K35" s="1" t="b">
        <f t="shared" si="41"/>
        <v>1</v>
      </c>
      <c r="L35" s="10">
        <f t="shared" si="17"/>
        <v>-7.2022160664819854E-2</v>
      </c>
      <c r="M35" t="b">
        <f t="shared" si="42"/>
        <v>1</v>
      </c>
      <c r="N35" t="b">
        <f t="shared" si="43"/>
        <v>1</v>
      </c>
      <c r="O35" s="8">
        <f t="shared" si="44"/>
        <v>7.7611940298507529E-2</v>
      </c>
      <c r="P35" s="8">
        <f t="shared" si="45"/>
        <v>7.7611940298507529E-2</v>
      </c>
      <c r="Q35" s="8">
        <f t="shared" si="46"/>
        <v>0.13432835820895533</v>
      </c>
      <c r="R35" s="1" t="b">
        <f t="shared" si="47"/>
        <v>1</v>
      </c>
      <c r="S35" s="21" t="b">
        <f t="shared" si="48"/>
        <v>1</v>
      </c>
      <c r="T35" s="1" t="b">
        <f t="shared" si="48"/>
        <v>1</v>
      </c>
      <c r="U35" s="8">
        <f t="shared" si="49"/>
        <v>-3.2089552238805913E-2</v>
      </c>
      <c r="V35" s="8">
        <f t="shared" si="50"/>
        <v>-3.2089552238805913E-2</v>
      </c>
    </row>
    <row r="37" spans="1:22" x14ac:dyDescent="0.3">
      <c r="M37" s="6">
        <f>SUMPRODUCT(--(M33:M35=TRUE))/COUNTA(M33:M35)</f>
        <v>1</v>
      </c>
      <c r="N37" s="6">
        <f>SUMPRODUCT(--(N33:N35=TRUE))/COUNTA(N33:N35)</f>
        <v>1</v>
      </c>
      <c r="O37" s="6">
        <f>AVERAGE(O34:O35)</f>
        <v>9.6400906858114574E-2</v>
      </c>
      <c r="P37" s="6">
        <f>AVERAGE(P34:P35)</f>
        <v>9.6400906858114574E-2</v>
      </c>
      <c r="Q37" s="6">
        <f>AVERAGE(Q34:Q35)</f>
        <v>0.14735405252219919</v>
      </c>
      <c r="R37" s="6">
        <f>SUMPRODUCT(--(R32:R35=TRUE))/COUNTA(R32:R35)</f>
        <v>1</v>
      </c>
      <c r="S37" s="6">
        <f>SUMPRODUCT(--(S32:S35=TRUE))/COUNTA(S32:S35)</f>
        <v>1</v>
      </c>
      <c r="T37" s="6">
        <f>SUMPRODUCT(--(T32:T35=TRUE))/COUNTA(T32:T35)</f>
        <v>1</v>
      </c>
      <c r="U37" s="6">
        <f>AVERAGE(U34:U35)</f>
        <v>-2.0158700170035834E-2</v>
      </c>
      <c r="V37" s="6">
        <f>AVERAGE(V34:V35)</f>
        <v>-2.0158700170035834E-2</v>
      </c>
    </row>
    <row r="38" spans="1:22" x14ac:dyDescent="0.3">
      <c r="A38" s="18">
        <v>43965</v>
      </c>
    </row>
    <row r="40" spans="1:22" x14ac:dyDescent="0.3">
      <c r="A40" s="13" t="s">
        <v>162</v>
      </c>
      <c r="B40" s="13">
        <v>0.57999999999999996</v>
      </c>
      <c r="C40" s="13">
        <v>0.51339999999999997</v>
      </c>
      <c r="D40" s="13">
        <v>0.49020000000000002</v>
      </c>
      <c r="E40" s="13">
        <v>0.51490000000000002</v>
      </c>
      <c r="F40" s="13">
        <v>0.51490000000000002</v>
      </c>
      <c r="G40" s="13">
        <v>0.46</v>
      </c>
      <c r="H40" s="13">
        <v>0.46</v>
      </c>
      <c r="I40" s="13">
        <v>0.54879999999999995</v>
      </c>
      <c r="J40" s="13">
        <v>0.46079999999999999</v>
      </c>
      <c r="K40" s="1" t="b">
        <f t="shared" si="41"/>
        <v>1</v>
      </c>
      <c r="L40" s="10">
        <f t="shared" si="17"/>
        <v>-0.11482758620689655</v>
      </c>
      <c r="M40" t="b">
        <f t="shared" ref="M40:M42" si="51">IF(L40&lt;-4%,O40&gt;4%)</f>
        <v>1</v>
      </c>
      <c r="N40" t="b">
        <f t="shared" ref="N40:N42" si="52">IF(L40&lt;-4%,Q40&gt;4%)</f>
        <v>1</v>
      </c>
      <c r="O40" s="8">
        <f t="shared" ref="O40:O42" si="53">(C40-G40)/C40</f>
        <v>0.10401246591351763</v>
      </c>
      <c r="P40" s="8">
        <f t="shared" ref="P40:P42" si="54">(C40-H40)/C40</f>
        <v>0.10401246591351763</v>
      </c>
      <c r="Q40" s="8">
        <f t="shared" ref="Q40:Q42" si="55">(C40-J40)/C40</f>
        <v>0.10245422672380207</v>
      </c>
      <c r="R40" s="1" t="b">
        <f t="shared" ref="R40:R42" si="56">O40=P40</f>
        <v>1</v>
      </c>
      <c r="S40" s="21" t="b">
        <f t="shared" ref="S40:T42" si="57">O40&gt;3.99%</f>
        <v>1</v>
      </c>
      <c r="T40" s="1" t="b">
        <f t="shared" si="57"/>
        <v>1</v>
      </c>
      <c r="U40" s="8">
        <f t="shared" ref="U40:U42" si="58">(C40-E40)/C40</f>
        <v>-2.9216984807169011E-3</v>
      </c>
      <c r="V40" s="8">
        <f t="shared" ref="V40:V42" si="59">(C40-F40)/C40</f>
        <v>-2.9216984807169011E-3</v>
      </c>
    </row>
    <row r="41" spans="1:22" x14ac:dyDescent="0.3">
      <c r="A41" s="13" t="s">
        <v>163</v>
      </c>
      <c r="B41" s="13">
        <v>0.78010000000000002</v>
      </c>
      <c r="C41" s="13">
        <v>0.75</v>
      </c>
      <c r="D41" s="13">
        <v>0.72750000000000004</v>
      </c>
      <c r="E41" s="13">
        <v>0.76</v>
      </c>
      <c r="F41" s="13">
        <v>0.78</v>
      </c>
      <c r="G41" s="13">
        <v>0.7</v>
      </c>
      <c r="H41" s="13">
        <v>0.7</v>
      </c>
      <c r="I41" s="13">
        <v>0.79110000000000003</v>
      </c>
      <c r="J41" s="13">
        <v>0.7</v>
      </c>
      <c r="K41" s="1" t="b">
        <f t="shared" si="41"/>
        <v>1</v>
      </c>
      <c r="L41" s="10">
        <f t="shared" si="17"/>
        <v>-3.8584796820920413E-2</v>
      </c>
      <c r="M41" t="b">
        <f t="shared" si="51"/>
        <v>0</v>
      </c>
      <c r="N41" t="b">
        <f t="shared" si="52"/>
        <v>0</v>
      </c>
      <c r="O41" s="8">
        <f t="shared" si="53"/>
        <v>6.6666666666666721E-2</v>
      </c>
      <c r="P41" s="8">
        <f t="shared" si="54"/>
        <v>6.6666666666666721E-2</v>
      </c>
      <c r="Q41" s="8">
        <f t="shared" si="55"/>
        <v>6.6666666666666721E-2</v>
      </c>
      <c r="R41" s="1" t="b">
        <f t="shared" si="56"/>
        <v>1</v>
      </c>
      <c r="S41" s="21" t="b">
        <f t="shared" si="57"/>
        <v>1</v>
      </c>
      <c r="T41" s="1" t="b">
        <f t="shared" si="57"/>
        <v>1</v>
      </c>
      <c r="U41" s="8">
        <f t="shared" si="58"/>
        <v>-1.3333333333333345E-2</v>
      </c>
      <c r="V41" s="8">
        <f t="shared" si="59"/>
        <v>-4.0000000000000036E-2</v>
      </c>
    </row>
    <row r="42" spans="1:22" x14ac:dyDescent="0.3">
      <c r="A42" s="13" t="s">
        <v>164</v>
      </c>
      <c r="B42" s="13">
        <v>0.54400000000000004</v>
      </c>
      <c r="C42" s="13">
        <v>0.49</v>
      </c>
      <c r="D42" s="13">
        <v>0.60250000000000004</v>
      </c>
      <c r="E42" s="13">
        <v>0.56999999999999995</v>
      </c>
      <c r="F42" s="13">
        <v>0.61</v>
      </c>
      <c r="G42" s="13">
        <v>0.49</v>
      </c>
      <c r="H42" s="13">
        <v>0.49</v>
      </c>
      <c r="I42" s="13">
        <v>0.61</v>
      </c>
      <c r="J42" s="13">
        <v>0.49</v>
      </c>
      <c r="K42" s="2" t="b">
        <f t="shared" si="41"/>
        <v>0</v>
      </c>
      <c r="L42" s="10">
        <f t="shared" si="17"/>
        <v>-9.9264705882353019E-2</v>
      </c>
      <c r="M42" t="b">
        <f t="shared" si="51"/>
        <v>0</v>
      </c>
      <c r="N42" t="b">
        <f t="shared" si="52"/>
        <v>0</v>
      </c>
      <c r="O42" s="8">
        <f t="shared" si="53"/>
        <v>0</v>
      </c>
      <c r="P42" s="8">
        <f t="shared" si="54"/>
        <v>0</v>
      </c>
      <c r="Q42" s="8">
        <f t="shared" si="55"/>
        <v>0</v>
      </c>
      <c r="R42" s="1" t="b">
        <f t="shared" si="56"/>
        <v>1</v>
      </c>
      <c r="S42" s="2" t="b">
        <f t="shared" si="57"/>
        <v>0</v>
      </c>
      <c r="T42" s="2" t="b">
        <f t="shared" si="57"/>
        <v>0</v>
      </c>
      <c r="U42" s="8">
        <f t="shared" si="58"/>
        <v>-0.16326530612244891</v>
      </c>
      <c r="V42" s="8">
        <f t="shared" si="59"/>
        <v>-0.24489795918367346</v>
      </c>
    </row>
    <row r="44" spans="1:22" x14ac:dyDescent="0.3">
      <c r="M44" s="6">
        <f>SUMPRODUCT(--(M40:M42=TRUE))/COUNTA(M40:M42)</f>
        <v>0.33333333333333331</v>
      </c>
      <c r="N44" s="6">
        <f>SUMPRODUCT(--(N40:N42=TRUE))/COUNTA(N40:N42)</f>
        <v>0.33333333333333331</v>
      </c>
      <c r="O44" s="6">
        <f>AVERAGE(O40:O42)</f>
        <v>5.6893044193394783E-2</v>
      </c>
      <c r="P44" s="6">
        <f>AVERAGE(P40:P42)</f>
        <v>5.6893044193394783E-2</v>
      </c>
      <c r="Q44" s="6">
        <f>AVERAGE(Q40:Q42)</f>
        <v>5.6373631130156261E-2</v>
      </c>
      <c r="R44" s="6">
        <f>SUMPRODUCT(--(R39:R42=TRUE))/COUNTA(R39:R42)</f>
        <v>1</v>
      </c>
      <c r="S44" s="6">
        <f>SUMPRODUCT(--(S39:S42=TRUE))/COUNTA(S39:S42)</f>
        <v>0.66666666666666663</v>
      </c>
      <c r="T44" s="6">
        <f>SUMPRODUCT(--(T39:T42=TRUE))/COUNTA(T39:T42)</f>
        <v>0.66666666666666663</v>
      </c>
      <c r="U44" s="6">
        <f>AVERAGE(U40:U42)</f>
        <v>-5.9840112645499717E-2</v>
      </c>
      <c r="V44" s="6">
        <f>AVERAGE(V40:V42)</f>
        <v>-9.5939885888130128E-2</v>
      </c>
    </row>
    <row r="45" spans="1:22" x14ac:dyDescent="0.3">
      <c r="A45" s="18">
        <v>43966</v>
      </c>
    </row>
    <row r="47" spans="1:22" x14ac:dyDescent="0.3">
      <c r="A47" s="13" t="s">
        <v>164</v>
      </c>
      <c r="B47" s="13">
        <v>0.6</v>
      </c>
      <c r="C47" s="13">
        <v>0.56000000000000005</v>
      </c>
      <c r="D47" s="13">
        <v>0.57809999999999995</v>
      </c>
      <c r="E47" s="13">
        <v>0.59</v>
      </c>
      <c r="F47" s="13">
        <v>0.59</v>
      </c>
      <c r="G47" s="13">
        <v>0.55000000000000004</v>
      </c>
      <c r="H47" s="13">
        <v>0.55000000000000004</v>
      </c>
      <c r="I47" s="13">
        <v>0.58760000000000001</v>
      </c>
      <c r="J47" s="13">
        <v>0.55100000000000005</v>
      </c>
      <c r="K47" s="2" t="b">
        <f t="shared" ref="K47:K50" si="60">C47&gt;D47</f>
        <v>0</v>
      </c>
      <c r="L47" s="10">
        <f t="shared" ref="L47:L50" si="61">(C47-B47)/B47</f>
        <v>-6.6666666666666541E-2</v>
      </c>
      <c r="M47" t="b">
        <f t="shared" ref="M47:M50" si="62">IF(L47&lt;-4%,O47&gt;4%)</f>
        <v>0</v>
      </c>
      <c r="N47" t="b">
        <f t="shared" ref="N47:N50" si="63">IF(L47&lt;-4%,Q47&gt;4%)</f>
        <v>0</v>
      </c>
      <c r="O47" s="8">
        <f t="shared" ref="O47:O50" si="64">(C47-G47)/C47</f>
        <v>1.785714285714287E-2</v>
      </c>
      <c r="P47" s="8">
        <f t="shared" ref="P47:P50" si="65">(C47-H47)/C47</f>
        <v>1.785714285714287E-2</v>
      </c>
      <c r="Q47" s="8">
        <f t="shared" ref="Q47:Q50" si="66">(C47-J47)/C47</f>
        <v>1.6071428571428584E-2</v>
      </c>
      <c r="R47" s="1" t="b">
        <f t="shared" ref="R47:R50" si="67">O47=P47</f>
        <v>1</v>
      </c>
      <c r="S47" s="2" t="b">
        <f t="shared" ref="S47:T50" si="68">O47&gt;3.99%</f>
        <v>0</v>
      </c>
      <c r="T47" s="2" t="b">
        <f t="shared" si="68"/>
        <v>0</v>
      </c>
      <c r="U47" s="8">
        <f t="shared" ref="U47:U50" si="69">(C47-E47)/C47</f>
        <v>-5.3571428571428416E-2</v>
      </c>
      <c r="V47" s="8">
        <f t="shared" ref="V47:V50" si="70">(C47-F47)/C47</f>
        <v>-5.3571428571428416E-2</v>
      </c>
    </row>
    <row r="48" spans="1:22" x14ac:dyDescent="0.3">
      <c r="A48" s="13" t="s">
        <v>167</v>
      </c>
      <c r="B48" s="13">
        <v>0.7</v>
      </c>
      <c r="C48" s="13">
        <v>0.55000000000000004</v>
      </c>
      <c r="D48" s="13">
        <v>0.62690000000000001</v>
      </c>
      <c r="E48" s="13">
        <v>0.59</v>
      </c>
      <c r="F48" s="13">
        <v>0.63</v>
      </c>
      <c r="G48" s="13">
        <v>0.51</v>
      </c>
      <c r="H48" s="13">
        <v>0.51</v>
      </c>
      <c r="I48" s="13">
        <v>0.66500000000000004</v>
      </c>
      <c r="J48" s="13">
        <v>0.51300000000000001</v>
      </c>
      <c r="K48" s="2" t="b">
        <f t="shared" si="60"/>
        <v>0</v>
      </c>
      <c r="L48" s="10">
        <f t="shared" si="61"/>
        <v>-0.21428571428571416</v>
      </c>
      <c r="M48" t="b">
        <f t="shared" si="62"/>
        <v>1</v>
      </c>
      <c r="N48" t="b">
        <f t="shared" si="63"/>
        <v>1</v>
      </c>
      <c r="O48" s="8">
        <f t="shared" si="64"/>
        <v>7.2727272727272779E-2</v>
      </c>
      <c r="P48" s="8">
        <f t="shared" si="65"/>
        <v>7.2727272727272779E-2</v>
      </c>
      <c r="Q48" s="8">
        <f t="shared" si="66"/>
        <v>6.7272727272727331E-2</v>
      </c>
      <c r="R48" s="1" t="b">
        <f t="shared" si="67"/>
        <v>1</v>
      </c>
      <c r="S48" s="21" t="b">
        <f t="shared" si="68"/>
        <v>1</v>
      </c>
      <c r="T48" s="1" t="b">
        <f t="shared" si="68"/>
        <v>1</v>
      </c>
      <c r="U48" s="8">
        <f t="shared" si="69"/>
        <v>-7.2727272727272585E-2</v>
      </c>
      <c r="V48" s="8">
        <f t="shared" si="70"/>
        <v>-0.14545454545454536</v>
      </c>
    </row>
    <row r="49" spans="1:22" x14ac:dyDescent="0.3">
      <c r="A49" s="13" t="s">
        <v>168</v>
      </c>
      <c r="B49" s="13">
        <v>0.626</v>
      </c>
      <c r="C49" s="13">
        <v>0.6</v>
      </c>
      <c r="D49" s="13">
        <v>0.6</v>
      </c>
      <c r="E49" s="13">
        <v>0.62</v>
      </c>
      <c r="F49" s="13">
        <v>0.62</v>
      </c>
      <c r="G49" s="13">
        <v>0.56000000000000005</v>
      </c>
      <c r="H49" s="13">
        <v>0.56000000000000005</v>
      </c>
      <c r="I49" s="13">
        <v>0.62</v>
      </c>
      <c r="J49" s="13">
        <v>0.56000000000000005</v>
      </c>
      <c r="K49" s="2" t="b">
        <f t="shared" si="60"/>
        <v>0</v>
      </c>
      <c r="L49" s="10">
        <f t="shared" si="61"/>
        <v>-4.1533546325878634E-2</v>
      </c>
      <c r="M49" t="b">
        <f t="shared" si="62"/>
        <v>1</v>
      </c>
      <c r="N49" t="b">
        <f t="shared" si="63"/>
        <v>1</v>
      </c>
      <c r="O49" s="8">
        <f t="shared" si="64"/>
        <v>6.6666666666666541E-2</v>
      </c>
      <c r="P49" s="8">
        <f t="shared" si="65"/>
        <v>6.6666666666666541E-2</v>
      </c>
      <c r="Q49" s="8">
        <f t="shared" si="66"/>
        <v>6.6666666666666541E-2</v>
      </c>
      <c r="R49" s="1" t="b">
        <f t="shared" si="67"/>
        <v>1</v>
      </c>
      <c r="S49" s="21" t="b">
        <f t="shared" si="68"/>
        <v>1</v>
      </c>
      <c r="T49" s="1" t="b">
        <f t="shared" si="68"/>
        <v>1</v>
      </c>
      <c r="U49" s="8">
        <f t="shared" si="69"/>
        <v>-3.3333333333333368E-2</v>
      </c>
      <c r="V49" s="8">
        <f t="shared" si="70"/>
        <v>-3.3333333333333368E-2</v>
      </c>
    </row>
    <row r="50" spans="1:22" x14ac:dyDescent="0.3">
      <c r="A50" s="13" t="s">
        <v>77</v>
      </c>
      <c r="B50" s="13">
        <v>0.57589999999999997</v>
      </c>
      <c r="C50" s="13">
        <v>0.5</v>
      </c>
      <c r="D50" s="13">
        <v>0.5635</v>
      </c>
      <c r="E50" s="13">
        <v>0.56999999999999995</v>
      </c>
      <c r="F50" s="13">
        <v>0.56999999999999995</v>
      </c>
      <c r="G50" s="13">
        <v>0.5</v>
      </c>
      <c r="H50" s="13">
        <v>0.5</v>
      </c>
      <c r="I50" s="13">
        <v>0.64890000000000003</v>
      </c>
      <c r="J50" s="13">
        <v>0.5</v>
      </c>
      <c r="K50" s="2" t="b">
        <f t="shared" si="60"/>
        <v>0</v>
      </c>
      <c r="L50" s="10">
        <f t="shared" si="61"/>
        <v>-0.13179371418649066</v>
      </c>
      <c r="M50" t="b">
        <f t="shared" si="62"/>
        <v>0</v>
      </c>
      <c r="N50" t="b">
        <f t="shared" si="63"/>
        <v>0</v>
      </c>
      <c r="O50" s="8">
        <f t="shared" si="64"/>
        <v>0</v>
      </c>
      <c r="P50" s="8">
        <f t="shared" si="65"/>
        <v>0</v>
      </c>
      <c r="Q50" s="8">
        <f t="shared" si="66"/>
        <v>0</v>
      </c>
      <c r="R50" s="1" t="b">
        <f t="shared" si="67"/>
        <v>1</v>
      </c>
      <c r="S50" s="2" t="b">
        <f t="shared" si="68"/>
        <v>0</v>
      </c>
      <c r="T50" s="2" t="b">
        <f t="shared" si="68"/>
        <v>0</v>
      </c>
      <c r="U50" s="8">
        <f t="shared" si="69"/>
        <v>-0.1399999999999999</v>
      </c>
      <c r="V50" s="8">
        <f t="shared" si="70"/>
        <v>-0.1399999999999999</v>
      </c>
    </row>
    <row r="52" spans="1:22" x14ac:dyDescent="0.3">
      <c r="M52" s="6">
        <f>SUMPRODUCT(--(M47:M50=TRUE))/COUNTA(M47:M50)</f>
        <v>0.5</v>
      </c>
      <c r="N52" s="6">
        <f>SUMPRODUCT(--(N47:N50=TRUE))/COUNTA(N47:N50)</f>
        <v>0.5</v>
      </c>
      <c r="O52" s="6">
        <f>AVERAGE(O47:O50)</f>
        <v>3.9312770562770549E-2</v>
      </c>
      <c r="P52" s="6">
        <f>AVERAGE(P47:P50)</f>
        <v>3.9312770562770549E-2</v>
      </c>
      <c r="Q52" s="6">
        <f>AVERAGE(Q47:Q50)</f>
        <v>3.7502705627705614E-2</v>
      </c>
      <c r="R52" s="6">
        <f>SUMPRODUCT(--(R47:R50=TRUE))/COUNTA(R47:R50)</f>
        <v>1</v>
      </c>
      <c r="S52" s="6">
        <f t="shared" ref="S52:T52" si="71">SUMPRODUCT(--(S47:S50=TRUE))/COUNTA(S47:S50)</f>
        <v>0.5</v>
      </c>
      <c r="T52" s="6">
        <f t="shared" si="71"/>
        <v>0.5</v>
      </c>
      <c r="U52" s="6">
        <f>AVERAGE(U47:U50)</f>
        <v>-7.4908008658008562E-2</v>
      </c>
      <c r="V52" s="6">
        <f>AVERAGE(V47:V50)</f>
        <v>-9.3089826839826764E-2</v>
      </c>
    </row>
    <row r="53" spans="1:22" x14ac:dyDescent="0.3">
      <c r="A53" s="18">
        <v>43970</v>
      </c>
    </row>
    <row r="55" spans="1:22" x14ac:dyDescent="0.3">
      <c r="A55" s="13" t="s">
        <v>174</v>
      </c>
      <c r="B55" s="13">
        <v>0.75</v>
      </c>
      <c r="C55" s="13">
        <v>0.6</v>
      </c>
      <c r="D55" s="13">
        <v>0.52990000000000004</v>
      </c>
      <c r="E55" s="13">
        <v>0.61380000000000001</v>
      </c>
      <c r="F55" s="13">
        <v>0.61380000000000001</v>
      </c>
      <c r="G55" s="13">
        <v>0.50109999999999999</v>
      </c>
      <c r="H55" s="13">
        <v>0.50109999999999999</v>
      </c>
      <c r="I55" s="13">
        <v>0.61380000000000001</v>
      </c>
      <c r="J55" s="13">
        <v>0.50109999999999999</v>
      </c>
      <c r="K55" s="1" t="b">
        <f t="shared" ref="K55" si="72">C55&gt;D55</f>
        <v>1</v>
      </c>
      <c r="L55" s="10">
        <f t="shared" ref="L55" si="73">(C55-B55)/B55</f>
        <v>-0.20000000000000004</v>
      </c>
      <c r="M55" t="b">
        <f t="shared" ref="M55" si="74">IF(L55&lt;-4%,O55&gt;4%)</f>
        <v>1</v>
      </c>
      <c r="N55" t="b">
        <f t="shared" ref="N55" si="75">IF(L55&lt;-4%,Q55&gt;4%)</f>
        <v>1</v>
      </c>
      <c r="O55" s="8">
        <f t="shared" ref="O55" si="76">(C55-G55)/C55</f>
        <v>0.16483333333333333</v>
      </c>
      <c r="P55" s="8">
        <f t="shared" ref="P55" si="77">(C55-H55)/C55</f>
        <v>0.16483333333333333</v>
      </c>
      <c r="Q55" s="8">
        <f t="shared" ref="Q55" si="78">(C55-J55)/C55</f>
        <v>0.16483333333333333</v>
      </c>
      <c r="R55" s="1" t="b">
        <f t="shared" ref="R55" si="79">O55=P55</f>
        <v>1</v>
      </c>
      <c r="S55" s="24" t="b">
        <f t="shared" ref="S55:T55" si="80">O55&gt;3.99%</f>
        <v>1</v>
      </c>
      <c r="T55" s="1" t="b">
        <f t="shared" si="80"/>
        <v>1</v>
      </c>
      <c r="U55" s="8">
        <f t="shared" ref="U55" si="81">(C55-E55)/C55</f>
        <v>-2.3000000000000059E-2</v>
      </c>
      <c r="V55" s="8">
        <f t="shared" ref="V55" si="82">(C55-F55)/C55</f>
        <v>-2.3000000000000059E-2</v>
      </c>
    </row>
    <row r="57" spans="1:22" x14ac:dyDescent="0.3">
      <c r="M57" s="6">
        <f>SUMPRODUCT(--(M54:M55=TRUE))/COUNTA(M54:M55)</f>
        <v>1</v>
      </c>
      <c r="N57" s="6">
        <f>SUMPRODUCT(--(N54:N55=TRUE))/COUNTA(N54:N55)</f>
        <v>1</v>
      </c>
      <c r="O57" s="6">
        <f>AVERAGE(O52:O55)</f>
        <v>0.10207305194805194</v>
      </c>
      <c r="P57" s="6">
        <f t="shared" ref="P57:Q57" si="83">AVERAGE(P52:P55)</f>
        <v>0.10207305194805194</v>
      </c>
      <c r="Q57" s="6">
        <f t="shared" si="83"/>
        <v>0.10116801948051947</v>
      </c>
      <c r="R57" s="6">
        <f>SUMPRODUCT(--(R54:R55=TRUE))/COUNTA(R54:R55)</f>
        <v>1</v>
      </c>
      <c r="S57" s="6">
        <f>SUMPRODUCT(--(S54:S55=TRUE))/COUNTA(S54:S55)</f>
        <v>1</v>
      </c>
      <c r="T57" s="6">
        <f>SUMPRODUCT(--(T54:T55=TRUE))/COUNTA(T54:T55)</f>
        <v>1</v>
      </c>
      <c r="U57" s="6">
        <f>AVERAGE(U52:U55)</f>
        <v>-4.8954004329004312E-2</v>
      </c>
      <c r="V57" s="6">
        <f>AVERAGE(V52:V55)</f>
        <v>-5.8044913419913413E-2</v>
      </c>
    </row>
    <row r="58" spans="1:22" x14ac:dyDescent="0.3">
      <c r="A58" s="18">
        <v>43972</v>
      </c>
    </row>
    <row r="60" spans="1:22" x14ac:dyDescent="0.3">
      <c r="A60" s="13" t="s">
        <v>168</v>
      </c>
      <c r="B60" s="13">
        <v>0.66359999999999997</v>
      </c>
      <c r="C60" s="13">
        <v>0.66</v>
      </c>
      <c r="D60" s="13">
        <v>0.57999999999999996</v>
      </c>
      <c r="E60" s="13">
        <v>0.67</v>
      </c>
      <c r="F60" s="13">
        <v>0.67</v>
      </c>
      <c r="G60" s="13">
        <v>0.63</v>
      </c>
      <c r="H60" s="13">
        <v>0.63</v>
      </c>
      <c r="I60" s="13">
        <v>0.75</v>
      </c>
      <c r="J60" s="13">
        <v>0.45229999999999998</v>
      </c>
      <c r="K60" s="1" t="b">
        <f t="shared" ref="K60:K61" si="84">C60&gt;D60</f>
        <v>1</v>
      </c>
      <c r="L60" s="6">
        <f t="shared" ref="L60:L61" si="85">(C60-B60)/B60</f>
        <v>-5.4249547920433043E-3</v>
      </c>
      <c r="O60" s="8">
        <f t="shared" ref="O60:O61" si="86">(C60-G60)/C60</f>
        <v>4.5454545454545491E-2</v>
      </c>
      <c r="P60" s="8">
        <f t="shared" ref="P60:P61" si="87">(C60-H60)/C60</f>
        <v>4.5454545454545491E-2</v>
      </c>
      <c r="Q60" s="8">
        <f t="shared" ref="Q60:Q61" si="88">(C60-J60)/C60</f>
        <v>0.31469696969696975</v>
      </c>
      <c r="R60" s="1" t="b">
        <f t="shared" ref="R60:R61" si="89">O60=P60</f>
        <v>1</v>
      </c>
      <c r="S60" s="24" t="b">
        <f t="shared" ref="S60:T61" si="90">O60&gt;3.99%</f>
        <v>1</v>
      </c>
      <c r="T60" s="1" t="b">
        <f t="shared" si="90"/>
        <v>1</v>
      </c>
      <c r="U60" s="8">
        <f t="shared" ref="U60:U61" si="91">(C60-E60)/C60</f>
        <v>-1.5151515151515164E-2</v>
      </c>
      <c r="V60" s="8">
        <f t="shared" ref="V60:V61" si="92">(C60-F60)/C60</f>
        <v>-1.5151515151515164E-2</v>
      </c>
    </row>
    <row r="61" spans="1:22" x14ac:dyDescent="0.3">
      <c r="A61" s="13" t="s">
        <v>180</v>
      </c>
      <c r="B61" s="13">
        <v>1.07</v>
      </c>
      <c r="C61" s="13">
        <v>0.94</v>
      </c>
      <c r="D61" s="13">
        <v>1.05</v>
      </c>
      <c r="E61" s="13">
        <v>1</v>
      </c>
      <c r="F61" s="13">
        <v>1</v>
      </c>
      <c r="G61" s="13">
        <v>0.86</v>
      </c>
      <c r="H61" s="13">
        <v>0.86</v>
      </c>
      <c r="I61" s="13">
        <v>1.0900000000000001</v>
      </c>
      <c r="J61" s="13">
        <v>0.86</v>
      </c>
      <c r="K61" s="2" t="b">
        <f t="shared" si="84"/>
        <v>0</v>
      </c>
      <c r="L61" s="10">
        <f t="shared" si="85"/>
        <v>-0.12149532710280384</v>
      </c>
      <c r="M61" t="b">
        <f t="shared" ref="M61" si="93">IF(L61&lt;-4%,O61&gt;4%)</f>
        <v>1</v>
      </c>
      <c r="N61" t="b">
        <f t="shared" ref="N61" si="94">IF(L61&lt;-4%,Q61&gt;4%)</f>
        <v>1</v>
      </c>
      <c r="O61" s="8">
        <f t="shared" si="86"/>
        <v>8.5106382978723361E-2</v>
      </c>
      <c r="P61" s="8">
        <f t="shared" si="87"/>
        <v>8.5106382978723361E-2</v>
      </c>
      <c r="Q61" s="8">
        <f t="shared" si="88"/>
        <v>8.5106382978723361E-2</v>
      </c>
      <c r="R61" s="1" t="b">
        <f t="shared" si="89"/>
        <v>1</v>
      </c>
      <c r="S61" s="24" t="b">
        <f t="shared" si="90"/>
        <v>1</v>
      </c>
      <c r="T61" s="1" t="b">
        <f t="shared" si="90"/>
        <v>1</v>
      </c>
      <c r="U61" s="8">
        <f t="shared" si="91"/>
        <v>-6.3829787234042618E-2</v>
      </c>
      <c r="V61" s="8">
        <f t="shared" si="92"/>
        <v>-6.3829787234042618E-2</v>
      </c>
    </row>
    <row r="63" spans="1:22" x14ac:dyDescent="0.3">
      <c r="M63" s="6">
        <f>SUMPRODUCT(--(M60:M61=TRUE))/COUNTA(M60:M61)</f>
        <v>1</v>
      </c>
      <c r="N63" s="6">
        <f>SUMPRODUCT(--(N60:N61=TRUE))/COUNTA(N60:N61)</f>
        <v>1</v>
      </c>
      <c r="O63" s="6">
        <f>AVERAGE(O58:O61)</f>
        <v>6.5280464216634429E-2</v>
      </c>
      <c r="P63" s="6">
        <f t="shared" ref="P63:Q63" si="95">AVERAGE(P58:P61)</f>
        <v>6.5280464216634429E-2</v>
      </c>
      <c r="Q63" s="6">
        <f t="shared" si="95"/>
        <v>0.19990167633784656</v>
      </c>
      <c r="R63" s="6">
        <f>SUMPRODUCT(--(R60:R61=TRUE))/COUNTA(R60:R61)</f>
        <v>1</v>
      </c>
      <c r="S63" s="6">
        <f t="shared" ref="S63:T63" si="96">SUMPRODUCT(--(S60:S61=TRUE))/COUNTA(S60:S61)</f>
        <v>1</v>
      </c>
      <c r="T63" s="6">
        <f t="shared" si="96"/>
        <v>1</v>
      </c>
      <c r="U63" s="6">
        <f>AVERAGE(U58:U61)</f>
        <v>-3.9490651192778892E-2</v>
      </c>
      <c r="V63" s="6">
        <f>AVERAGE(V58:V61)</f>
        <v>-3.9490651192778892E-2</v>
      </c>
    </row>
    <row r="64" spans="1:22" x14ac:dyDescent="0.3">
      <c r="A64" s="18">
        <v>43979</v>
      </c>
    </row>
    <row r="66" spans="1:22" x14ac:dyDescent="0.3">
      <c r="A66" s="13" t="s">
        <v>191</v>
      </c>
      <c r="B66" s="13">
        <v>0.47620000000000001</v>
      </c>
      <c r="C66" s="13">
        <v>0.46500000000000002</v>
      </c>
      <c r="D66" s="13">
        <v>0.40260000000000001</v>
      </c>
      <c r="E66" s="13">
        <v>0.48</v>
      </c>
      <c r="F66" s="13">
        <v>0.48</v>
      </c>
      <c r="G66" s="13">
        <v>0.42</v>
      </c>
      <c r="H66" s="13">
        <v>0.41</v>
      </c>
      <c r="I66" s="13">
        <v>0.48</v>
      </c>
      <c r="J66" s="13">
        <v>0.36099999999999999</v>
      </c>
      <c r="K66" s="1" t="b">
        <f t="shared" ref="K66:K67" si="97">C66&gt;D66</f>
        <v>1</v>
      </c>
      <c r="L66" s="6">
        <f t="shared" ref="L66:L67" si="98">(C66-B66)/B66</f>
        <v>-2.3519529609407785E-2</v>
      </c>
      <c r="O66" s="8">
        <f t="shared" ref="O66:O67" si="99">(C66-G66)/C66</f>
        <v>9.6774193548387177E-2</v>
      </c>
      <c r="P66" s="8">
        <f t="shared" ref="P66:P67" si="100">(C66-H66)/C66</f>
        <v>0.11827956989247322</v>
      </c>
      <c r="Q66" s="8">
        <f t="shared" ref="Q66:Q67" si="101">(C66-J66)/C66</f>
        <v>0.22365591397849469</v>
      </c>
      <c r="R66" s="1" t="b">
        <f t="shared" ref="R66:R67" si="102">O66=P66</f>
        <v>0</v>
      </c>
      <c r="S66" s="24" t="b">
        <f t="shared" ref="S66:T67" si="103">O66&gt;3.99%</f>
        <v>1</v>
      </c>
      <c r="T66" s="1" t="b">
        <f t="shared" si="103"/>
        <v>1</v>
      </c>
      <c r="U66" s="8">
        <f t="shared" ref="U66:U67" si="104">(C66-E66)/C66</f>
        <v>-3.2258064516128941E-2</v>
      </c>
      <c r="V66" s="8">
        <f t="shared" ref="V66:V67" si="105">(C66-F66)/C66</f>
        <v>-3.2258064516128941E-2</v>
      </c>
    </row>
    <row r="67" spans="1:22" x14ac:dyDescent="0.3">
      <c r="A67" s="13" t="s">
        <v>192</v>
      </c>
      <c r="B67" s="13">
        <v>0.74180000000000001</v>
      </c>
      <c r="C67" s="13">
        <v>0.71</v>
      </c>
      <c r="D67" s="13">
        <v>0.64800000000000002</v>
      </c>
      <c r="E67" s="13">
        <v>0.72989999999999999</v>
      </c>
      <c r="F67" s="13">
        <v>0.72989999999999999</v>
      </c>
      <c r="G67" s="13">
        <v>0.63</v>
      </c>
      <c r="H67" s="13">
        <v>0.63</v>
      </c>
      <c r="I67" s="13">
        <v>0.72989999999999999</v>
      </c>
      <c r="J67" s="13">
        <v>0.63</v>
      </c>
      <c r="K67" s="1" t="b">
        <f t="shared" si="97"/>
        <v>1</v>
      </c>
      <c r="L67" s="10">
        <f t="shared" si="98"/>
        <v>-4.286869776220012E-2</v>
      </c>
      <c r="M67" t="b">
        <f t="shared" ref="M67" si="106">IF(L67&lt;-4%,O67&gt;4%)</f>
        <v>1</v>
      </c>
      <c r="N67" t="b">
        <f t="shared" ref="N67" si="107">IF(L67&lt;-4%,Q67&gt;4%)</f>
        <v>1</v>
      </c>
      <c r="O67" s="8">
        <f t="shared" si="99"/>
        <v>0.11267605633802812</v>
      </c>
      <c r="P67" s="8">
        <f t="shared" si="100"/>
        <v>0.11267605633802812</v>
      </c>
      <c r="Q67" s="8">
        <f t="shared" si="101"/>
        <v>0.11267605633802812</v>
      </c>
      <c r="R67" s="1" t="b">
        <f t="shared" si="102"/>
        <v>1</v>
      </c>
      <c r="S67" s="24" t="b">
        <f t="shared" si="103"/>
        <v>1</v>
      </c>
      <c r="T67" s="1" t="b">
        <f t="shared" si="103"/>
        <v>1</v>
      </c>
      <c r="U67" s="8">
        <f t="shared" si="104"/>
        <v>-2.8028169014084548E-2</v>
      </c>
      <c r="V67" s="8">
        <f t="shared" si="105"/>
        <v>-2.8028169014084548E-2</v>
      </c>
    </row>
    <row r="69" spans="1:22" x14ac:dyDescent="0.3">
      <c r="M69" s="6">
        <f>SUMPRODUCT(--(M66:M67=TRUE))/COUNTA(M66:M67)</f>
        <v>1</v>
      </c>
      <c r="N69" s="6">
        <f>SUMPRODUCT(--(N66:N67=TRUE))/COUNTA(N66:N67)</f>
        <v>1</v>
      </c>
      <c r="O69" s="6">
        <f>AVERAGE(O66:O67)</f>
        <v>0.10472512494320765</v>
      </c>
      <c r="P69" s="6">
        <f t="shared" ref="P69:Q69" si="108">AVERAGE(P66:P67)</f>
        <v>0.11547781311525067</v>
      </c>
      <c r="Q69" s="6">
        <f t="shared" si="108"/>
        <v>0.16816598515826139</v>
      </c>
      <c r="R69" s="6">
        <f>SUMPRODUCT(--(R66:R67=TRUE))/COUNTA(R66:R67)</f>
        <v>0.5</v>
      </c>
      <c r="S69" s="6">
        <f t="shared" ref="S69:T69" si="109">SUMPRODUCT(--(S66:S67=TRUE))/COUNTA(S66:S67)</f>
        <v>1</v>
      </c>
      <c r="T69" s="6">
        <f t="shared" si="109"/>
        <v>1</v>
      </c>
      <c r="U69" s="6">
        <f>AVERAGE(U64:U67)</f>
        <v>-3.0143116765106746E-2</v>
      </c>
      <c r="V69" s="6">
        <f>AVERAGE(V64:V67)</f>
        <v>-3.0143116765106746E-2</v>
      </c>
    </row>
    <row r="70" spans="1:22" x14ac:dyDescent="0.3">
      <c r="A70" s="28">
        <v>43980</v>
      </c>
    </row>
    <row r="72" spans="1:22" x14ac:dyDescent="0.3">
      <c r="A72" s="13" t="s">
        <v>197</v>
      </c>
      <c r="B72" s="13">
        <v>0.7</v>
      </c>
      <c r="C72" s="13">
        <v>0.54900000000000004</v>
      </c>
      <c r="D72" s="13">
        <v>0.52500000000000002</v>
      </c>
      <c r="E72" s="13">
        <v>0.61009999999999998</v>
      </c>
      <c r="F72" s="13">
        <v>0.61009999999999998</v>
      </c>
      <c r="G72" s="13">
        <v>0.52</v>
      </c>
      <c r="H72" s="13">
        <v>0.52</v>
      </c>
      <c r="I72" s="13">
        <v>0.61009999999999998</v>
      </c>
      <c r="J72" s="13">
        <v>0.5</v>
      </c>
      <c r="K72" s="1" t="b">
        <f t="shared" ref="K72" si="110">C72&gt;D72</f>
        <v>1</v>
      </c>
      <c r="L72" s="10">
        <f t="shared" ref="L72" si="111">(C72-B72)/B72</f>
        <v>-0.21571428571428561</v>
      </c>
      <c r="M72" t="b">
        <f t="shared" ref="M72" si="112">IF(L72&lt;-4%,O72&gt;4%)</f>
        <v>1</v>
      </c>
      <c r="N72" t="b">
        <f t="shared" ref="N72" si="113">IF(L72&lt;-4%,Q72&gt;4%)</f>
        <v>1</v>
      </c>
      <c r="O72" s="8">
        <f t="shared" ref="O72" si="114">(C72-G72)/C72</f>
        <v>5.2823315118397128E-2</v>
      </c>
      <c r="P72" s="8">
        <f t="shared" ref="P72" si="115">(C72-H72)/C72</f>
        <v>5.2823315118397128E-2</v>
      </c>
      <c r="Q72" s="8">
        <f t="shared" ref="Q72" si="116">(C72-J72)/C72</f>
        <v>8.9253187613843418E-2</v>
      </c>
      <c r="R72" s="1" t="b">
        <f t="shared" ref="R72" si="117">O72=P72</f>
        <v>1</v>
      </c>
      <c r="S72" s="24" t="b">
        <f t="shared" ref="S72:T72" si="118">O72&gt;3.99%</f>
        <v>1</v>
      </c>
      <c r="T72" s="1" t="b">
        <f t="shared" si="118"/>
        <v>1</v>
      </c>
      <c r="U72" s="8">
        <f t="shared" ref="U72" si="119">(C72-E72)/C72</f>
        <v>-0.11129326047358822</v>
      </c>
      <c r="V72" s="8">
        <f t="shared" ref="V72" si="120">(C72-F72)/C72</f>
        <v>-0.11129326047358822</v>
      </c>
    </row>
    <row r="74" spans="1:22" x14ac:dyDescent="0.3">
      <c r="M74" s="6">
        <f>SUMPRODUCT(--(M71:M72=TRUE))/COUNTA(M71:M72)</f>
        <v>1</v>
      </c>
      <c r="N74" s="6">
        <f>SUMPRODUCT(--(N71:N72=TRUE))/COUNTA(N71:N72)</f>
        <v>1</v>
      </c>
      <c r="O74" s="6">
        <f>AVERAGE(O71:O72)</f>
        <v>5.2823315118397128E-2</v>
      </c>
      <c r="P74" s="6">
        <f t="shared" ref="P74:Q74" si="121">AVERAGE(P71:P72)</f>
        <v>5.2823315118397128E-2</v>
      </c>
      <c r="Q74" s="6">
        <f t="shared" si="121"/>
        <v>8.9253187613843418E-2</v>
      </c>
      <c r="R74" s="6">
        <f>SUMPRODUCT(--(R71:R72=TRUE))/COUNTA(R71:R72)</f>
        <v>1</v>
      </c>
      <c r="S74" s="6">
        <f t="shared" ref="S74:T74" si="122">SUMPRODUCT(--(S71:S72=TRUE))/COUNTA(S71:S72)</f>
        <v>1</v>
      </c>
      <c r="T74" s="6">
        <f t="shared" si="122"/>
        <v>1</v>
      </c>
      <c r="U74" s="6">
        <f>AVERAGE(U69:U72)</f>
        <v>-7.0718188619347477E-2</v>
      </c>
      <c r="V74" s="6">
        <f>AVERAGE(V69:V72)</f>
        <v>-7.0718188619347477E-2</v>
      </c>
    </row>
    <row r="75" spans="1:22" x14ac:dyDescent="0.3">
      <c r="A75" s="18">
        <v>43986</v>
      </c>
    </row>
    <row r="77" spans="1:22" x14ac:dyDescent="0.3">
      <c r="A77" s="13" t="s">
        <v>205</v>
      </c>
      <c r="B77" s="13">
        <v>0.91990000000000005</v>
      </c>
      <c r="C77" s="13">
        <v>0.83650000000000002</v>
      </c>
      <c r="D77" s="13">
        <v>0.83099999999999996</v>
      </c>
      <c r="E77" s="13">
        <v>0.9</v>
      </c>
      <c r="F77" s="13">
        <v>0.9</v>
      </c>
      <c r="G77" s="13">
        <v>0.79</v>
      </c>
      <c r="H77" s="13">
        <v>0.78</v>
      </c>
      <c r="I77" s="13">
        <v>0.9</v>
      </c>
      <c r="J77" s="13">
        <v>0.78</v>
      </c>
      <c r="K77" s="1" t="b">
        <f t="shared" ref="K77" si="123">C77&gt;D77</f>
        <v>1</v>
      </c>
      <c r="L77" s="10">
        <f t="shared" ref="L77" si="124">(C77-B77)/B77</f>
        <v>-9.0662028481356696E-2</v>
      </c>
      <c r="M77" t="b">
        <f t="shared" ref="M77" si="125">IF(L77&lt;-4%,O77&gt;4%)</f>
        <v>1</v>
      </c>
      <c r="N77" t="b">
        <f t="shared" ref="N77" si="126">IF(L77&lt;-4%,Q77&gt;4%)</f>
        <v>1</v>
      </c>
      <c r="O77" s="8">
        <f t="shared" ref="O77" si="127">(C77-G77)/C77</f>
        <v>5.5588762701733394E-2</v>
      </c>
      <c r="P77" s="8">
        <f t="shared" ref="P77" si="128">(C77-H77)/C77</f>
        <v>6.7543335325762094E-2</v>
      </c>
      <c r="Q77" s="8">
        <f t="shared" ref="Q77" si="129">(C77-J77)/C77</f>
        <v>6.7543335325762094E-2</v>
      </c>
      <c r="R77" s="1" t="b">
        <f t="shared" ref="R77" si="130">O77=P77</f>
        <v>0</v>
      </c>
      <c r="S77" s="24" t="b">
        <f t="shared" ref="S77:T77" si="131">O77&gt;3.99%</f>
        <v>1</v>
      </c>
      <c r="T77" s="1" t="b">
        <f t="shared" si="131"/>
        <v>1</v>
      </c>
      <c r="U77" s="8">
        <f t="shared" ref="U77" si="132">(C77-E77)/C77</f>
        <v>-7.5911536162582186E-2</v>
      </c>
      <c r="V77" s="8">
        <f t="shared" ref="V77" si="133">(C77-F77)/C77</f>
        <v>-7.5911536162582186E-2</v>
      </c>
    </row>
    <row r="79" spans="1:22" x14ac:dyDescent="0.3">
      <c r="M79" s="6">
        <f>SUMPRODUCT(--(M76:M77=TRUE))/COUNTA(M76:M77)</f>
        <v>1</v>
      </c>
      <c r="N79" s="6">
        <f>SUMPRODUCT(--(N76:N77=TRUE))/COUNTA(N76:N77)</f>
        <v>1</v>
      </c>
      <c r="O79" s="6">
        <f>AVERAGE(O76:O77)</f>
        <v>5.5588762701733394E-2</v>
      </c>
      <c r="P79" s="6">
        <f t="shared" ref="P79:Q79" si="134">AVERAGE(P76:P77)</f>
        <v>6.7543335325762094E-2</v>
      </c>
      <c r="Q79" s="6">
        <f t="shared" si="134"/>
        <v>6.7543335325762094E-2</v>
      </c>
      <c r="R79" s="6">
        <f>SUMPRODUCT(--(R76:R77=TRUE))/COUNTA(R76:R77)</f>
        <v>0</v>
      </c>
      <c r="S79" s="6">
        <f t="shared" ref="S79:T79" si="135">SUMPRODUCT(--(S76:S77=TRUE))/COUNTA(S76:S77)</f>
        <v>1</v>
      </c>
      <c r="T79" s="6">
        <f t="shared" si="135"/>
        <v>1</v>
      </c>
      <c r="U79" s="6">
        <f>AVERAGE(U74:U77)</f>
        <v>-7.3314862390964824E-2</v>
      </c>
      <c r="V79" s="6">
        <f>AVERAGE(V74:V77)</f>
        <v>-7.3314862390964824E-2</v>
      </c>
    </row>
    <row r="80" spans="1:22" x14ac:dyDescent="0.3">
      <c r="A80" s="18">
        <v>43987</v>
      </c>
    </row>
    <row r="82" spans="1:22" x14ac:dyDescent="0.3">
      <c r="A82" s="13" t="s">
        <v>210</v>
      </c>
      <c r="B82" s="13">
        <v>0.8</v>
      </c>
      <c r="C82" s="13">
        <v>0.73599999999999999</v>
      </c>
      <c r="D82" s="13">
        <v>0.60650000000000004</v>
      </c>
      <c r="E82" s="13">
        <v>0.73599999999999999</v>
      </c>
      <c r="F82" s="13">
        <v>0.73599999999999999</v>
      </c>
      <c r="G82" s="13">
        <v>0.59</v>
      </c>
      <c r="H82" s="13">
        <v>0.59</v>
      </c>
      <c r="I82" s="13">
        <v>0.73599999999999999</v>
      </c>
      <c r="J82" s="13">
        <v>0.57989999999999997</v>
      </c>
      <c r="K82" s="1" t="b">
        <f t="shared" ref="K82" si="136">C82&gt;D82</f>
        <v>1</v>
      </c>
      <c r="L82" s="10">
        <f t="shared" ref="L82" si="137">(C82-B82)/B82</f>
        <v>-8.0000000000000071E-2</v>
      </c>
      <c r="M82" t="b">
        <f t="shared" ref="M82" si="138">IF(L82&lt;-4%,O82&gt;4%)</f>
        <v>1</v>
      </c>
      <c r="N82" t="b">
        <f t="shared" ref="N82" si="139">IF(L82&lt;-4%,Q82&gt;4%)</f>
        <v>1</v>
      </c>
      <c r="O82" s="8">
        <f t="shared" ref="O82" si="140">(C82-G82)/C82</f>
        <v>0.19836956521739132</v>
      </c>
      <c r="P82" s="8">
        <f t="shared" ref="P82" si="141">(C82-H82)/C82</f>
        <v>0.19836956521739132</v>
      </c>
      <c r="Q82" s="8">
        <f t="shared" ref="Q82" si="142">(C82-J82)/C82</f>
        <v>0.21209239130434784</v>
      </c>
      <c r="R82" s="1" t="b">
        <f t="shared" ref="R82" si="143">O82=P82</f>
        <v>1</v>
      </c>
      <c r="S82" s="24" t="b">
        <f t="shared" ref="S82:T82" si="144">O82&gt;3.99%</f>
        <v>1</v>
      </c>
      <c r="T82" s="1" t="b">
        <f t="shared" si="144"/>
        <v>1</v>
      </c>
      <c r="U82" s="8">
        <f t="shared" ref="U82" si="145">(C82-E82)/C82</f>
        <v>0</v>
      </c>
      <c r="V82" s="8">
        <f t="shared" ref="V82" si="146">(C82-F82)/C82</f>
        <v>0</v>
      </c>
    </row>
    <row r="84" spans="1:22" x14ac:dyDescent="0.3">
      <c r="M84" s="6">
        <f>SUMPRODUCT(--(M81:M82=TRUE))/COUNTA(M81:M82)</f>
        <v>1</v>
      </c>
      <c r="N84" s="6">
        <f>SUMPRODUCT(--(N81:N82=TRUE))/COUNTA(N81:N82)</f>
        <v>1</v>
      </c>
      <c r="O84" s="6">
        <f>AVERAGE(O81:O82)</f>
        <v>0.19836956521739132</v>
      </c>
      <c r="P84" s="6">
        <f t="shared" ref="P84:Q84" si="147">AVERAGE(P81:P82)</f>
        <v>0.19836956521739132</v>
      </c>
      <c r="Q84" s="6">
        <f t="shared" si="147"/>
        <v>0.21209239130434784</v>
      </c>
      <c r="R84" s="6">
        <f>SUMPRODUCT(--(R81:R82=TRUE))/COUNTA(R81:R82)</f>
        <v>1</v>
      </c>
      <c r="S84" s="6">
        <f t="shared" ref="S84:T84" si="148">SUMPRODUCT(--(S81:S82=TRUE))/COUNTA(S81:S82)</f>
        <v>1</v>
      </c>
      <c r="T84" s="6">
        <f t="shared" si="148"/>
        <v>1</v>
      </c>
      <c r="U84" s="6">
        <f>AVERAGE(U82)</f>
        <v>0</v>
      </c>
      <c r="V84" s="6">
        <f>AVERAGE(V82)</f>
        <v>0</v>
      </c>
    </row>
    <row r="85" spans="1:22" x14ac:dyDescent="0.3">
      <c r="A85" s="30">
        <v>43992</v>
      </c>
    </row>
    <row r="87" spans="1:22" x14ac:dyDescent="0.3">
      <c r="A87" s="13" t="s">
        <v>230</v>
      </c>
      <c r="B87" s="13">
        <v>1</v>
      </c>
      <c r="C87" s="13">
        <v>0.96</v>
      </c>
      <c r="D87" s="13">
        <v>0.68620000000000003</v>
      </c>
      <c r="E87" s="13">
        <v>1</v>
      </c>
      <c r="F87" s="13">
        <v>1</v>
      </c>
      <c r="G87" s="13">
        <v>0.88</v>
      </c>
      <c r="H87" s="13">
        <v>0.75</v>
      </c>
      <c r="I87" s="13">
        <v>0.99</v>
      </c>
      <c r="J87" s="13">
        <v>0.65</v>
      </c>
      <c r="K87" s="1" t="b">
        <f t="shared" ref="K87:K88" si="149">C87&gt;D87</f>
        <v>1</v>
      </c>
      <c r="L87" s="10">
        <f t="shared" ref="L87:L88" si="150">(C87-B87)/B87</f>
        <v>-4.0000000000000036E-2</v>
      </c>
      <c r="M87" t="b">
        <f t="shared" ref="M87:M88" si="151">IF(L87&lt;-4%,O87&gt;4%)</f>
        <v>0</v>
      </c>
      <c r="N87" t="b">
        <f t="shared" ref="N87:N88" si="152">IF(L87&lt;-4%,Q87&gt;4%)</f>
        <v>0</v>
      </c>
      <c r="O87" s="8">
        <f t="shared" ref="O87:O88" si="153">(C87-G87)/C87</f>
        <v>8.3333333333333301E-2</v>
      </c>
      <c r="P87" s="8">
        <f t="shared" ref="P87:P88" si="154">(C87-H87)/C87</f>
        <v>0.21874999999999997</v>
      </c>
      <c r="Q87" s="8">
        <f t="shared" ref="Q87:Q88" si="155">(C87-J87)/C87</f>
        <v>0.32291666666666663</v>
      </c>
      <c r="R87" s="2" t="b">
        <f t="shared" ref="R87:R88" si="156">O87=P87</f>
        <v>0</v>
      </c>
      <c r="S87" s="24" t="b">
        <f t="shared" ref="S87:T88" si="157">O87&gt;3.99%</f>
        <v>1</v>
      </c>
      <c r="T87" s="1" t="b">
        <f t="shared" si="157"/>
        <v>1</v>
      </c>
      <c r="U87" s="8">
        <f t="shared" ref="U87:U88" si="158">(C87-E87)/C87</f>
        <v>-4.1666666666666706E-2</v>
      </c>
      <c r="V87" s="8">
        <f t="shared" ref="V87:V88" si="159">(C87-F87)/C87</f>
        <v>-4.1666666666666706E-2</v>
      </c>
    </row>
    <row r="88" spans="1:22" x14ac:dyDescent="0.3">
      <c r="A88" s="13" t="s">
        <v>229</v>
      </c>
      <c r="B88" s="13">
        <v>0.73199999999999998</v>
      </c>
      <c r="C88" s="13">
        <v>0.54749999999999999</v>
      </c>
      <c r="D88" s="13">
        <v>0.49209999999999998</v>
      </c>
      <c r="E88" s="13">
        <v>0.58899999999999997</v>
      </c>
      <c r="F88" s="13">
        <v>0.58899999999999997</v>
      </c>
      <c r="G88" s="13">
        <v>0.5</v>
      </c>
      <c r="H88" s="13">
        <v>0.45</v>
      </c>
      <c r="I88" s="13">
        <v>0.58899999999999997</v>
      </c>
      <c r="J88" s="13">
        <v>0.44409999999999999</v>
      </c>
      <c r="K88" s="1" t="b">
        <f t="shared" si="149"/>
        <v>1</v>
      </c>
      <c r="L88" s="10">
        <f t="shared" si="150"/>
        <v>-0.25204918032786883</v>
      </c>
      <c r="M88" t="b">
        <f t="shared" si="151"/>
        <v>1</v>
      </c>
      <c r="N88" t="b">
        <f t="shared" si="152"/>
        <v>1</v>
      </c>
      <c r="O88" s="8">
        <f t="shared" si="153"/>
        <v>8.675799086757989E-2</v>
      </c>
      <c r="P88" s="8">
        <f t="shared" si="154"/>
        <v>0.17808219178082188</v>
      </c>
      <c r="Q88" s="8">
        <f t="shared" si="155"/>
        <v>0.18885844748858446</v>
      </c>
      <c r="R88" s="2" t="b">
        <f t="shared" si="156"/>
        <v>0</v>
      </c>
      <c r="S88" s="24" t="b">
        <f t="shared" si="157"/>
        <v>1</v>
      </c>
      <c r="T88" s="1" t="b">
        <f t="shared" si="157"/>
        <v>1</v>
      </c>
      <c r="U88" s="8">
        <f t="shared" si="158"/>
        <v>-7.5799086757990838E-2</v>
      </c>
      <c r="V88" s="8">
        <f t="shared" si="159"/>
        <v>-7.5799086757990838E-2</v>
      </c>
    </row>
    <row r="90" spans="1:22" x14ac:dyDescent="0.3">
      <c r="M90" s="6">
        <f>SUMPRODUCT(--(M87:M88=TRUE))/COUNTA(M87:M88)</f>
        <v>0.5</v>
      </c>
      <c r="N90" s="6">
        <f>SUMPRODUCT(--(N87:N88=TRUE))/COUNTA(N87:N88)</f>
        <v>0.5</v>
      </c>
      <c r="O90" s="6">
        <f>AVERAGE(O87:O88)</f>
        <v>8.5045662100456595E-2</v>
      </c>
      <c r="P90" s="6">
        <f t="shared" ref="P90:Q90" si="160">AVERAGE(P87:P88)</f>
        <v>0.19841609589041093</v>
      </c>
      <c r="Q90" s="6">
        <f t="shared" si="160"/>
        <v>0.25588755707762556</v>
      </c>
      <c r="R90" s="6">
        <f>SUMPRODUCT(--(R87:R88=TRUE))/COUNTA(R87:R88)</f>
        <v>0</v>
      </c>
      <c r="S90" s="6">
        <f>SUMPRODUCT(--(S87:S88=TRUE))/COUNTA(S87:S88)</f>
        <v>1</v>
      </c>
      <c r="T90" s="6">
        <f>SUMPRODUCT(--(T87:T88=TRUE))/COUNTA(T87:T88)</f>
        <v>1</v>
      </c>
      <c r="U90" s="6">
        <f>AVERAGE(U87:U88)</f>
        <v>-5.8732876712328769E-2</v>
      </c>
      <c r="V90" s="6">
        <f>AVERAGE(V87:V88)</f>
        <v>-5.8732876712328769E-2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E86A-5387-4DF6-9CC4-4B482503A4C4}">
  <dimension ref="A2:M23"/>
  <sheetViews>
    <sheetView workbookViewId="0">
      <selection activeCell="F17" sqref="F17:F18"/>
    </sheetView>
  </sheetViews>
  <sheetFormatPr defaultRowHeight="14.4" x14ac:dyDescent="0.3"/>
  <sheetData>
    <row r="2" spans="1:13" x14ac:dyDescent="0.3">
      <c r="A2" t="s">
        <v>47</v>
      </c>
    </row>
    <row r="4" spans="1:13" x14ac:dyDescent="0.3">
      <c r="A4" s="1" t="s">
        <v>62</v>
      </c>
      <c r="B4" s="1"/>
    </row>
    <row r="5" spans="1:13" x14ac:dyDescent="0.3">
      <c r="A5" s="1" t="s">
        <v>51</v>
      </c>
      <c r="B5" s="1"/>
      <c r="C5" s="1"/>
      <c r="D5" s="1"/>
      <c r="E5" s="1"/>
    </row>
    <row r="6" spans="1:13" x14ac:dyDescent="0.3">
      <c r="A6" t="s">
        <v>48</v>
      </c>
    </row>
    <row r="7" spans="1:13" x14ac:dyDescent="0.3">
      <c r="A7" t="s">
        <v>49</v>
      </c>
    </row>
    <row r="8" spans="1:13" x14ac:dyDescent="0.3">
      <c r="A8" t="s">
        <v>50</v>
      </c>
    </row>
    <row r="9" spans="1:13" x14ac:dyDescent="0.3">
      <c r="A9" t="s">
        <v>63</v>
      </c>
    </row>
    <row r="11" spans="1:13" x14ac:dyDescent="0.3">
      <c r="M11" s="16"/>
    </row>
    <row r="12" spans="1:13" x14ac:dyDescent="0.3">
      <c r="M12" s="16"/>
    </row>
    <row r="13" spans="1:13" x14ac:dyDescent="0.3">
      <c r="M13" s="16"/>
    </row>
    <row r="14" spans="1:13" x14ac:dyDescent="0.3">
      <c r="M14" s="16"/>
    </row>
    <row r="15" spans="1:13" x14ac:dyDescent="0.3">
      <c r="M15" s="16"/>
    </row>
    <row r="16" spans="1:13" x14ac:dyDescent="0.3">
      <c r="M16" s="16"/>
    </row>
    <row r="17" spans="13:13" x14ac:dyDescent="0.3">
      <c r="M17" s="16"/>
    </row>
    <row r="18" spans="13:13" x14ac:dyDescent="0.3">
      <c r="M18" s="16"/>
    </row>
    <row r="19" spans="13:13" x14ac:dyDescent="0.3">
      <c r="M19" s="16"/>
    </row>
    <row r="20" spans="13:13" x14ac:dyDescent="0.3">
      <c r="M20" s="16"/>
    </row>
    <row r="21" spans="13:13" x14ac:dyDescent="0.3">
      <c r="M21" s="16"/>
    </row>
    <row r="22" spans="13:13" x14ac:dyDescent="0.3">
      <c r="M22" s="6"/>
    </row>
    <row r="23" spans="13:13" x14ac:dyDescent="0.3">
      <c r="M2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 1$</vt:lpstr>
      <vt:lpstr>Under 1$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 Amariei</dc:creator>
  <cp:lastModifiedBy>Ioan Amariei</cp:lastModifiedBy>
  <dcterms:created xsi:type="dcterms:W3CDTF">2020-05-02T16:52:38Z</dcterms:created>
  <dcterms:modified xsi:type="dcterms:W3CDTF">2022-02-20T14:23:57Z</dcterms:modified>
</cp:coreProperties>
</file>