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amb24_ic_ac_uk/Documents/Dissertation/Modelling/Extra Data Modelling/Extra Data/"/>
    </mc:Choice>
  </mc:AlternateContent>
  <xr:revisionPtr revIDLastSave="0" documentId="13_ncr:1_{8ABA76E6-B292-2043-91EB-39C5463FFB7E}" xr6:coauthVersionLast="47" xr6:coauthVersionMax="47" xr10:uidLastSave="{00000000-0000-0000-0000-000000000000}"/>
  <bookViews>
    <workbookView xWindow="-110" yWindow="-110" windowWidth="19420" windowHeight="10300" xr2:uid="{7ED4477B-6480-7045-BD57-4829D1CBD294}"/>
  </bookViews>
  <sheets>
    <sheet name="Overview" sheetId="1" r:id="rId1"/>
    <sheet name="Example" sheetId="2" r:id="rId2"/>
    <sheet name="Study1" sheetId="3" r:id="rId3"/>
    <sheet name="Study2" sheetId="4" r:id="rId4"/>
    <sheet name="Study3" sheetId="5" r:id="rId5"/>
    <sheet name="Study4" sheetId="6" r:id="rId6"/>
    <sheet name="Study5" sheetId="7" r:id="rId7"/>
    <sheet name="Study6" sheetId="8" r:id="rId8"/>
    <sheet name="Study7" sheetId="9" r:id="rId9"/>
    <sheet name="Study8" sheetId="10" r:id="rId10"/>
    <sheet name="Study9" sheetId="11" r:id="rId11"/>
    <sheet name="Study10" sheetId="12" r:id="rId12"/>
    <sheet name="Study11" sheetId="13" r:id="rId13"/>
    <sheet name="Study12" sheetId="14" r:id="rId14"/>
    <sheet name="Study13" sheetId="15" r:id="rId15"/>
    <sheet name="Study14" sheetId="16" r:id="rId16"/>
    <sheet name="Study15" sheetId="17" r:id="rId17"/>
    <sheet name="Study16" sheetId="18" r:id="rId18"/>
    <sheet name="Study17" sheetId="19" r:id="rId19"/>
    <sheet name="Study18" sheetId="20" r:id="rId20"/>
    <sheet name="Study19" sheetId="21" r:id="rId21"/>
    <sheet name="Study20" sheetId="22" r:id="rId22"/>
    <sheet name="Study21" sheetId="23" r:id="rId23"/>
    <sheet name="Study22" sheetId="24" r:id="rId24"/>
    <sheet name="Study23" sheetId="25" r:id="rId25"/>
    <sheet name="Study24" sheetId="26" r:id="rId26"/>
    <sheet name="Study25" sheetId="27" r:id="rId27"/>
    <sheet name="Study26" sheetId="28" r:id="rId28"/>
    <sheet name="Study27" sheetId="29" r:id="rId29"/>
    <sheet name="Study28" sheetId="30" r:id="rId30"/>
    <sheet name="Study29" sheetId="31" r:id="rId31"/>
    <sheet name="Study30" sheetId="32" r:id="rId32"/>
    <sheet name="Study31" sheetId="33" r:id="rId33"/>
    <sheet name="Study32" sheetId="34" r:id="rId34"/>
    <sheet name="Study33" sheetId="35" r:id="rId35"/>
    <sheet name="Study34" sheetId="36" r:id="rId36"/>
    <sheet name="Study35" sheetId="37" r:id="rId37"/>
    <sheet name="Study36" sheetId="38" r:id="rId38"/>
    <sheet name="Study37" sheetId="39" r:id="rId39"/>
    <sheet name="Study38" sheetId="40" r:id="rId40"/>
    <sheet name="Study39" sheetId="41" r:id="rId41"/>
    <sheet name="Study40" sheetId="42" r:id="rId42"/>
    <sheet name="Study41" sheetId="43" r:id="rId43"/>
    <sheet name="Study42" sheetId="44" r:id="rId44"/>
    <sheet name="Study43" sheetId="45" r:id="rId4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0" i="1" l="1"/>
  <c r="H8" i="41"/>
  <c r="H5" i="41"/>
  <c r="H4" i="41"/>
  <c r="H3" i="41"/>
  <c r="H2" i="41"/>
  <c r="H8" i="40"/>
  <c r="H5" i="40"/>
  <c r="H4" i="40"/>
  <c r="H3" i="40"/>
  <c r="H2" i="40"/>
  <c r="H8" i="39"/>
  <c r="H5" i="39"/>
  <c r="H4" i="39"/>
  <c r="H3" i="39"/>
  <c r="H2" i="39"/>
  <c r="H8" i="38"/>
  <c r="H5" i="38"/>
  <c r="H4" i="38"/>
  <c r="H3" i="38"/>
  <c r="H2" i="38"/>
  <c r="H8" i="37"/>
  <c r="H5" i="37"/>
  <c r="H4" i="37"/>
  <c r="H3" i="37"/>
  <c r="H2" i="37"/>
  <c r="H8" i="36"/>
  <c r="H2" i="13"/>
  <c r="H2" i="14"/>
  <c r="G6" i="17"/>
  <c r="H6" i="17" s="1"/>
  <c r="G5" i="17"/>
  <c r="H5" i="17" s="1"/>
  <c r="G4" i="17"/>
  <c r="H4" i="17" s="1"/>
  <c r="G3" i="17"/>
  <c r="H3" i="17" s="1"/>
  <c r="G2" i="17"/>
  <c r="H2" i="17" s="1"/>
  <c r="G6" i="16"/>
  <c r="H6" i="16" s="1"/>
  <c r="G5" i="16"/>
  <c r="H5" i="16" s="1"/>
  <c r="G4" i="16"/>
  <c r="H4" i="16" s="1"/>
  <c r="G3" i="16"/>
  <c r="H3" i="16" s="1"/>
  <c r="G2" i="16"/>
  <c r="H2" i="16" s="1"/>
  <c r="H2" i="43"/>
  <c r="G2" i="45"/>
  <c r="H2" i="45" s="1"/>
  <c r="H2" i="44"/>
  <c r="H2" i="42"/>
  <c r="H5" i="36"/>
  <c r="H4" i="36"/>
  <c r="H3" i="36"/>
  <c r="H2" i="36"/>
  <c r="H2" i="35"/>
  <c r="H2" i="34"/>
  <c r="H2" i="33"/>
  <c r="H8" i="32"/>
  <c r="H5" i="32"/>
  <c r="H4" i="32"/>
  <c r="H3" i="32"/>
  <c r="H2" i="32"/>
  <c r="H13" i="31"/>
  <c r="H10" i="31"/>
  <c r="H9" i="31"/>
  <c r="H8" i="31"/>
  <c r="H7" i="31"/>
  <c r="H6" i="31"/>
  <c r="H5" i="31"/>
  <c r="H4" i="31"/>
  <c r="H3" i="31"/>
  <c r="H2" i="31"/>
  <c r="K10" i="30"/>
  <c r="H7" i="30"/>
  <c r="H6" i="30"/>
  <c r="H5" i="30"/>
  <c r="H4" i="30"/>
  <c r="H3" i="30"/>
  <c r="H2" i="30"/>
  <c r="H8" i="29"/>
  <c r="H5" i="29"/>
  <c r="H4" i="29"/>
  <c r="H3" i="29"/>
  <c r="H2" i="29"/>
  <c r="H2" i="28"/>
  <c r="H5" i="27"/>
  <c r="H4" i="27"/>
  <c r="H3" i="27"/>
  <c r="H2" i="27"/>
  <c r="H2" i="26"/>
  <c r="H8" i="25"/>
  <c r="H5" i="25"/>
  <c r="H4" i="25"/>
  <c r="H3" i="25"/>
  <c r="H2" i="25"/>
  <c r="G2" i="24"/>
  <c r="H2" i="24" s="1"/>
  <c r="G2" i="23"/>
  <c r="H2" i="23" s="1"/>
  <c r="H8" i="22"/>
  <c r="H5" i="22"/>
  <c r="H4" i="22"/>
  <c r="H3" i="22"/>
  <c r="H2" i="22"/>
  <c r="H8" i="21"/>
  <c r="H5" i="21"/>
  <c r="H4" i="21"/>
  <c r="H3" i="21"/>
  <c r="H2" i="21"/>
  <c r="H2" i="20"/>
  <c r="G2" i="19"/>
  <c r="H2" i="19" s="1"/>
  <c r="G2" i="18"/>
  <c r="H2" i="18" s="1"/>
  <c r="G6" i="15"/>
  <c r="H6" i="15" s="1"/>
  <c r="G5" i="15"/>
  <c r="H5" i="15" s="1"/>
  <c r="G4" i="15"/>
  <c r="H4" i="15" s="1"/>
  <c r="G3" i="15"/>
  <c r="H3" i="15" s="1"/>
  <c r="G2" i="15"/>
  <c r="H2" i="15" s="1"/>
  <c r="H2" i="12"/>
  <c r="G7" i="11"/>
  <c r="H7" i="11" s="1"/>
  <c r="H4" i="11"/>
  <c r="H3" i="11"/>
  <c r="H2" i="11"/>
  <c r="G8" i="10"/>
  <c r="H8" i="10" s="1"/>
  <c r="H5" i="10"/>
  <c r="H4" i="10"/>
  <c r="H3" i="10"/>
  <c r="H2" i="10"/>
  <c r="H9" i="9"/>
  <c r="H3" i="9"/>
  <c r="H4" i="9"/>
  <c r="H5" i="9"/>
  <c r="H6" i="9"/>
  <c r="H2" i="9"/>
  <c r="H8" i="8"/>
  <c r="H3" i="8"/>
  <c r="H4" i="8"/>
  <c r="H5" i="8"/>
  <c r="H2" i="8"/>
  <c r="C9" i="9"/>
  <c r="H8" i="7"/>
  <c r="H5" i="7"/>
  <c r="H4" i="7"/>
  <c r="H3" i="7"/>
  <c r="H2" i="7"/>
  <c r="G7" i="6"/>
  <c r="H7" i="6" s="1"/>
  <c r="G3" i="6"/>
  <c r="H3" i="6" s="1"/>
  <c r="H4" i="5"/>
  <c r="H3" i="5"/>
  <c r="H2" i="5"/>
  <c r="H8" i="4"/>
  <c r="G5" i="4"/>
  <c r="H5" i="4" s="1"/>
  <c r="G4" i="4"/>
  <c r="H4" i="4" s="1"/>
  <c r="G3" i="4"/>
  <c r="H3" i="4" s="1"/>
  <c r="G4" i="3"/>
  <c r="H4" i="3" s="1"/>
  <c r="G3" i="3"/>
  <c r="H3" i="3" s="1"/>
  <c r="G2" i="3"/>
  <c r="H2" i="3" s="1"/>
  <c r="G4" i="2"/>
  <c r="H4" i="2"/>
  <c r="G5" i="2"/>
  <c r="H5" i="2"/>
  <c r="G3" i="2"/>
  <c r="H3" i="2" s="1"/>
  <c r="G6" i="2"/>
  <c r="H6" i="2"/>
  <c r="G7" i="2"/>
  <c r="H7" i="2" s="1"/>
  <c r="G8" i="2"/>
  <c r="H8" i="2" s="1"/>
  <c r="G9" i="2"/>
  <c r="H9" i="2"/>
  <c r="G2" i="2"/>
  <c r="H2" i="2" s="1"/>
  <c r="N44" i="1"/>
  <c r="N43" i="1"/>
  <c r="N42" i="1"/>
  <c r="N41" i="1"/>
  <c r="N26" i="1"/>
  <c r="N23" i="1"/>
  <c r="N22" i="1"/>
  <c r="N36" i="1"/>
  <c r="N37" i="1"/>
  <c r="N38" i="1"/>
  <c r="N39" i="1"/>
  <c r="N35" i="1"/>
  <c r="N30" i="1"/>
  <c r="N32" i="1"/>
  <c r="N4" i="1"/>
  <c r="N19" i="1"/>
  <c r="N18" i="1"/>
  <c r="N17" i="1"/>
  <c r="N13" i="1"/>
  <c r="N16" i="1"/>
  <c r="N15" i="1"/>
  <c r="N14" i="1"/>
  <c r="N12" i="1"/>
  <c r="N25" i="1"/>
  <c r="N31" i="1"/>
  <c r="N24" i="1"/>
  <c r="N21" i="1"/>
  <c r="N29" i="1"/>
  <c r="N34" i="1"/>
  <c r="N11" i="1"/>
  <c r="N20" i="1"/>
  <c r="N33" i="1"/>
  <c r="N5" i="1"/>
  <c r="N10" i="1"/>
  <c r="N28" i="1"/>
  <c r="N27" i="1"/>
  <c r="N9" i="1"/>
  <c r="N8" i="1"/>
  <c r="N3" i="1"/>
  <c r="N2" i="1"/>
  <c r="N6" i="1"/>
  <c r="N7" i="1"/>
</calcChain>
</file>

<file path=xl/sharedStrings.xml><?xml version="1.0" encoding="utf-8"?>
<sst xmlns="http://schemas.openxmlformats.org/spreadsheetml/2006/main" count="1562" uniqueCount="290">
  <si>
    <t>Municipality</t>
  </si>
  <si>
    <t xml:space="preserve">PMID </t>
  </si>
  <si>
    <t>IgG positive</t>
  </si>
  <si>
    <t>IgM positive</t>
  </si>
  <si>
    <t>IgG + IgM positive</t>
  </si>
  <si>
    <t>Female</t>
  </si>
  <si>
    <t>Male</t>
  </si>
  <si>
    <t>Age-range</t>
  </si>
  <si>
    <t>Total participants (F+M)</t>
  </si>
  <si>
    <t>Seropositive rate</t>
  </si>
  <si>
    <t>Total positive</t>
  </si>
  <si>
    <t>Period</t>
  </si>
  <si>
    <t>State</t>
  </si>
  <si>
    <t>BA</t>
  </si>
  <si>
    <t>Feira de Santana</t>
  </si>
  <si>
    <t>Testing method</t>
  </si>
  <si>
    <t>ELISA (Euroimmun)</t>
  </si>
  <si>
    <t>Population</t>
  </si>
  <si>
    <t>Note:</t>
  </si>
  <si>
    <t>Age_individualized</t>
  </si>
  <si>
    <t>PMID: 29553317</t>
  </si>
  <si>
    <t>Riachão do Jacuípe</t>
  </si>
  <si>
    <t>symptomatic/asymptomatic</t>
  </si>
  <si>
    <t>Email</t>
  </si>
  <si>
    <t>magloria@ufba.br</t>
  </si>
  <si>
    <t>1 - ≥60</t>
  </si>
  <si>
    <t>No</t>
  </si>
  <si>
    <t>PMID: 35384956</t>
  </si>
  <si>
    <t>Cruzeiro do Sul</t>
  </si>
  <si>
    <t>AC</t>
  </si>
  <si>
    <t>-</t>
  </si>
  <si>
    <t>≤19 - ≥35</t>
  </si>
  <si>
    <t>2015-2016</t>
  </si>
  <si>
    <t xml:space="preserve">asymptomatic </t>
  </si>
  <si>
    <t xml:space="preserve">revimtsp@usp.br </t>
  </si>
  <si>
    <t>This section is for all the un-related newborns.</t>
  </si>
  <si>
    <t>newborn</t>
  </si>
  <si>
    <t>PMID: 28107342</t>
  </si>
  <si>
    <t>This section is only for pregnant women who living in the urban area.</t>
  </si>
  <si>
    <t xml:space="preserve"> julio.croda@fiocruz.br, juliocroda@ufgd.edu.br</t>
  </si>
  <si>
    <t>The serosurvey was conducted in Chapada district, a rural community</t>
  </si>
  <si>
    <t>0 - ≥60</t>
  </si>
  <si>
    <t>Yes</t>
  </si>
  <si>
    <t>PMID: 34181663</t>
  </si>
  <si>
    <t xml:space="preserve"> jandir.nicacio@univasf.edu.br ; anderson.armstrong@univasf.edu.br </t>
  </si>
  <si>
    <t>2016-2017</t>
  </si>
  <si>
    <t>Juazeiro</t>
  </si>
  <si>
    <t>Cabrobó</t>
  </si>
  <si>
    <t>Águas Belas</t>
  </si>
  <si>
    <t>PE</t>
  </si>
  <si>
    <t>Authors treating this location as their urbanized community.</t>
  </si>
  <si>
    <t>Fulni-ô</t>
  </si>
  <si>
    <t>PMID: 32568045</t>
  </si>
  <si>
    <t>Salvador</t>
  </si>
  <si>
    <t xml:space="preserve">guilherme.ribeiro@bahia.fiocruz.br </t>
  </si>
  <si>
    <t>5 - ≥40</t>
  </si>
  <si>
    <t>This study was conducted in a poor urban community called Pau da Lima.</t>
  </si>
  <si>
    <t xml:space="preserve">Truká </t>
  </si>
  <si>
    <t>PMID: 30370414</t>
  </si>
  <si>
    <t>Macapá</t>
  </si>
  <si>
    <t>AP</t>
  </si>
  <si>
    <t xml:space="preserve">Ribeirão Preto </t>
  </si>
  <si>
    <t>SP</t>
  </si>
  <si>
    <t>blood donor</t>
  </si>
  <si>
    <t>ELISA (Abcam) and CHIKV RNA (TaqMan)</t>
  </si>
  <si>
    <t>PMID: 34472209</t>
  </si>
  <si>
    <t>Quixadá</t>
  </si>
  <si>
    <t>CE</t>
  </si>
  <si>
    <t xml:space="preserve">carllosalencar@ufc.br </t>
  </si>
  <si>
    <t xml:space="preserve">svetoslav.slavov@hemocentro.fmrp.usp.br </t>
  </si>
  <si>
    <t>2018-2019</t>
  </si>
  <si>
    <t>&lt;15 - &gt;60</t>
  </si>
  <si>
    <t>PMID: 33878115</t>
  </si>
  <si>
    <t xml:space="preserve">magloria@ufba.br </t>
  </si>
  <si>
    <t>PMID: 32333001</t>
  </si>
  <si>
    <t>São Carlos</t>
  </si>
  <si>
    <t>2017-2018</t>
  </si>
  <si>
    <t>ELISA</t>
  </si>
  <si>
    <t>marcilio_jorge@hotmail.com</t>
  </si>
  <si>
    <t>PMID: 37399197</t>
  </si>
  <si>
    <t>Recife</t>
  </si>
  <si>
    <t>5 - 65</t>
  </si>
  <si>
    <t>30 - 70</t>
  </si>
  <si>
    <t>16 - 69</t>
  </si>
  <si>
    <t xml:space="preserve"> cynthia.braga@fiocruz.br; marques@pitt.edu  </t>
  </si>
  <si>
    <t>PMID: 33234110</t>
  </si>
  <si>
    <t>Juazeiro do Norte</t>
  </si>
  <si>
    <t xml:space="preserve">kallineabarreto@gmail.com </t>
  </si>
  <si>
    <t>5 - 91</t>
  </si>
  <si>
    <t>This paper has a mistake regarding the number of samples tested positive for both CHIKV IgG and IgM.</t>
  </si>
  <si>
    <t>PMID: 39871200</t>
  </si>
  <si>
    <t xml:space="preserve">São Sebastião </t>
  </si>
  <si>
    <t>DF</t>
  </si>
  <si>
    <t>2020-2021</t>
  </si>
  <si>
    <t>7 - 87</t>
  </si>
  <si>
    <t>ELISA (Mobius &amp; Euroimmun)</t>
  </si>
  <si>
    <t xml:space="preserve">nadjarnitz@gmail.com </t>
  </si>
  <si>
    <t xml:space="preserve">Rio de Janeiro </t>
  </si>
  <si>
    <t>RJ</t>
  </si>
  <si>
    <t>PMID: 33332373</t>
  </si>
  <si>
    <t>aperisse@ensp.fiocruz.br, aperisse41@gmail.com</t>
  </si>
  <si>
    <t>Dual-path immunochromatographic platform</t>
  </si>
  <si>
    <t>PMID: 35478420</t>
  </si>
  <si>
    <t xml:space="preserve">haddad@unb.br </t>
  </si>
  <si>
    <t>Brasilia</t>
  </si>
  <si>
    <t>PMID: 38150470</t>
  </si>
  <si>
    <t>≥5</t>
  </si>
  <si>
    <t>2014-2017</t>
  </si>
  <si>
    <t xml:space="preserve">guilherme.ribeiro@fiocruz.br </t>
  </si>
  <si>
    <t>This is a prospective cohort study from Feb-Apr 2014 to Nov 2016 - Feb 2017 in Pau da Lima.</t>
  </si>
  <si>
    <t>Aug-Nov 2015 survey</t>
  </si>
  <si>
    <t>Mar-May 2016 survey</t>
  </si>
  <si>
    <t>Nov 2016 - Feb 2017</t>
  </si>
  <si>
    <t>New infection detected in Mar-May 2016.</t>
  </si>
  <si>
    <t>New infection detected in Nov 2016 to Feb 2017.</t>
  </si>
  <si>
    <t>Feb-Apr 2014</t>
  </si>
  <si>
    <t>Earliest survey conducted in 2014.</t>
  </si>
  <si>
    <t>New infection detected in Aug-Nov 2015.</t>
  </si>
  <si>
    <t>This study is about the postpartum women in Salvador</t>
  </si>
  <si>
    <t>PMID: 37868343</t>
  </si>
  <si>
    <t xml:space="preserve">isadora.siqueira@fiocruz.br </t>
  </si>
  <si>
    <t>IQR 21-33</t>
  </si>
  <si>
    <t>PMID: 32142153</t>
  </si>
  <si>
    <t xml:space="preserve">symptomatic </t>
  </si>
  <si>
    <t xml:space="preserve"> isadora.siqueira@fiocruz.br  </t>
  </si>
  <si>
    <t xml:space="preserve">This row is for 101 symptomatic parturients. </t>
  </si>
  <si>
    <t>IQR 18.5-28.5</t>
  </si>
  <si>
    <t>This row is for 102 related newborns, 6 of them were identified as microcephalic.</t>
  </si>
  <si>
    <t>asymptomatic</t>
  </si>
  <si>
    <t>PMID: 34391467</t>
  </si>
  <si>
    <t>Manaus</t>
  </si>
  <si>
    <t>AM</t>
  </si>
  <si>
    <t>This study is about the young military personnels who participating in a jungle survival course at the Jungle Warfare Traning Center (CIGS),</t>
  </si>
  <si>
    <t>2014-2015</t>
  </si>
  <si>
    <t>IQR 24-31</t>
  </si>
  <si>
    <t xml:space="preserve">pritesh.lalwani@fiocruz.br </t>
  </si>
  <si>
    <t>Hemagglutination inhibition assay (HIA)</t>
  </si>
  <si>
    <t>PMID: 38970294</t>
  </si>
  <si>
    <t>16-69</t>
  </si>
  <si>
    <t>2019-2022</t>
  </si>
  <si>
    <t>no information</t>
  </si>
  <si>
    <t>flaviab@ioc.fiocruz.br, priscila.nunes87@gmail.com</t>
  </si>
  <si>
    <t>PMID: 32888023</t>
  </si>
  <si>
    <t>Paulista</t>
  </si>
  <si>
    <t>5-80</t>
  </si>
  <si>
    <t>tereza.magalhaes@colostate.edu; tecamagalhaes@hotmail.com</t>
  </si>
  <si>
    <t>PMID: 38484018</t>
  </si>
  <si>
    <t>São Jose do Rio Preto</t>
  </si>
  <si>
    <t xml:space="preserve">mauricio.nogueira@edu.famerp.br </t>
  </si>
  <si>
    <t>2015-2019</t>
  </si>
  <si>
    <t>14-60</t>
  </si>
  <si>
    <t>ELISA (Euroimmun) and PRNT</t>
  </si>
  <si>
    <t>Infection identifed at the base line accessment.</t>
  </si>
  <si>
    <t>New infection identifed at the second follow up (A02) 2017-2018.</t>
  </si>
  <si>
    <t>New infection identifed at the first follow up (A01) 2016-2017.</t>
  </si>
  <si>
    <t>New infection identifed at the third follow up (A03) 2018-2019.</t>
  </si>
  <si>
    <t>This section of study was using the symptomatic patients  during 2019 Dengue outbreak.</t>
  </si>
  <si>
    <t>This section of study was about residents of the Vila Toninho neighborhood with three years of follow-up (cohort study).</t>
  </si>
  <si>
    <t>0 - ≥61</t>
  </si>
  <si>
    <t>15-39</t>
  </si>
  <si>
    <t>PMID: 40137821</t>
  </si>
  <si>
    <t>Fortaleza</t>
  </si>
  <si>
    <t>Second wave of survey - Nov 2018 - Aug 2019.</t>
  </si>
  <si>
    <t>First wave of suervey - Feb-Oct 2018. Attention! Data are not consistant in Table.1</t>
  </si>
  <si>
    <t>ligiakerr@gmail.com (L.K.); martolp@gmail.com (M.L.)</t>
  </si>
  <si>
    <t>PMID: 37454038</t>
  </si>
  <si>
    <t>Diamantina</t>
  </si>
  <si>
    <t>MG</t>
  </si>
  <si>
    <t>PMID: 38670165</t>
  </si>
  <si>
    <t xml:space="preserve">Manaus </t>
  </si>
  <si>
    <t xml:space="preserve">marilda.goncalves@fiocruz.br </t>
  </si>
  <si>
    <t>sickle cell disease patients</t>
  </si>
  <si>
    <t>young adults (Table.1)</t>
  </si>
  <si>
    <t>PMID: 37742825</t>
  </si>
  <si>
    <t xml:space="preserve">2021-2022 </t>
  </si>
  <si>
    <t>People experiencing homeless</t>
  </si>
  <si>
    <t xml:space="preserve"> </t>
  </si>
  <si>
    <t>PMID: 33922819</t>
  </si>
  <si>
    <t>≥15</t>
  </si>
  <si>
    <t>cynthia.braga@fiocruz.br</t>
  </si>
  <si>
    <t xml:space="preserve">  </t>
  </si>
  <si>
    <t>Results are in Table 2.</t>
  </si>
  <si>
    <t>qRT-PCR and PRNT</t>
  </si>
  <si>
    <t xml:space="preserve"> etel.vieira@ufvjm.edu.br danilo.bretas@ufvjm.edu.br</t>
  </si>
  <si>
    <t>14 - ≥32</t>
  </si>
  <si>
    <t xml:space="preserve">Age group </t>
  </si>
  <si>
    <t>Females</t>
  </si>
  <si>
    <t xml:space="preserve">Males </t>
  </si>
  <si>
    <t>Total tested samples</t>
  </si>
  <si>
    <t>Total_positive</t>
  </si>
  <si>
    <t>Female_positive</t>
  </si>
  <si>
    <t>Male_positive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</si>
  <si>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</si>
  <si>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</si>
  <si>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</si>
  <si>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</si>
  <si>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</si>
  <si>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</si>
  <si>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</si>
  <si>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</si>
  <si>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Seroprevalence = total positive / total sample tested</t>
  </si>
  <si>
    <t xml:space="preserve">Notes: </t>
  </si>
  <si>
    <t>1. If the study dosen't have age group information stated in the maintext or tables, please check the figures regarding seroprevalence. If there isn't any information, please provide a range.</t>
  </si>
  <si>
    <t>3. The number of total postive cases is sufficient if you can't find any information on females and males positive cases.</t>
  </si>
  <si>
    <t xml:space="preserve">2. The number of total tested samples is sufficient if you can't find any inforamtion on female and male tested samples. </t>
  </si>
  <si>
    <t xml:space="preserve">4. For cohort studies, you can create tables for each data collection time, and an overall table. </t>
  </si>
  <si>
    <t>ELISA (Euroimmun) and RT-qPCR</t>
  </si>
  <si>
    <t>There is no information about how many people were tested positive for both IgG and IgM.</t>
  </si>
  <si>
    <t>Study</t>
  </si>
  <si>
    <t>0-19</t>
  </si>
  <si>
    <t>20-34</t>
  </si>
  <si>
    <t>&gt;35</t>
  </si>
  <si>
    <t>Mother</t>
  </si>
  <si>
    <t>Newborn</t>
  </si>
  <si>
    <t>18-25</t>
  </si>
  <si>
    <t>26-35</t>
  </si>
  <si>
    <t>unk</t>
  </si>
  <si>
    <t>Ribeirao Preto</t>
  </si>
  <si>
    <t>1-19</t>
  </si>
  <si>
    <t>20-39</t>
  </si>
  <si>
    <t>40-59</t>
  </si>
  <si>
    <t>&gt;60</t>
  </si>
  <si>
    <t>0-15</t>
  </si>
  <si>
    <t>15-30</t>
  </si>
  <si>
    <t>&gt;15-30</t>
  </si>
  <si>
    <t>&gt;30-45</t>
  </si>
  <si>
    <t>&gt;45-60</t>
  </si>
  <si>
    <t>30-40</t>
  </si>
  <si>
    <t>41-50</t>
  </si>
  <si>
    <t>51-60</t>
  </si>
  <si>
    <t>61-70</t>
  </si>
  <si>
    <t>30-70</t>
  </si>
  <si>
    <t>5-14</t>
  </si>
  <si>
    <t>Obs</t>
  </si>
  <si>
    <t>21-33</t>
  </si>
  <si>
    <t>OBS</t>
  </si>
  <si>
    <t>Age range IQR 21-33</t>
  </si>
  <si>
    <t>&gt;19</t>
  </si>
  <si>
    <t>Age IQR 18.5-28.5</t>
  </si>
  <si>
    <t>18.5-28.5</t>
  </si>
  <si>
    <t>&lt;15</t>
  </si>
  <si>
    <t>31-60</t>
  </si>
  <si>
    <t>20-45</t>
  </si>
  <si>
    <t>46-60</t>
  </si>
  <si>
    <t>4-19</t>
  </si>
  <si>
    <t>7-17</t>
  </si>
  <si>
    <t>18-40</t>
  </si>
  <si>
    <t>41-60</t>
  </si>
  <si>
    <t>61-87</t>
  </si>
  <si>
    <t>7-87</t>
  </si>
  <si>
    <t>14-19</t>
  </si>
  <si>
    <t>20-25</t>
  </si>
  <si>
    <t>26-31</t>
  </si>
  <si>
    <t>15-24</t>
  </si>
  <si>
    <t>25-34</t>
  </si>
  <si>
    <t>35-44</t>
  </si>
  <si>
    <t>45-54</t>
  </si>
  <si>
    <t>55-65</t>
  </si>
  <si>
    <t>5-11</t>
  </si>
  <si>
    <t>12-17</t>
  </si>
  <si>
    <t>18-24</t>
  </si>
  <si>
    <t>55-64</t>
  </si>
  <si>
    <t>65-74</t>
  </si>
  <si>
    <t>75-80</t>
  </si>
  <si>
    <t>0-14</t>
  </si>
  <si>
    <t>15-29</t>
  </si>
  <si>
    <t>30-59</t>
  </si>
  <si>
    <t>≥60</t>
  </si>
  <si>
    <t>17-72</t>
  </si>
  <si>
    <t>15-47</t>
  </si>
  <si>
    <t>≥32</t>
  </si>
  <si>
    <t>n=1327</t>
  </si>
  <si>
    <t>n=1402</t>
  </si>
  <si>
    <t xml:space="preserve"> ≤14</t>
  </si>
  <si>
    <t>30-44</t>
  </si>
  <si>
    <t>45-59</t>
  </si>
  <si>
    <t>Period: Aug-Nov/2015</t>
  </si>
  <si>
    <t>Period: Mar-May/2016</t>
  </si>
  <si>
    <t>Period: Nov-Feb/2017</t>
  </si>
  <si>
    <t>Cumulative number from august/2015 to May/2016</t>
  </si>
  <si>
    <t>Cumulative number from august/2015 to Feb/2017</t>
  </si>
  <si>
    <t>Numbers are different from total positive bellow. Probably they doble counted IgM/IgG</t>
  </si>
  <si>
    <t>10-20</t>
  </si>
  <si>
    <t>21-40</t>
  </si>
  <si>
    <t>&gt;61</t>
  </si>
  <si>
    <t>14-&gt;60</t>
  </si>
  <si>
    <t xml:space="preserve">Obs </t>
  </si>
  <si>
    <t>0-20</t>
  </si>
  <si>
    <t>≥61</t>
  </si>
  <si>
    <t>≥40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</si>
</sst>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  <font>
      <sz val="13"/>
      <color rgb="FF202020"/>
      <name val="Helvetica"/>
      <family val="2"/>
    </font>
    <font>
      <sz val="12"/>
      <color rgb="FFFF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49" fontId="0" fillId="0" borderId="0" xfId="0" applyNumberFormat="1"/>
    <xf numFmtId="49" fontId="5" fillId="0" borderId="0" xfId="0" applyNumberFormat="1" applyFont="1"/>
    <xf numFmtId="0" fontId="5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49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5" fillId="0" borderId="0" xfId="0" applyFont="1" applyAlignment="1">
      <alignment horizontal="left"/>
    </xf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rcilio_jorge@hotmail.com" TargetMode="External"/><Relationship Id="rId13" Type="http://schemas.openxmlformats.org/officeDocument/2006/relationships/hyperlink" Target="mailto:isadora.siqueira@fiocruz.br" TargetMode="External"/><Relationship Id="rId18" Type="http://schemas.openxmlformats.org/officeDocument/2006/relationships/hyperlink" Target="mailto:cynthia.braga@fiocruz.br" TargetMode="External"/><Relationship Id="rId3" Type="http://schemas.openxmlformats.org/officeDocument/2006/relationships/hyperlink" Target="mailto:juliocroda@ufgd.edu.br" TargetMode="External"/><Relationship Id="rId7" Type="http://schemas.openxmlformats.org/officeDocument/2006/relationships/hyperlink" Target="mailto:magloria@ufba.br" TargetMode="External"/><Relationship Id="rId12" Type="http://schemas.openxmlformats.org/officeDocument/2006/relationships/hyperlink" Target="mailto:guilherme.ribeiro@fiocruz.br" TargetMode="External"/><Relationship Id="rId17" Type="http://schemas.openxmlformats.org/officeDocument/2006/relationships/hyperlink" Target="mailto:guilherme.ribeiro@fiocruz.br" TargetMode="External"/><Relationship Id="rId2" Type="http://schemas.openxmlformats.org/officeDocument/2006/relationships/hyperlink" Target="mailto:revimtsp@usp.br" TargetMode="External"/><Relationship Id="rId16" Type="http://schemas.openxmlformats.org/officeDocument/2006/relationships/hyperlink" Target="mailto:marilda.goncalves@fiocruz.br" TargetMode="External"/><Relationship Id="rId1" Type="http://schemas.openxmlformats.org/officeDocument/2006/relationships/hyperlink" Target="mailto:magloria@ufba.br" TargetMode="External"/><Relationship Id="rId6" Type="http://schemas.openxmlformats.org/officeDocument/2006/relationships/hyperlink" Target="mailto:svetoslav.slavov@hemocentro.fmrp.usp.br" TargetMode="External"/><Relationship Id="rId11" Type="http://schemas.openxmlformats.org/officeDocument/2006/relationships/hyperlink" Target="mailto:haddad@unb.br" TargetMode="External"/><Relationship Id="rId5" Type="http://schemas.openxmlformats.org/officeDocument/2006/relationships/hyperlink" Target="mailto:carllosalencar@ufc.br" TargetMode="External"/><Relationship Id="rId15" Type="http://schemas.openxmlformats.org/officeDocument/2006/relationships/hyperlink" Target="mailto:mauricio.nogueira@edu.famerp.br" TargetMode="External"/><Relationship Id="rId10" Type="http://schemas.openxmlformats.org/officeDocument/2006/relationships/hyperlink" Target="mailto:nadjarnitz@gmail.com" TargetMode="External"/><Relationship Id="rId4" Type="http://schemas.openxmlformats.org/officeDocument/2006/relationships/hyperlink" Target="mailto:guilherme.ribeiro@bahia.fiocruz.br" TargetMode="External"/><Relationship Id="rId9" Type="http://schemas.openxmlformats.org/officeDocument/2006/relationships/hyperlink" Target="mailto:kallineabarreto@gmail.com" TargetMode="External"/><Relationship Id="rId14" Type="http://schemas.openxmlformats.org/officeDocument/2006/relationships/hyperlink" Target="mailto:pritesh.lalwani@fiocruz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E0E3-DEF9-7449-8DCD-3F37C9E49940}">
  <dimension ref="A1:S49"/>
  <sheetViews>
    <sheetView tabSelected="1" topLeftCell="A33" zoomScaleNormal="100" workbookViewId="0">
      <selection activeCell="G34" sqref="G34"/>
    </sheetView>
  </sheetViews>
  <sheetFormatPr defaultColWidth="10.83203125" defaultRowHeight="16" x14ac:dyDescent="0.4"/>
  <cols>
    <col min="1" max="1" width="10.83203125" style="7"/>
    <col min="2" max="2" width="14.83203125" style="7" customWidth="1"/>
    <col min="3" max="3" width="18" style="7" customWidth="1"/>
    <col min="4" max="6" width="10.83203125" style="7"/>
    <col min="7" max="7" width="23.83203125" style="7" customWidth="1"/>
    <col min="8" max="8" width="11.83203125" style="7" customWidth="1"/>
    <col min="9" max="9" width="10.83203125" style="7"/>
    <col min="10" max="10" width="16.6640625" style="7" customWidth="1"/>
    <col min="11" max="11" width="14.6640625" style="7" customWidth="1"/>
    <col min="12" max="12" width="10.83203125" style="7"/>
    <col min="13" max="13" width="17.33203125" style="7" customWidth="1"/>
    <col min="14" max="14" width="17.1640625" style="7" customWidth="1"/>
    <col min="15" max="15" width="13.1640625" style="7" customWidth="1"/>
    <col min="16" max="16" width="18.5" style="7" customWidth="1"/>
    <col min="17" max="18" width="21.6640625" style="7" customWidth="1"/>
    <col min="19" max="19" width="19" style="7" customWidth="1"/>
    <col min="20" max="16384" width="10.83203125" style="7"/>
  </cols>
  <sheetData>
    <row r="1" spans="1:19" x14ac:dyDescent="0.4">
      <c r="A1" s="6" t="s">
        <v>208</v>
      </c>
      <c r="B1" s="6" t="s">
        <v>1</v>
      </c>
      <c r="C1" s="6" t="s">
        <v>0</v>
      </c>
      <c r="D1" s="6" t="s">
        <v>12</v>
      </c>
      <c r="E1" s="6" t="s">
        <v>5</v>
      </c>
      <c r="F1" s="6" t="s">
        <v>6</v>
      </c>
      <c r="G1" s="6" t="s">
        <v>8</v>
      </c>
      <c r="H1" s="6" t="s">
        <v>2</v>
      </c>
      <c r="I1" s="6" t="s">
        <v>3</v>
      </c>
      <c r="J1" s="6" t="s">
        <v>4</v>
      </c>
      <c r="K1" s="6" t="s">
        <v>10</v>
      </c>
      <c r="L1" s="6" t="s">
        <v>7</v>
      </c>
      <c r="M1" s="6" t="s">
        <v>19</v>
      </c>
      <c r="N1" s="6" t="s">
        <v>9</v>
      </c>
      <c r="O1" s="6" t="s">
        <v>11</v>
      </c>
      <c r="P1" s="6" t="s">
        <v>15</v>
      </c>
      <c r="Q1" s="6" t="s">
        <v>17</v>
      </c>
      <c r="R1" s="6" t="s">
        <v>23</v>
      </c>
      <c r="S1" s="6" t="s">
        <v>18</v>
      </c>
    </row>
    <row r="2" spans="1:19" x14ac:dyDescent="0.4">
      <c r="A2" s="7">
        <v>1</v>
      </c>
      <c r="B2" s="7" t="s">
        <v>27</v>
      </c>
      <c r="C2" s="7" t="s">
        <v>28</v>
      </c>
      <c r="D2" s="7" t="s">
        <v>29</v>
      </c>
      <c r="E2" s="7">
        <v>435</v>
      </c>
      <c r="F2" s="7" t="s">
        <v>30</v>
      </c>
      <c r="G2" s="7">
        <v>435</v>
      </c>
      <c r="H2" s="7">
        <v>41</v>
      </c>
      <c r="I2" s="7" t="s">
        <v>30</v>
      </c>
      <c r="J2" s="7" t="s">
        <v>30</v>
      </c>
      <c r="K2" s="7">
        <v>41</v>
      </c>
      <c r="L2" s="7" t="s">
        <v>31</v>
      </c>
      <c r="M2" s="7" t="s">
        <v>26</v>
      </c>
      <c r="N2" s="7">
        <f t="shared" ref="N2:N25" si="0" xml:space="preserve"> K2 / G2</f>
        <v>9.4252873563218389E-2</v>
      </c>
      <c r="O2" s="7" t="s">
        <v>32</v>
      </c>
      <c r="P2" s="7" t="s">
        <v>16</v>
      </c>
      <c r="Q2" s="7" t="s">
        <v>33</v>
      </c>
      <c r="R2" s="8" t="s">
        <v>34</v>
      </c>
      <c r="S2" s="7" t="s">
        <v>38</v>
      </c>
    </row>
    <row r="3" spans="1:19" x14ac:dyDescent="0.4">
      <c r="A3" s="7">
        <v>2</v>
      </c>
      <c r="B3" s="7" t="s">
        <v>27</v>
      </c>
      <c r="C3" s="7" t="s">
        <v>28</v>
      </c>
      <c r="D3" s="7" t="s">
        <v>29</v>
      </c>
      <c r="E3" s="7">
        <v>317</v>
      </c>
      <c r="F3" s="7">
        <v>321</v>
      </c>
      <c r="G3" s="7">
        <v>642</v>
      </c>
      <c r="H3" s="7">
        <v>66</v>
      </c>
      <c r="I3" s="7" t="s">
        <v>30</v>
      </c>
      <c r="J3" s="7" t="s">
        <v>30</v>
      </c>
      <c r="K3" s="7">
        <v>66</v>
      </c>
      <c r="L3" s="7" t="s">
        <v>36</v>
      </c>
      <c r="M3" s="7" t="s">
        <v>26</v>
      </c>
      <c r="N3" s="7">
        <f t="shared" si="0"/>
        <v>0.10280373831775701</v>
      </c>
      <c r="O3" s="7" t="s">
        <v>32</v>
      </c>
      <c r="P3" s="7" t="s">
        <v>16</v>
      </c>
      <c r="Q3" s="7" t="s">
        <v>33</v>
      </c>
      <c r="S3" s="7" t="s">
        <v>35</v>
      </c>
    </row>
    <row r="4" spans="1:19" x14ac:dyDescent="0.4">
      <c r="A4" s="7">
        <v>3</v>
      </c>
      <c r="B4" s="7" t="s">
        <v>129</v>
      </c>
      <c r="C4" s="7" t="s">
        <v>130</v>
      </c>
      <c r="D4" s="7" t="s">
        <v>131</v>
      </c>
      <c r="E4" s="7" t="s">
        <v>30</v>
      </c>
      <c r="F4" s="7">
        <v>298</v>
      </c>
      <c r="G4" s="7">
        <v>298</v>
      </c>
      <c r="H4" s="7" t="s">
        <v>30</v>
      </c>
      <c r="I4" s="7" t="s">
        <v>30</v>
      </c>
      <c r="J4" s="7" t="s">
        <v>30</v>
      </c>
      <c r="K4" s="7">
        <v>0</v>
      </c>
      <c r="L4" s="9" t="s">
        <v>134</v>
      </c>
      <c r="M4" s="7" t="s">
        <v>26</v>
      </c>
      <c r="N4" s="7">
        <f t="shared" si="0"/>
        <v>0</v>
      </c>
      <c r="O4" s="7" t="s">
        <v>133</v>
      </c>
      <c r="P4" s="7" t="s">
        <v>136</v>
      </c>
      <c r="Q4" s="7" t="s">
        <v>128</v>
      </c>
      <c r="R4" s="8" t="s">
        <v>135</v>
      </c>
      <c r="S4" s="7" t="s">
        <v>132</v>
      </c>
    </row>
    <row r="5" spans="1:19" x14ac:dyDescent="0.4">
      <c r="A5" s="7">
        <v>4</v>
      </c>
      <c r="B5" s="7" t="s">
        <v>58</v>
      </c>
      <c r="C5" s="7" t="s">
        <v>59</v>
      </c>
      <c r="D5" s="7" t="s">
        <v>60</v>
      </c>
      <c r="E5" s="7" t="s">
        <v>30</v>
      </c>
      <c r="F5" s="7" t="s">
        <v>30</v>
      </c>
      <c r="G5" s="7">
        <v>442</v>
      </c>
      <c r="H5" s="7">
        <v>1</v>
      </c>
      <c r="I5" s="7" t="s">
        <v>30</v>
      </c>
      <c r="J5" s="7" t="s">
        <v>30</v>
      </c>
      <c r="K5" s="7">
        <v>1</v>
      </c>
      <c r="L5" s="7" t="s">
        <v>83</v>
      </c>
      <c r="M5" s="7" t="s">
        <v>26</v>
      </c>
      <c r="N5" s="7">
        <f t="shared" si="0"/>
        <v>2.2624434389140274E-3</v>
      </c>
      <c r="O5" s="7">
        <v>2015</v>
      </c>
      <c r="P5" s="7" t="s">
        <v>64</v>
      </c>
      <c r="Q5" s="7" t="s">
        <v>63</v>
      </c>
      <c r="R5" s="8" t="s">
        <v>69</v>
      </c>
    </row>
    <row r="6" spans="1:19" x14ac:dyDescent="0.4">
      <c r="A6" s="7">
        <v>5</v>
      </c>
      <c r="B6" s="7" t="s">
        <v>20</v>
      </c>
      <c r="C6" s="7" t="s">
        <v>14</v>
      </c>
      <c r="D6" s="7" t="s">
        <v>13</v>
      </c>
      <c r="E6" s="7">
        <v>256</v>
      </c>
      <c r="F6" s="7">
        <v>129</v>
      </c>
      <c r="G6" s="7">
        <v>385</v>
      </c>
      <c r="H6" s="7">
        <v>163</v>
      </c>
      <c r="I6" s="7">
        <v>25</v>
      </c>
      <c r="J6" s="7">
        <v>32</v>
      </c>
      <c r="K6" s="7">
        <v>220</v>
      </c>
      <c r="L6" s="7" t="s">
        <v>25</v>
      </c>
      <c r="M6" s="7" t="s">
        <v>26</v>
      </c>
      <c r="N6" s="7">
        <f t="shared" si="0"/>
        <v>0.5714285714285714</v>
      </c>
      <c r="O6" s="7" t="s">
        <v>32</v>
      </c>
      <c r="P6" s="7" t="s">
        <v>16</v>
      </c>
      <c r="Q6" s="7" t="s">
        <v>22</v>
      </c>
      <c r="R6" s="8" t="s">
        <v>24</v>
      </c>
    </row>
    <row r="7" spans="1:19" x14ac:dyDescent="0.4">
      <c r="A7" s="7">
        <v>6</v>
      </c>
      <c r="B7" s="7" t="s">
        <v>20</v>
      </c>
      <c r="C7" s="10" t="s">
        <v>21</v>
      </c>
      <c r="D7" s="7" t="s">
        <v>13</v>
      </c>
      <c r="E7" s="7">
        <v>319</v>
      </c>
      <c r="F7" s="7">
        <v>127</v>
      </c>
      <c r="G7" s="7">
        <v>446</v>
      </c>
      <c r="H7" s="7">
        <v>138</v>
      </c>
      <c r="I7" s="7">
        <v>38</v>
      </c>
      <c r="J7" s="7">
        <v>28</v>
      </c>
      <c r="K7" s="7">
        <v>204</v>
      </c>
      <c r="L7" s="7" t="s">
        <v>25</v>
      </c>
      <c r="M7" s="7" t="s">
        <v>26</v>
      </c>
      <c r="N7" s="7">
        <f t="shared" si="0"/>
        <v>0.45739910313901344</v>
      </c>
      <c r="O7" s="7" t="s">
        <v>32</v>
      </c>
      <c r="P7" s="7" t="s">
        <v>16</v>
      </c>
      <c r="Q7" s="7" t="s">
        <v>22</v>
      </c>
    </row>
    <row r="8" spans="1:19" x14ac:dyDescent="0.4">
      <c r="A8" s="7">
        <v>7</v>
      </c>
      <c r="B8" s="7" t="s">
        <v>37</v>
      </c>
      <c r="C8" s="10" t="s">
        <v>21</v>
      </c>
      <c r="D8" s="7" t="s">
        <v>13</v>
      </c>
      <c r="E8" s="7">
        <v>62</v>
      </c>
      <c r="F8" s="7">
        <v>58</v>
      </c>
      <c r="G8" s="7">
        <v>120</v>
      </c>
      <c r="H8" s="7">
        <v>22</v>
      </c>
      <c r="I8" s="7">
        <v>2</v>
      </c>
      <c r="J8" s="7">
        <v>4</v>
      </c>
      <c r="K8" s="7">
        <v>24</v>
      </c>
      <c r="L8" s="7" t="s">
        <v>41</v>
      </c>
      <c r="M8" s="7" t="s">
        <v>42</v>
      </c>
      <c r="N8" s="7">
        <f t="shared" si="0"/>
        <v>0.2</v>
      </c>
      <c r="O8" s="7">
        <v>2016</v>
      </c>
      <c r="P8" s="7" t="s">
        <v>16</v>
      </c>
      <c r="Q8" s="7" t="s">
        <v>22</v>
      </c>
      <c r="R8" s="8" t="s">
        <v>39</v>
      </c>
      <c r="S8" s="7" t="s">
        <v>40</v>
      </c>
    </row>
    <row r="9" spans="1:19" x14ac:dyDescent="0.4">
      <c r="A9" s="7">
        <v>8</v>
      </c>
      <c r="B9" s="7" t="s">
        <v>43</v>
      </c>
      <c r="C9" s="7" t="s">
        <v>46</v>
      </c>
      <c r="D9" s="7" t="s">
        <v>13</v>
      </c>
      <c r="E9" s="7">
        <v>26</v>
      </c>
      <c r="F9" s="7">
        <v>26</v>
      </c>
      <c r="G9" s="7">
        <v>52</v>
      </c>
      <c r="H9" s="7">
        <v>3</v>
      </c>
      <c r="I9" s="7" t="s">
        <v>30</v>
      </c>
      <c r="J9" s="7" t="s">
        <v>30</v>
      </c>
      <c r="K9" s="7">
        <v>3</v>
      </c>
      <c r="L9" s="7" t="s">
        <v>82</v>
      </c>
      <c r="M9" s="7" t="s">
        <v>26</v>
      </c>
      <c r="N9" s="7">
        <f t="shared" si="0"/>
        <v>5.7692307692307696E-2</v>
      </c>
      <c r="O9" s="7" t="s">
        <v>45</v>
      </c>
      <c r="P9" s="7" t="s">
        <v>16</v>
      </c>
      <c r="Q9" s="7" t="s">
        <v>22</v>
      </c>
      <c r="R9" s="8" t="s">
        <v>44</v>
      </c>
      <c r="S9" s="7" t="s">
        <v>50</v>
      </c>
    </row>
    <row r="10" spans="1:19" x14ac:dyDescent="0.4">
      <c r="A10" s="7">
        <v>9</v>
      </c>
      <c r="B10" s="7" t="s">
        <v>52</v>
      </c>
      <c r="C10" s="7" t="s">
        <v>53</v>
      </c>
      <c r="D10" s="7" t="s">
        <v>13</v>
      </c>
      <c r="E10" s="7">
        <v>1011</v>
      </c>
      <c r="F10" s="7">
        <v>761</v>
      </c>
      <c r="G10" s="7">
        <v>1772</v>
      </c>
      <c r="H10" s="7">
        <v>160</v>
      </c>
      <c r="I10" s="7" t="s">
        <v>30</v>
      </c>
      <c r="J10" s="7">
        <v>49</v>
      </c>
      <c r="K10" s="7">
        <v>209</v>
      </c>
      <c r="L10" s="7" t="s">
        <v>55</v>
      </c>
      <c r="M10" s="7" t="s">
        <v>26</v>
      </c>
      <c r="N10" s="7">
        <f t="shared" si="0"/>
        <v>0.11794582392776523</v>
      </c>
      <c r="O10" s="7" t="s">
        <v>45</v>
      </c>
      <c r="P10" s="7" t="s">
        <v>16</v>
      </c>
      <c r="Q10" s="7" t="s">
        <v>22</v>
      </c>
      <c r="R10" s="8" t="s">
        <v>54</v>
      </c>
      <c r="S10" s="7" t="s">
        <v>56</v>
      </c>
    </row>
    <row r="11" spans="1:19" x14ac:dyDescent="0.4">
      <c r="A11" s="7">
        <v>10</v>
      </c>
      <c r="B11" s="7" t="s">
        <v>72</v>
      </c>
      <c r="C11" s="7" t="s">
        <v>14</v>
      </c>
      <c r="D11" s="7" t="s">
        <v>13</v>
      </c>
      <c r="E11" s="7">
        <v>296</v>
      </c>
      <c r="F11" s="7">
        <v>142</v>
      </c>
      <c r="G11" s="7">
        <v>1981</v>
      </c>
      <c r="H11" s="7">
        <v>360</v>
      </c>
      <c r="I11" s="7">
        <v>49</v>
      </c>
      <c r="J11" s="7">
        <v>29</v>
      </c>
      <c r="K11" s="7">
        <v>438</v>
      </c>
      <c r="L11" s="7" t="s">
        <v>25</v>
      </c>
      <c r="M11" s="7" t="s">
        <v>26</v>
      </c>
      <c r="N11" s="7">
        <f t="shared" si="0"/>
        <v>0.22110045431600203</v>
      </c>
      <c r="O11" s="7">
        <v>2017</v>
      </c>
      <c r="P11" s="7" t="s">
        <v>16</v>
      </c>
      <c r="Q11" s="7" t="s">
        <v>22</v>
      </c>
      <c r="R11" s="8" t="s">
        <v>73</v>
      </c>
    </row>
    <row r="12" spans="1:19" x14ac:dyDescent="0.4">
      <c r="A12" s="7">
        <v>11</v>
      </c>
      <c r="B12" s="7" t="s">
        <v>105</v>
      </c>
      <c r="C12" s="7" t="s">
        <v>53</v>
      </c>
      <c r="D12" s="7" t="s">
        <v>13</v>
      </c>
      <c r="E12" s="7">
        <v>393</v>
      </c>
      <c r="F12" s="7">
        <v>259</v>
      </c>
      <c r="G12" s="7">
        <v>652</v>
      </c>
      <c r="H12" s="7" t="s">
        <v>30</v>
      </c>
      <c r="I12" s="7" t="s">
        <v>30</v>
      </c>
      <c r="J12" s="7" t="s">
        <v>30</v>
      </c>
      <c r="K12" s="7">
        <v>87</v>
      </c>
      <c r="L12" s="9" t="s">
        <v>106</v>
      </c>
      <c r="M12" s="7" t="s">
        <v>42</v>
      </c>
      <c r="N12" s="7">
        <f t="shared" si="0"/>
        <v>0.1334355828220859</v>
      </c>
      <c r="O12" s="7" t="s">
        <v>107</v>
      </c>
      <c r="P12" s="7" t="s">
        <v>16</v>
      </c>
      <c r="Q12" s="7" t="s">
        <v>33</v>
      </c>
      <c r="R12" s="8" t="s">
        <v>108</v>
      </c>
      <c r="S12" s="7" t="s">
        <v>109</v>
      </c>
    </row>
    <row r="13" spans="1:19" x14ac:dyDescent="0.4">
      <c r="A13" s="7">
        <v>12</v>
      </c>
      <c r="B13" s="7" t="s">
        <v>105</v>
      </c>
      <c r="C13" s="7" t="s">
        <v>53</v>
      </c>
      <c r="D13" s="7" t="s">
        <v>13</v>
      </c>
      <c r="E13" s="7">
        <v>393</v>
      </c>
      <c r="F13" s="7">
        <v>259</v>
      </c>
      <c r="G13" s="7">
        <v>652</v>
      </c>
      <c r="H13" s="7" t="s">
        <v>30</v>
      </c>
      <c r="I13" s="7" t="s">
        <v>30</v>
      </c>
      <c r="J13" s="7" t="s">
        <v>30</v>
      </c>
      <c r="K13" s="7">
        <v>0</v>
      </c>
      <c r="L13" s="9" t="s">
        <v>106</v>
      </c>
      <c r="M13" s="7" t="s">
        <v>42</v>
      </c>
      <c r="N13" s="7">
        <f t="shared" si="0"/>
        <v>0</v>
      </c>
      <c r="O13" s="7" t="s">
        <v>115</v>
      </c>
      <c r="P13" s="7" t="s">
        <v>16</v>
      </c>
      <c r="Q13" s="7" t="s">
        <v>33</v>
      </c>
      <c r="R13" s="8"/>
      <c r="S13" s="7" t="s">
        <v>116</v>
      </c>
    </row>
    <row r="14" spans="1:19" x14ac:dyDescent="0.4">
      <c r="A14" s="7">
        <v>13</v>
      </c>
      <c r="B14" s="7" t="s">
        <v>105</v>
      </c>
      <c r="C14" s="7" t="s">
        <v>53</v>
      </c>
      <c r="D14" s="7" t="s">
        <v>13</v>
      </c>
      <c r="E14" s="7">
        <v>393</v>
      </c>
      <c r="F14" s="7">
        <v>259</v>
      </c>
      <c r="G14" s="7">
        <v>652</v>
      </c>
      <c r="H14" s="7" t="s">
        <v>30</v>
      </c>
      <c r="I14" s="7" t="s">
        <v>30</v>
      </c>
      <c r="J14" s="7" t="s">
        <v>30</v>
      </c>
      <c r="K14" s="7">
        <v>70</v>
      </c>
      <c r="L14" s="9" t="s">
        <v>106</v>
      </c>
      <c r="M14" s="7" t="s">
        <v>42</v>
      </c>
      <c r="N14" s="7">
        <f t="shared" si="0"/>
        <v>0.10736196319018405</v>
      </c>
      <c r="O14" s="7" t="s">
        <v>110</v>
      </c>
      <c r="P14" s="7" t="s">
        <v>16</v>
      </c>
      <c r="Q14" s="7" t="s">
        <v>33</v>
      </c>
      <c r="R14" s="8"/>
      <c r="S14" s="7" t="s">
        <v>117</v>
      </c>
    </row>
    <row r="15" spans="1:19" x14ac:dyDescent="0.4">
      <c r="A15" s="7">
        <v>14</v>
      </c>
      <c r="B15" s="7" t="s">
        <v>105</v>
      </c>
      <c r="C15" s="7" t="s">
        <v>53</v>
      </c>
      <c r="D15" s="7" t="s">
        <v>13</v>
      </c>
      <c r="E15" s="7">
        <v>393</v>
      </c>
      <c r="F15" s="7">
        <v>259</v>
      </c>
      <c r="G15" s="7">
        <v>652</v>
      </c>
      <c r="H15" s="7" t="s">
        <v>30</v>
      </c>
      <c r="I15" s="7" t="s">
        <v>30</v>
      </c>
      <c r="J15" s="7" t="s">
        <v>30</v>
      </c>
      <c r="K15" s="7">
        <v>10</v>
      </c>
      <c r="L15" s="9" t="s">
        <v>106</v>
      </c>
      <c r="M15" s="7" t="s">
        <v>42</v>
      </c>
      <c r="N15" s="7">
        <f t="shared" si="0"/>
        <v>1.5337423312883436E-2</v>
      </c>
      <c r="O15" s="7" t="s">
        <v>111</v>
      </c>
      <c r="P15" s="7" t="s">
        <v>16</v>
      </c>
      <c r="Q15" s="7" t="s">
        <v>33</v>
      </c>
      <c r="R15" s="8"/>
      <c r="S15" s="7" t="s">
        <v>113</v>
      </c>
    </row>
    <row r="16" spans="1:19" x14ac:dyDescent="0.4">
      <c r="A16" s="7">
        <v>15</v>
      </c>
      <c r="B16" s="7" t="s">
        <v>105</v>
      </c>
      <c r="C16" s="7" t="s">
        <v>53</v>
      </c>
      <c r="D16" s="7" t="s">
        <v>13</v>
      </c>
      <c r="E16" s="7">
        <v>393</v>
      </c>
      <c r="F16" s="7">
        <v>259</v>
      </c>
      <c r="G16" s="7">
        <v>652</v>
      </c>
      <c r="H16" s="7" t="s">
        <v>30</v>
      </c>
      <c r="I16" s="7" t="s">
        <v>30</v>
      </c>
      <c r="J16" s="7" t="s">
        <v>30</v>
      </c>
      <c r="K16" s="7">
        <v>7</v>
      </c>
      <c r="L16" s="9" t="s">
        <v>106</v>
      </c>
      <c r="M16" s="7" t="s">
        <v>42</v>
      </c>
      <c r="N16" s="7">
        <f t="shared" si="0"/>
        <v>1.0736196319018405E-2</v>
      </c>
      <c r="O16" s="7" t="s">
        <v>112</v>
      </c>
      <c r="P16" s="7" t="s">
        <v>16</v>
      </c>
      <c r="Q16" s="7" t="s">
        <v>33</v>
      </c>
      <c r="R16" s="8"/>
      <c r="S16" s="7" t="s">
        <v>114</v>
      </c>
    </row>
    <row r="17" spans="1:19" x14ac:dyDescent="0.4">
      <c r="A17" s="7">
        <v>16</v>
      </c>
      <c r="B17" s="7" t="s">
        <v>119</v>
      </c>
      <c r="C17" s="7" t="s">
        <v>53</v>
      </c>
      <c r="D17" s="7" t="s">
        <v>13</v>
      </c>
      <c r="E17" s="7">
        <v>302</v>
      </c>
      <c r="F17" s="7" t="s">
        <v>30</v>
      </c>
      <c r="G17" s="7">
        <v>302</v>
      </c>
      <c r="H17" s="7">
        <v>23</v>
      </c>
      <c r="I17" s="7" t="s">
        <v>30</v>
      </c>
      <c r="J17" s="7" t="s">
        <v>30</v>
      </c>
      <c r="K17" s="7">
        <v>23</v>
      </c>
      <c r="L17" s="9" t="s">
        <v>121</v>
      </c>
      <c r="M17" s="7" t="s">
        <v>26</v>
      </c>
      <c r="N17" s="7">
        <f t="shared" si="0"/>
        <v>7.6158940397350994E-2</v>
      </c>
      <c r="O17" s="7">
        <v>2017</v>
      </c>
      <c r="P17" s="7" t="s">
        <v>16</v>
      </c>
      <c r="Q17" s="7" t="s">
        <v>33</v>
      </c>
      <c r="R17" s="8" t="s">
        <v>120</v>
      </c>
      <c r="S17" s="7" t="s">
        <v>118</v>
      </c>
    </row>
    <row r="18" spans="1:19" x14ac:dyDescent="0.4">
      <c r="A18" s="7">
        <v>17</v>
      </c>
      <c r="B18" s="7" t="s">
        <v>122</v>
      </c>
      <c r="C18" s="7" t="s">
        <v>53</v>
      </c>
      <c r="D18" s="7" t="s">
        <v>13</v>
      </c>
      <c r="E18" s="7">
        <v>101</v>
      </c>
      <c r="F18" s="7" t="s">
        <v>30</v>
      </c>
      <c r="G18" s="7">
        <v>101</v>
      </c>
      <c r="H18" s="7">
        <v>39</v>
      </c>
      <c r="I18" s="7">
        <v>23</v>
      </c>
      <c r="J18" s="7" t="s">
        <v>30</v>
      </c>
      <c r="K18" s="7">
        <v>62</v>
      </c>
      <c r="L18" s="9" t="s">
        <v>126</v>
      </c>
      <c r="M18" s="7" t="s">
        <v>26</v>
      </c>
      <c r="N18" s="7">
        <f t="shared" si="0"/>
        <v>0.61386138613861385</v>
      </c>
      <c r="O18" s="7">
        <v>2016</v>
      </c>
      <c r="P18" s="7" t="s">
        <v>16</v>
      </c>
      <c r="Q18" s="7" t="s">
        <v>123</v>
      </c>
      <c r="R18" s="7" t="s">
        <v>124</v>
      </c>
      <c r="S18" s="7" t="s">
        <v>125</v>
      </c>
    </row>
    <row r="19" spans="1:19" x14ac:dyDescent="0.4">
      <c r="A19" s="7">
        <v>18</v>
      </c>
      <c r="B19" s="7" t="s">
        <v>122</v>
      </c>
      <c r="C19" s="7" t="s">
        <v>53</v>
      </c>
      <c r="D19" s="7" t="s">
        <v>13</v>
      </c>
      <c r="E19" s="7">
        <v>47</v>
      </c>
      <c r="F19" s="7">
        <v>55</v>
      </c>
      <c r="G19" s="7">
        <v>102</v>
      </c>
      <c r="H19" s="7" t="s">
        <v>30</v>
      </c>
      <c r="I19" s="7">
        <v>3</v>
      </c>
      <c r="J19" s="7" t="s">
        <v>30</v>
      </c>
      <c r="K19" s="7">
        <v>3</v>
      </c>
      <c r="L19" s="9" t="s">
        <v>36</v>
      </c>
      <c r="M19" s="7" t="s">
        <v>26</v>
      </c>
      <c r="N19" s="7">
        <f t="shared" si="0"/>
        <v>2.9411764705882353E-2</v>
      </c>
      <c r="O19" s="7">
        <v>2016</v>
      </c>
      <c r="P19" s="7" t="s">
        <v>16</v>
      </c>
      <c r="Q19" s="7" t="s">
        <v>128</v>
      </c>
      <c r="S19" s="7" t="s">
        <v>127</v>
      </c>
    </row>
    <row r="20" spans="1:19" x14ac:dyDescent="0.4">
      <c r="A20" s="7">
        <v>19</v>
      </c>
      <c r="B20" s="7" t="s">
        <v>65</v>
      </c>
      <c r="C20" s="7" t="s">
        <v>66</v>
      </c>
      <c r="D20" s="7" t="s">
        <v>67</v>
      </c>
      <c r="E20" s="7">
        <v>273</v>
      </c>
      <c r="F20" s="7">
        <v>136</v>
      </c>
      <c r="G20" s="7">
        <v>409</v>
      </c>
      <c r="H20" s="7" t="s">
        <v>30</v>
      </c>
      <c r="I20" s="7" t="s">
        <v>30</v>
      </c>
      <c r="J20" s="7" t="s">
        <v>30</v>
      </c>
      <c r="K20" s="7">
        <v>289</v>
      </c>
      <c r="L20" s="7" t="s">
        <v>71</v>
      </c>
      <c r="M20" s="7" t="s">
        <v>26</v>
      </c>
      <c r="N20" s="7">
        <f t="shared" si="0"/>
        <v>0.70660146699266502</v>
      </c>
      <c r="O20" s="7" t="s">
        <v>70</v>
      </c>
      <c r="P20" s="7" t="s">
        <v>16</v>
      </c>
      <c r="Q20" s="7" t="s">
        <v>22</v>
      </c>
      <c r="R20" s="8" t="s">
        <v>68</v>
      </c>
    </row>
    <row r="21" spans="1:19" x14ac:dyDescent="0.4">
      <c r="A21" s="7">
        <v>20</v>
      </c>
      <c r="B21" s="7" t="s">
        <v>85</v>
      </c>
      <c r="C21" s="7" t="s">
        <v>86</v>
      </c>
      <c r="D21" s="7" t="s">
        <v>67</v>
      </c>
      <c r="E21" s="7">
        <v>276</v>
      </c>
      <c r="F21" s="7">
        <v>128</v>
      </c>
      <c r="G21" s="7">
        <v>404</v>
      </c>
      <c r="H21" s="7">
        <v>98</v>
      </c>
      <c r="I21" s="7">
        <v>0</v>
      </c>
      <c r="J21" s="7">
        <v>5</v>
      </c>
      <c r="K21" s="7">
        <v>103</v>
      </c>
      <c r="L21" s="9" t="s">
        <v>88</v>
      </c>
      <c r="M21" s="7" t="s">
        <v>26</v>
      </c>
      <c r="N21" s="7">
        <f t="shared" si="0"/>
        <v>0.25495049504950495</v>
      </c>
      <c r="O21" s="7">
        <v>2018</v>
      </c>
      <c r="P21" s="7" t="s">
        <v>16</v>
      </c>
      <c r="Q21" s="7" t="s">
        <v>22</v>
      </c>
      <c r="R21" s="8" t="s">
        <v>87</v>
      </c>
      <c r="S21" s="7" t="s">
        <v>89</v>
      </c>
    </row>
    <row r="22" spans="1:19" x14ac:dyDescent="0.4">
      <c r="A22" s="7">
        <v>21</v>
      </c>
      <c r="B22" s="7" t="s">
        <v>160</v>
      </c>
      <c r="C22" s="7" t="s">
        <v>161</v>
      </c>
      <c r="D22" s="7" t="s">
        <v>67</v>
      </c>
      <c r="E22" s="7">
        <v>1462</v>
      </c>
      <c r="F22" s="7" t="s">
        <v>30</v>
      </c>
      <c r="G22" s="7">
        <v>1462</v>
      </c>
      <c r="H22" s="7" t="s">
        <v>30</v>
      </c>
      <c r="I22" s="7" t="s">
        <v>30</v>
      </c>
      <c r="J22" s="7" t="s">
        <v>30</v>
      </c>
      <c r="K22" s="7">
        <v>538</v>
      </c>
      <c r="L22" s="9" t="s">
        <v>159</v>
      </c>
      <c r="M22" s="7" t="s">
        <v>26</v>
      </c>
      <c r="N22" s="7">
        <f t="shared" si="0"/>
        <v>0.36798905608755128</v>
      </c>
      <c r="O22" s="7">
        <v>2018</v>
      </c>
      <c r="P22" s="7" t="s">
        <v>16</v>
      </c>
      <c r="Q22" s="7" t="s">
        <v>22</v>
      </c>
      <c r="R22" s="7" t="s">
        <v>164</v>
      </c>
      <c r="S22" s="7" t="s">
        <v>163</v>
      </c>
    </row>
    <row r="23" spans="1:19" x14ac:dyDescent="0.4">
      <c r="A23" s="7">
        <v>22</v>
      </c>
      <c r="B23" s="7" t="s">
        <v>160</v>
      </c>
      <c r="C23" s="7" t="s">
        <v>161</v>
      </c>
      <c r="D23" s="7" t="s">
        <v>67</v>
      </c>
      <c r="E23" s="7">
        <v>1462</v>
      </c>
      <c r="F23" s="7" t="s">
        <v>30</v>
      </c>
      <c r="G23" s="7">
        <v>1462</v>
      </c>
      <c r="H23" s="7" t="s">
        <v>30</v>
      </c>
      <c r="I23" s="7" t="s">
        <v>30</v>
      </c>
      <c r="J23" s="7" t="s">
        <v>30</v>
      </c>
      <c r="K23" s="7">
        <v>558</v>
      </c>
      <c r="L23" s="9" t="s">
        <v>159</v>
      </c>
      <c r="M23" s="7" t="s">
        <v>26</v>
      </c>
      <c r="N23" s="7">
        <f t="shared" si="0"/>
        <v>0.38166894664842682</v>
      </c>
      <c r="O23" s="7" t="s">
        <v>70</v>
      </c>
      <c r="P23" s="7" t="s">
        <v>16</v>
      </c>
      <c r="Q23" s="7" t="s">
        <v>22</v>
      </c>
      <c r="S23" s="7" t="s">
        <v>162</v>
      </c>
    </row>
    <row r="24" spans="1:19" x14ac:dyDescent="0.4">
      <c r="A24" s="7">
        <v>23</v>
      </c>
      <c r="B24" s="7" t="s">
        <v>90</v>
      </c>
      <c r="C24" s="7" t="s">
        <v>91</v>
      </c>
      <c r="D24" s="7" t="s">
        <v>92</v>
      </c>
      <c r="E24" s="7">
        <v>898</v>
      </c>
      <c r="F24" s="7">
        <v>504</v>
      </c>
      <c r="G24" s="7">
        <v>1405</v>
      </c>
      <c r="H24" s="7">
        <v>37</v>
      </c>
      <c r="I24" s="7">
        <v>33</v>
      </c>
      <c r="J24" s="7">
        <v>6</v>
      </c>
      <c r="K24" s="7">
        <v>76</v>
      </c>
      <c r="L24" s="9" t="s">
        <v>94</v>
      </c>
      <c r="M24" s="7" t="s">
        <v>26</v>
      </c>
      <c r="N24" s="7">
        <f t="shared" si="0"/>
        <v>5.4092526690391461E-2</v>
      </c>
      <c r="O24" s="7" t="s">
        <v>93</v>
      </c>
      <c r="P24" s="7" t="s">
        <v>95</v>
      </c>
      <c r="Q24" s="7" t="s">
        <v>22</v>
      </c>
      <c r="R24" s="8" t="s">
        <v>96</v>
      </c>
    </row>
    <row r="25" spans="1:19" x14ac:dyDescent="0.4">
      <c r="A25" s="7">
        <v>24</v>
      </c>
      <c r="B25" s="7" t="s">
        <v>102</v>
      </c>
      <c r="C25" s="7" t="s">
        <v>104</v>
      </c>
      <c r="D25" s="7" t="s">
        <v>92</v>
      </c>
      <c r="E25" s="7">
        <v>194</v>
      </c>
      <c r="F25" s="7">
        <v>256</v>
      </c>
      <c r="G25" s="7">
        <v>450</v>
      </c>
      <c r="H25" s="7">
        <v>4</v>
      </c>
      <c r="I25" s="7">
        <v>5</v>
      </c>
      <c r="J25" s="7" t="s">
        <v>30</v>
      </c>
      <c r="K25" s="7">
        <v>9</v>
      </c>
      <c r="L25" s="9" t="s">
        <v>83</v>
      </c>
      <c r="M25" s="7" t="s">
        <v>26</v>
      </c>
      <c r="N25" s="7">
        <f t="shared" si="0"/>
        <v>0.02</v>
      </c>
      <c r="O25" s="7">
        <v>2019</v>
      </c>
      <c r="P25" s="7" t="s">
        <v>16</v>
      </c>
      <c r="Q25" s="7" t="s">
        <v>63</v>
      </c>
      <c r="R25" s="8" t="s">
        <v>103</v>
      </c>
    </row>
    <row r="26" spans="1:19" x14ac:dyDescent="0.4">
      <c r="A26" s="7">
        <v>25</v>
      </c>
      <c r="B26" s="7" t="s">
        <v>165</v>
      </c>
      <c r="C26" s="7" t="s">
        <v>166</v>
      </c>
      <c r="D26" s="7" t="s">
        <v>167</v>
      </c>
      <c r="E26" s="7">
        <v>135</v>
      </c>
      <c r="F26" s="7" t="s">
        <v>30</v>
      </c>
      <c r="G26" s="7">
        <v>135</v>
      </c>
      <c r="H26" s="7" t="s">
        <v>30</v>
      </c>
      <c r="I26" s="7">
        <v>1</v>
      </c>
      <c r="J26" s="7" t="s">
        <v>30</v>
      </c>
      <c r="K26" s="7">
        <v>1</v>
      </c>
      <c r="L26" s="7" t="s">
        <v>184</v>
      </c>
      <c r="M26" s="7" t="s">
        <v>26</v>
      </c>
      <c r="N26" s="7">
        <f>1/135</f>
        <v>7.4074074074074077E-3</v>
      </c>
      <c r="O26" s="7" t="s">
        <v>70</v>
      </c>
      <c r="P26" s="7" t="s">
        <v>16</v>
      </c>
      <c r="Q26" s="7" t="s">
        <v>128</v>
      </c>
      <c r="R26" s="7" t="s">
        <v>183</v>
      </c>
    </row>
    <row r="27" spans="1:19" x14ac:dyDescent="0.4">
      <c r="A27" s="7">
        <v>26</v>
      </c>
      <c r="B27" s="7" t="s">
        <v>43</v>
      </c>
      <c r="C27" s="7" t="s">
        <v>47</v>
      </c>
      <c r="D27" s="7" t="s">
        <v>49</v>
      </c>
      <c r="E27" s="7">
        <v>73</v>
      </c>
      <c r="F27" s="7">
        <v>36</v>
      </c>
      <c r="G27" s="7">
        <v>109</v>
      </c>
      <c r="H27" s="7">
        <v>0</v>
      </c>
      <c r="I27" s="7" t="s">
        <v>30</v>
      </c>
      <c r="J27" s="7" t="s">
        <v>30</v>
      </c>
      <c r="K27" s="7">
        <v>0</v>
      </c>
      <c r="L27" s="7" t="s">
        <v>82</v>
      </c>
      <c r="M27" s="7" t="s">
        <v>26</v>
      </c>
      <c r="N27" s="7">
        <f xml:space="preserve"> K27 / G27</f>
        <v>0</v>
      </c>
      <c r="O27" s="7" t="s">
        <v>45</v>
      </c>
      <c r="P27" s="7" t="s">
        <v>16</v>
      </c>
      <c r="Q27" s="7" t="s">
        <v>22</v>
      </c>
      <c r="S27" s="7" t="s">
        <v>57</v>
      </c>
    </row>
    <row r="28" spans="1:19" x14ac:dyDescent="0.4">
      <c r="A28" s="7">
        <v>27</v>
      </c>
      <c r="B28" s="7" t="s">
        <v>43</v>
      </c>
      <c r="C28" s="7" t="s">
        <v>48</v>
      </c>
      <c r="D28" s="7" t="s">
        <v>49</v>
      </c>
      <c r="E28" s="7">
        <v>175</v>
      </c>
      <c r="F28" s="7">
        <v>97</v>
      </c>
      <c r="G28" s="7">
        <v>272</v>
      </c>
      <c r="H28" s="7">
        <v>213</v>
      </c>
      <c r="I28" s="7" t="s">
        <v>30</v>
      </c>
      <c r="J28" s="7" t="s">
        <v>30</v>
      </c>
      <c r="K28" s="7">
        <v>213</v>
      </c>
      <c r="L28" s="7" t="s">
        <v>82</v>
      </c>
      <c r="M28" s="7" t="s">
        <v>26</v>
      </c>
      <c r="N28" s="7">
        <f xml:space="preserve"> K28 / G28</f>
        <v>0.78308823529411764</v>
      </c>
      <c r="O28" s="7" t="s">
        <v>45</v>
      </c>
      <c r="P28" s="7" t="s">
        <v>16</v>
      </c>
      <c r="Q28" s="7" t="s">
        <v>22</v>
      </c>
      <c r="S28" s="7" t="s">
        <v>51</v>
      </c>
    </row>
    <row r="29" spans="1:19" x14ac:dyDescent="0.4">
      <c r="A29" s="7">
        <v>28</v>
      </c>
      <c r="B29" s="7" t="s">
        <v>79</v>
      </c>
      <c r="C29" s="7" t="s">
        <v>80</v>
      </c>
      <c r="D29" s="7" t="s">
        <v>49</v>
      </c>
      <c r="E29" s="7">
        <v>1207</v>
      </c>
      <c r="F29" s="7">
        <v>863</v>
      </c>
      <c r="G29" s="7">
        <v>2070</v>
      </c>
      <c r="H29" s="7">
        <v>698</v>
      </c>
      <c r="I29" s="7">
        <v>30</v>
      </c>
      <c r="J29" s="7">
        <v>42</v>
      </c>
      <c r="K29" s="7">
        <v>770</v>
      </c>
      <c r="L29" s="9" t="s">
        <v>81</v>
      </c>
      <c r="M29" s="7" t="s">
        <v>26</v>
      </c>
      <c r="N29" s="7">
        <f xml:space="preserve"> K29 / G29</f>
        <v>0.3719806763285024</v>
      </c>
      <c r="O29" s="7" t="s">
        <v>70</v>
      </c>
      <c r="P29" s="7" t="s">
        <v>16</v>
      </c>
      <c r="Q29" s="7" t="s">
        <v>22</v>
      </c>
      <c r="R29" s="7" t="s">
        <v>84</v>
      </c>
    </row>
    <row r="30" spans="1:19" x14ac:dyDescent="0.4">
      <c r="A30" s="7">
        <v>29</v>
      </c>
      <c r="B30" s="7" t="s">
        <v>142</v>
      </c>
      <c r="C30" s="7" t="s">
        <v>143</v>
      </c>
      <c r="D30" s="7" t="s">
        <v>49</v>
      </c>
      <c r="E30" s="7">
        <v>234</v>
      </c>
      <c r="F30" s="7">
        <v>187</v>
      </c>
      <c r="G30" s="7">
        <v>421</v>
      </c>
      <c r="H30" s="7" t="s">
        <v>30</v>
      </c>
      <c r="I30" s="7" t="s">
        <v>30</v>
      </c>
      <c r="J30" s="7" t="s">
        <v>30</v>
      </c>
      <c r="K30" s="7">
        <v>219</v>
      </c>
      <c r="L30" s="9" t="s">
        <v>144</v>
      </c>
      <c r="M30" s="7" t="s">
        <v>26</v>
      </c>
      <c r="N30" s="7">
        <f xml:space="preserve"> K30 / G30</f>
        <v>0.52019002375296908</v>
      </c>
      <c r="O30" s="7">
        <v>2017</v>
      </c>
      <c r="P30" s="7" t="s">
        <v>16</v>
      </c>
      <c r="Q30" s="7" t="s">
        <v>22</v>
      </c>
      <c r="R30" s="7" t="s">
        <v>145</v>
      </c>
    </row>
    <row r="31" spans="1:19" x14ac:dyDescent="0.4">
      <c r="A31" s="7">
        <v>30</v>
      </c>
      <c r="B31" s="7" t="s">
        <v>99</v>
      </c>
      <c r="C31" s="7" t="s">
        <v>97</v>
      </c>
      <c r="D31" s="7" t="s">
        <v>98</v>
      </c>
      <c r="E31" s="7">
        <v>1262</v>
      </c>
      <c r="F31" s="7">
        <v>858</v>
      </c>
      <c r="G31" s="7">
        <v>2120</v>
      </c>
      <c r="H31" s="7" t="s">
        <v>30</v>
      </c>
      <c r="I31" s="7" t="s">
        <v>30</v>
      </c>
      <c r="J31" s="7" t="s">
        <v>30</v>
      </c>
      <c r="K31" s="7">
        <v>371</v>
      </c>
      <c r="L31" s="9" t="s">
        <v>41</v>
      </c>
      <c r="M31" s="7" t="s">
        <v>26</v>
      </c>
      <c r="N31" s="7">
        <f t="shared" ref="N31:N43" si="1" xml:space="preserve"> K31 / G31</f>
        <v>0.17499999999999999</v>
      </c>
      <c r="O31" s="7">
        <v>2018</v>
      </c>
      <c r="P31" s="7" t="s">
        <v>101</v>
      </c>
      <c r="Q31" s="7" t="s">
        <v>22</v>
      </c>
      <c r="R31" s="7" t="s">
        <v>100</v>
      </c>
    </row>
    <row r="32" spans="1:19" x14ac:dyDescent="0.4">
      <c r="A32" s="7">
        <v>31</v>
      </c>
      <c r="B32" s="7" t="s">
        <v>137</v>
      </c>
      <c r="C32" s="7" t="s">
        <v>97</v>
      </c>
      <c r="D32" s="7" t="s">
        <v>98</v>
      </c>
      <c r="E32" s="7" t="s">
        <v>30</v>
      </c>
      <c r="F32" s="7" t="s">
        <v>30</v>
      </c>
      <c r="G32" s="7">
        <v>778</v>
      </c>
      <c r="H32" s="7">
        <v>166</v>
      </c>
      <c r="I32" s="7">
        <v>36</v>
      </c>
      <c r="J32" s="7" t="s">
        <v>30</v>
      </c>
      <c r="K32" s="7">
        <v>202</v>
      </c>
      <c r="L32" s="9" t="s">
        <v>138</v>
      </c>
      <c r="M32" s="7" t="s">
        <v>26</v>
      </c>
      <c r="N32" s="7">
        <f t="shared" si="1"/>
        <v>0.25964010282776351</v>
      </c>
      <c r="O32" s="7" t="s">
        <v>139</v>
      </c>
      <c r="P32" s="7" t="s">
        <v>206</v>
      </c>
      <c r="Q32" s="7" t="s">
        <v>63</v>
      </c>
      <c r="R32" s="7" t="s">
        <v>141</v>
      </c>
      <c r="S32" s="7" t="s">
        <v>207</v>
      </c>
    </row>
    <row r="33" spans="1:19" x14ac:dyDescent="0.4">
      <c r="A33" s="7">
        <v>32</v>
      </c>
      <c r="B33" s="7" t="s">
        <v>58</v>
      </c>
      <c r="C33" s="7" t="s">
        <v>61</v>
      </c>
      <c r="D33" s="7" t="s">
        <v>62</v>
      </c>
      <c r="E33" s="7" t="s">
        <v>30</v>
      </c>
      <c r="F33" s="7" t="s">
        <v>30</v>
      </c>
      <c r="G33" s="7">
        <v>455</v>
      </c>
      <c r="H33" s="7">
        <v>0</v>
      </c>
      <c r="I33" s="7" t="s">
        <v>30</v>
      </c>
      <c r="J33" s="7" t="s">
        <v>30</v>
      </c>
      <c r="K33" s="7">
        <v>0</v>
      </c>
      <c r="L33" s="7" t="s">
        <v>83</v>
      </c>
      <c r="M33" s="7" t="s">
        <v>26</v>
      </c>
      <c r="N33" s="7">
        <f t="shared" si="1"/>
        <v>0</v>
      </c>
      <c r="O33" s="7">
        <v>2016</v>
      </c>
      <c r="P33" s="7" t="s">
        <v>64</v>
      </c>
      <c r="Q33" s="7" t="s">
        <v>63</v>
      </c>
    </row>
    <row r="34" spans="1:19" x14ac:dyDescent="0.4">
      <c r="A34" s="7">
        <v>33</v>
      </c>
      <c r="B34" s="7" t="s">
        <v>74</v>
      </c>
      <c r="C34" s="7" t="s">
        <v>75</v>
      </c>
      <c r="D34" s="7" t="s">
        <v>62</v>
      </c>
      <c r="E34" s="7">
        <v>3661</v>
      </c>
      <c r="F34" s="7">
        <v>1947</v>
      </c>
      <c r="G34" s="7">
        <v>5608</v>
      </c>
      <c r="H34" s="7">
        <v>1</v>
      </c>
      <c r="I34" s="7">
        <v>8</v>
      </c>
      <c r="J34" s="7" t="s">
        <v>30</v>
      </c>
      <c r="K34" s="7">
        <v>9</v>
      </c>
      <c r="L34" s="7" t="s">
        <v>83</v>
      </c>
      <c r="M34" s="7" t="s">
        <v>26</v>
      </c>
      <c r="N34" s="7">
        <f t="shared" si="1"/>
        <v>1.6048502139800285E-3</v>
      </c>
      <c r="O34" s="7" t="s">
        <v>76</v>
      </c>
      <c r="P34" s="7" t="s">
        <v>77</v>
      </c>
      <c r="Q34" s="7" t="s">
        <v>63</v>
      </c>
      <c r="R34" s="8" t="s">
        <v>78</v>
      </c>
    </row>
    <row r="35" spans="1:19" x14ac:dyDescent="0.4">
      <c r="A35" s="7">
        <v>34</v>
      </c>
      <c r="B35" s="7" t="s">
        <v>146</v>
      </c>
      <c r="C35" s="7" t="s">
        <v>147</v>
      </c>
      <c r="D35" s="7" t="s">
        <v>62</v>
      </c>
      <c r="E35" s="7">
        <v>215</v>
      </c>
      <c r="F35" s="7">
        <v>126</v>
      </c>
      <c r="G35" s="7">
        <v>341</v>
      </c>
      <c r="H35" s="7" t="s">
        <v>30</v>
      </c>
      <c r="I35" s="7" t="s">
        <v>30</v>
      </c>
      <c r="J35" s="7" t="s">
        <v>30</v>
      </c>
      <c r="K35" s="7">
        <v>8</v>
      </c>
      <c r="L35" s="9" t="s">
        <v>150</v>
      </c>
      <c r="M35" s="7" t="s">
        <v>26</v>
      </c>
      <c r="N35" s="7">
        <f t="shared" si="1"/>
        <v>2.3460410557184751E-2</v>
      </c>
      <c r="O35" s="7" t="s">
        <v>149</v>
      </c>
      <c r="P35" s="7" t="s">
        <v>151</v>
      </c>
      <c r="Q35" s="7" t="s">
        <v>128</v>
      </c>
      <c r="R35" s="8" t="s">
        <v>148</v>
      </c>
      <c r="S35" s="7" t="s">
        <v>157</v>
      </c>
    </row>
    <row r="36" spans="1:19" x14ac:dyDescent="0.4">
      <c r="A36" s="7">
        <v>35</v>
      </c>
      <c r="B36" s="7" t="s">
        <v>146</v>
      </c>
      <c r="C36" s="7" t="s">
        <v>147</v>
      </c>
      <c r="D36" s="7" t="s">
        <v>62</v>
      </c>
      <c r="E36" s="7">
        <v>215</v>
      </c>
      <c r="F36" s="7">
        <v>126</v>
      </c>
      <c r="G36" s="7">
        <v>341</v>
      </c>
      <c r="H36" s="7" t="s">
        <v>30</v>
      </c>
      <c r="I36" s="7" t="s">
        <v>30</v>
      </c>
      <c r="J36" s="7" t="s">
        <v>30</v>
      </c>
      <c r="K36" s="7">
        <v>1</v>
      </c>
      <c r="L36" s="9" t="s">
        <v>150</v>
      </c>
      <c r="M36" s="7" t="s">
        <v>26</v>
      </c>
      <c r="N36" s="7">
        <f t="shared" si="1"/>
        <v>2.9325513196480938E-3</v>
      </c>
      <c r="O36" s="7" t="s">
        <v>32</v>
      </c>
      <c r="P36" s="7" t="s">
        <v>151</v>
      </c>
      <c r="Q36" s="7" t="s">
        <v>128</v>
      </c>
      <c r="R36" s="8"/>
      <c r="S36" s="7" t="s">
        <v>152</v>
      </c>
    </row>
    <row r="37" spans="1:19" x14ac:dyDescent="0.4">
      <c r="A37" s="7">
        <v>36</v>
      </c>
      <c r="B37" s="7" t="s">
        <v>146</v>
      </c>
      <c r="C37" s="7" t="s">
        <v>147</v>
      </c>
      <c r="D37" s="7" t="s">
        <v>62</v>
      </c>
      <c r="E37" s="7">
        <v>215</v>
      </c>
      <c r="F37" s="7">
        <v>126</v>
      </c>
      <c r="G37" s="7">
        <v>341</v>
      </c>
      <c r="H37" s="7" t="s">
        <v>30</v>
      </c>
      <c r="I37" s="7" t="s">
        <v>30</v>
      </c>
      <c r="J37" s="7" t="s">
        <v>30</v>
      </c>
      <c r="K37" s="7">
        <v>2</v>
      </c>
      <c r="L37" s="9" t="s">
        <v>150</v>
      </c>
      <c r="M37" s="7" t="s">
        <v>26</v>
      </c>
      <c r="N37" s="7">
        <f t="shared" si="1"/>
        <v>5.8651026392961877E-3</v>
      </c>
      <c r="O37" s="7" t="s">
        <v>45</v>
      </c>
      <c r="P37" s="7" t="s">
        <v>151</v>
      </c>
      <c r="Q37" s="7" t="s">
        <v>128</v>
      </c>
      <c r="R37" s="8"/>
      <c r="S37" s="7" t="s">
        <v>154</v>
      </c>
    </row>
    <row r="38" spans="1:19" x14ac:dyDescent="0.4">
      <c r="A38" s="7">
        <v>37</v>
      </c>
      <c r="B38" s="7" t="s">
        <v>146</v>
      </c>
      <c r="C38" s="7" t="s">
        <v>147</v>
      </c>
      <c r="D38" s="7" t="s">
        <v>62</v>
      </c>
      <c r="E38" s="7">
        <v>215</v>
      </c>
      <c r="F38" s="7">
        <v>126</v>
      </c>
      <c r="G38" s="7">
        <v>341</v>
      </c>
      <c r="H38" s="7" t="s">
        <v>30</v>
      </c>
      <c r="I38" s="7" t="s">
        <v>30</v>
      </c>
      <c r="J38" s="7" t="s">
        <v>30</v>
      </c>
      <c r="K38" s="7">
        <v>1</v>
      </c>
      <c r="L38" s="9" t="s">
        <v>150</v>
      </c>
      <c r="M38" s="7" t="s">
        <v>26</v>
      </c>
      <c r="N38" s="7">
        <f t="shared" si="1"/>
        <v>2.9325513196480938E-3</v>
      </c>
      <c r="O38" s="7" t="s">
        <v>76</v>
      </c>
      <c r="P38" s="7" t="s">
        <v>151</v>
      </c>
      <c r="Q38" s="7" t="s">
        <v>128</v>
      </c>
      <c r="R38" s="8"/>
      <c r="S38" s="7" t="s">
        <v>153</v>
      </c>
    </row>
    <row r="39" spans="1:19" x14ac:dyDescent="0.4">
      <c r="A39" s="7">
        <v>38</v>
      </c>
      <c r="B39" s="7" t="s">
        <v>146</v>
      </c>
      <c r="C39" s="7" t="s">
        <v>147</v>
      </c>
      <c r="D39" s="7" t="s">
        <v>62</v>
      </c>
      <c r="E39" s="7">
        <v>215</v>
      </c>
      <c r="F39" s="7">
        <v>126</v>
      </c>
      <c r="G39" s="7">
        <v>341</v>
      </c>
      <c r="H39" s="7" t="s">
        <v>30</v>
      </c>
      <c r="I39" s="7" t="s">
        <v>30</v>
      </c>
      <c r="J39" s="7" t="s">
        <v>30</v>
      </c>
      <c r="K39" s="7">
        <v>4</v>
      </c>
      <c r="L39" s="9" t="s">
        <v>150</v>
      </c>
      <c r="M39" s="7" t="s">
        <v>26</v>
      </c>
      <c r="N39" s="7">
        <f t="shared" si="1"/>
        <v>1.1730205278592375E-2</v>
      </c>
      <c r="O39" s="7" t="s">
        <v>70</v>
      </c>
      <c r="P39" s="7" t="s">
        <v>151</v>
      </c>
      <c r="Q39" s="7" t="s">
        <v>128</v>
      </c>
      <c r="R39" s="8"/>
      <c r="S39" s="7" t="s">
        <v>155</v>
      </c>
    </row>
    <row r="40" spans="1:19" x14ac:dyDescent="0.4">
      <c r="A40" s="7">
        <v>39</v>
      </c>
      <c r="B40" s="7" t="s">
        <v>146</v>
      </c>
      <c r="C40" s="7" t="s">
        <v>147</v>
      </c>
      <c r="D40" s="7" t="s">
        <v>62</v>
      </c>
      <c r="E40" s="7">
        <v>305</v>
      </c>
      <c r="F40" s="7">
        <v>192</v>
      </c>
      <c r="G40" s="7">
        <v>497</v>
      </c>
      <c r="H40" s="7">
        <v>43</v>
      </c>
      <c r="I40" s="7">
        <v>22</v>
      </c>
      <c r="J40" s="7">
        <v>1</v>
      </c>
      <c r="K40" s="7">
        <v>65</v>
      </c>
      <c r="L40" s="9" t="s">
        <v>158</v>
      </c>
      <c r="M40" s="7" t="s">
        <v>26</v>
      </c>
      <c r="N40" s="7">
        <f t="shared" si="1"/>
        <v>0.13078470824949698</v>
      </c>
      <c r="O40" s="7">
        <v>2019</v>
      </c>
      <c r="P40" s="7" t="s">
        <v>151</v>
      </c>
      <c r="Q40" s="7" t="s">
        <v>123</v>
      </c>
      <c r="R40" s="8"/>
      <c r="S40" s="7" t="s">
        <v>156</v>
      </c>
    </row>
    <row r="41" spans="1:19" x14ac:dyDescent="0.4">
      <c r="A41" s="7">
        <v>40</v>
      </c>
      <c r="B41" s="7" t="s">
        <v>168</v>
      </c>
      <c r="C41" s="7" t="s">
        <v>53</v>
      </c>
      <c r="D41" s="7" t="s">
        <v>13</v>
      </c>
      <c r="E41" s="7">
        <v>107</v>
      </c>
      <c r="F41" s="7">
        <v>116</v>
      </c>
      <c r="G41" s="7">
        <v>223</v>
      </c>
      <c r="H41" s="7">
        <v>34</v>
      </c>
      <c r="I41" s="7">
        <v>0</v>
      </c>
      <c r="J41" s="7">
        <v>0</v>
      </c>
      <c r="K41" s="7">
        <v>34</v>
      </c>
      <c r="L41" s="9" t="s">
        <v>172</v>
      </c>
      <c r="M41" s="7" t="s">
        <v>26</v>
      </c>
      <c r="N41" s="7">
        <f t="shared" si="1"/>
        <v>0.15246636771300448</v>
      </c>
      <c r="O41" s="7">
        <v>2021</v>
      </c>
      <c r="P41" s="7" t="s">
        <v>16</v>
      </c>
      <c r="Q41" s="7" t="s">
        <v>171</v>
      </c>
      <c r="R41" s="8" t="s">
        <v>170</v>
      </c>
    </row>
    <row r="42" spans="1:19" x14ac:dyDescent="0.4">
      <c r="A42" s="7">
        <v>41</v>
      </c>
      <c r="B42" s="7" t="s">
        <v>168</v>
      </c>
      <c r="C42" s="7" t="s">
        <v>169</v>
      </c>
      <c r="D42" s="7" t="s">
        <v>131</v>
      </c>
      <c r="E42" s="7">
        <v>105</v>
      </c>
      <c r="F42" s="7">
        <v>81</v>
      </c>
      <c r="G42" s="7">
        <v>186</v>
      </c>
      <c r="H42" s="7">
        <v>26</v>
      </c>
      <c r="I42" s="7">
        <v>0</v>
      </c>
      <c r="J42" s="7">
        <v>0</v>
      </c>
      <c r="K42" s="7">
        <v>26</v>
      </c>
      <c r="L42" s="9" t="s">
        <v>172</v>
      </c>
      <c r="M42" s="7" t="s">
        <v>26</v>
      </c>
      <c r="N42" s="7">
        <f t="shared" si="1"/>
        <v>0.13978494623655913</v>
      </c>
      <c r="O42" s="7">
        <v>2021</v>
      </c>
      <c r="P42" s="7" t="s">
        <v>16</v>
      </c>
      <c r="Q42" s="7" t="s">
        <v>171</v>
      </c>
    </row>
    <row r="43" spans="1:19" x14ac:dyDescent="0.4">
      <c r="A43" s="7">
        <v>42</v>
      </c>
      <c r="B43" s="7" t="s">
        <v>173</v>
      </c>
      <c r="C43" s="7" t="s">
        <v>53</v>
      </c>
      <c r="D43" s="7" t="s">
        <v>13</v>
      </c>
      <c r="E43" s="7" t="s">
        <v>30</v>
      </c>
      <c r="F43" s="7" t="s">
        <v>30</v>
      </c>
      <c r="G43" s="7">
        <v>75</v>
      </c>
      <c r="H43" s="7">
        <v>24</v>
      </c>
      <c r="I43" s="7" t="s">
        <v>30</v>
      </c>
      <c r="J43" s="7" t="s">
        <v>30</v>
      </c>
      <c r="K43" s="7">
        <v>24</v>
      </c>
      <c r="L43" s="9" t="s">
        <v>140</v>
      </c>
      <c r="M43" s="7" t="s">
        <v>26</v>
      </c>
      <c r="N43" s="7">
        <f t="shared" si="1"/>
        <v>0.32</v>
      </c>
      <c r="O43" s="7" t="s">
        <v>174</v>
      </c>
      <c r="P43" s="7" t="s">
        <v>16</v>
      </c>
      <c r="Q43" s="7" t="s">
        <v>175</v>
      </c>
      <c r="R43" s="8" t="s">
        <v>108</v>
      </c>
    </row>
    <row r="44" spans="1:19" x14ac:dyDescent="0.4">
      <c r="A44" s="7">
        <v>43</v>
      </c>
      <c r="B44" s="7" t="s">
        <v>177</v>
      </c>
      <c r="C44" s="7" t="s">
        <v>80</v>
      </c>
      <c r="D44" s="7" t="s">
        <v>49</v>
      </c>
      <c r="E44" s="7">
        <v>780</v>
      </c>
      <c r="F44" s="7" t="s">
        <v>30</v>
      </c>
      <c r="G44" s="7">
        <v>780</v>
      </c>
      <c r="H44" s="7">
        <v>40</v>
      </c>
      <c r="I44" s="7">
        <v>33</v>
      </c>
      <c r="J44" s="7">
        <v>0</v>
      </c>
      <c r="K44" s="7">
        <v>73</v>
      </c>
      <c r="L44" s="9" t="s">
        <v>178</v>
      </c>
      <c r="M44" s="7" t="s">
        <v>26</v>
      </c>
      <c r="N44" s="7">
        <f>73/780</f>
        <v>9.358974358974359E-2</v>
      </c>
      <c r="O44" s="7" t="s">
        <v>70</v>
      </c>
      <c r="P44" s="7" t="s">
        <v>182</v>
      </c>
      <c r="Q44" s="7" t="s">
        <v>22</v>
      </c>
      <c r="R44" s="8" t="s">
        <v>179</v>
      </c>
      <c r="S44" s="7" t="s">
        <v>181</v>
      </c>
    </row>
    <row r="46" spans="1:19" x14ac:dyDescent="0.4">
      <c r="P46" s="7" t="s">
        <v>176</v>
      </c>
    </row>
    <row r="49" spans="13:13" x14ac:dyDescent="0.4">
      <c r="M49" s="7" t="s">
        <v>180</v>
      </c>
    </row>
  </sheetData>
  <sortState xmlns:xlrd2="http://schemas.microsoft.com/office/spreadsheetml/2017/richdata2" ref="B2:S40">
    <sortCondition ref="D1:D40"/>
  </sortState>
  <phoneticPr fontId="4" type="noConversion"/>
  <hyperlinks>
    <hyperlink ref="R6" r:id="rId1" xr:uid="{58DC794C-156B-7E41-AEA5-11B210B09421}"/>
    <hyperlink ref="R2" r:id="rId2" xr:uid="{B89441D8-D5E5-D94C-998D-8058ED4531C9}"/>
    <hyperlink ref="R8" r:id="rId3" display="mailto:juliocroda@ufgd.edu.br" xr:uid="{0843990A-8DF6-D540-9520-2625447A7213}"/>
    <hyperlink ref="R10" r:id="rId4" xr:uid="{9F0EFF64-D60E-134B-9CE9-8A7FC1B65DE5}"/>
    <hyperlink ref="R20" r:id="rId5" xr:uid="{93F8F79F-F4DC-BC4B-A066-959344BCFD55}"/>
    <hyperlink ref="R5" r:id="rId6" xr:uid="{DC103617-1B77-214B-AB2A-130A8263788A}"/>
    <hyperlink ref="R11" r:id="rId7" xr:uid="{4200AC57-D123-F843-8A2D-A294178FBAE8}"/>
    <hyperlink ref="R34" r:id="rId8" display="mailto:marcilio_jorge@hotmail.com" xr:uid="{122E3F46-0DD4-9149-B0C4-E0DCADF9146D}"/>
    <hyperlink ref="R21" r:id="rId9" xr:uid="{004CAF7E-09E6-EB4D-9B49-8775AF935EDA}"/>
    <hyperlink ref="R24" r:id="rId10" xr:uid="{053669B3-8595-294D-9EF5-88597A54AB17}"/>
    <hyperlink ref="R25" r:id="rId11" xr:uid="{0E4E3268-F18F-0140-A5D0-A827D26F3474}"/>
    <hyperlink ref="R12" r:id="rId12" xr:uid="{8AF0EA6F-7A0F-C24E-BF3D-7988B5885BC7}"/>
    <hyperlink ref="R17" r:id="rId13" xr:uid="{75C174F7-15F4-3E48-A58C-C0670726B5BE}"/>
    <hyperlink ref="R4" r:id="rId14" xr:uid="{933A0268-0CC2-FC45-98EA-C5BBE5402FE9}"/>
    <hyperlink ref="R35" r:id="rId15" xr:uid="{9A081622-A6D9-DA4D-A4C2-834DAEE6B1E4}"/>
    <hyperlink ref="R41" r:id="rId16" xr:uid="{4E26E53B-B862-4D4C-AFF5-1678616347ED}"/>
    <hyperlink ref="R43" r:id="rId17" xr:uid="{CC730EE5-0395-2F4E-AFE8-12822EF334D0}"/>
    <hyperlink ref="R44" r:id="rId18" xr:uid="{9BEB6EEC-70C3-C54F-92FC-8B74C988A092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64412-C30C-3F4A-9190-036E4A50D6BB}">
  <dimension ref="A1:S18"/>
  <sheetViews>
    <sheetView workbookViewId="0">
      <selection activeCell="A10" sqref="A10:A15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9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/>
    </row>
    <row r="2" spans="1:9" s="12" customFormat="1" x14ac:dyDescent="0.4">
      <c r="A2" s="11" t="s">
        <v>227</v>
      </c>
      <c r="B2" s="12" t="s">
        <v>216</v>
      </c>
      <c r="C2" s="12" t="s">
        <v>216</v>
      </c>
      <c r="D2" s="12">
        <v>17</v>
      </c>
      <c r="E2" s="12" t="s">
        <v>216</v>
      </c>
      <c r="F2" s="12" t="s">
        <v>216</v>
      </c>
      <c r="G2" s="12">
        <v>1</v>
      </c>
      <c r="H2" s="12">
        <f>G2/D2</f>
        <v>5.8823529411764705E-2</v>
      </c>
    </row>
    <row r="3" spans="1:9" s="12" customFormat="1" x14ac:dyDescent="0.4">
      <c r="A3" s="11" t="s">
        <v>228</v>
      </c>
      <c r="B3" s="12" t="s">
        <v>216</v>
      </c>
      <c r="C3" s="12" t="s">
        <v>216</v>
      </c>
      <c r="D3" s="12">
        <v>15</v>
      </c>
      <c r="E3" s="12" t="s">
        <v>216</v>
      </c>
      <c r="F3" s="12" t="s">
        <v>216</v>
      </c>
      <c r="G3" s="12">
        <v>1</v>
      </c>
      <c r="H3" s="12">
        <f>G3/D3</f>
        <v>6.6666666666666666E-2</v>
      </c>
    </row>
    <row r="4" spans="1:9" s="12" customFormat="1" x14ac:dyDescent="0.4">
      <c r="A4" s="11" t="s">
        <v>229</v>
      </c>
      <c r="B4" s="12" t="s">
        <v>216</v>
      </c>
      <c r="C4" s="12" t="s">
        <v>216</v>
      </c>
      <c r="D4" s="12">
        <v>11</v>
      </c>
      <c r="E4" s="12" t="s">
        <v>216</v>
      </c>
      <c r="F4" s="12" t="s">
        <v>216</v>
      </c>
      <c r="G4" s="12">
        <v>0</v>
      </c>
      <c r="H4" s="12">
        <f>G4/D4</f>
        <v>0</v>
      </c>
    </row>
    <row r="5" spans="1:9" s="12" customFormat="1" x14ac:dyDescent="0.4">
      <c r="A5" s="11" t="s">
        <v>230</v>
      </c>
      <c r="B5" s="12" t="s">
        <v>216</v>
      </c>
      <c r="C5" s="12" t="s">
        <v>216</v>
      </c>
      <c r="D5" s="12">
        <v>9</v>
      </c>
      <c r="E5" s="12" t="s">
        <v>216</v>
      </c>
      <c r="F5" s="12" t="s">
        <v>216</v>
      </c>
      <c r="G5" s="12">
        <v>1</v>
      </c>
      <c r="H5" s="12">
        <f>G5/D5</f>
        <v>0.1111111111111111</v>
      </c>
    </row>
    <row r="6" spans="1:9" s="12" customFormat="1" x14ac:dyDescent="0.4">
      <c r="A6" s="11"/>
    </row>
    <row r="7" spans="1:9" s="12" customFormat="1" x14ac:dyDescent="0.4">
      <c r="A7" s="5" t="s">
        <v>185</v>
      </c>
      <c r="B7" s="1" t="s">
        <v>186</v>
      </c>
      <c r="C7" s="1" t="s">
        <v>187</v>
      </c>
      <c r="D7" s="1" t="s">
        <v>188</v>
      </c>
      <c r="E7" s="1" t="s">
        <v>190</v>
      </c>
      <c r="F7" s="1" t="s">
        <v>191</v>
      </c>
      <c r="G7" s="1" t="s">
        <v>189</v>
      </c>
      <c r="H7" s="1" t="s">
        <v>200</v>
      </c>
      <c r="I7" s="1"/>
    </row>
    <row r="8" spans="1:9" s="12" customFormat="1" x14ac:dyDescent="0.4">
      <c r="A8" s="11" t="s">
        <v>231</v>
      </c>
      <c r="B8" s="12">
        <v>26</v>
      </c>
      <c r="C8" s="12">
        <v>26</v>
      </c>
      <c r="D8" s="12">
        <v>52</v>
      </c>
      <c r="E8" s="12">
        <v>3</v>
      </c>
      <c r="F8" s="12">
        <v>0</v>
      </c>
      <c r="G8" s="12">
        <f>E8+F8</f>
        <v>3</v>
      </c>
      <c r="H8" s="12">
        <f>G8/D8</f>
        <v>5.7692307692307696E-2</v>
      </c>
    </row>
    <row r="9" spans="1:9" s="12" customFormat="1" x14ac:dyDescent="0.4">
      <c r="A9" s="11"/>
    </row>
    <row r="17" spans="1:19" s="7" customFormat="1" x14ac:dyDescent="0.4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s="7" customFormat="1" x14ac:dyDescent="0.4">
      <c r="R18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02DE-3CAF-564A-870F-B4B642B613A0}">
  <dimension ref="A1:R15"/>
  <sheetViews>
    <sheetView topLeftCell="A2" workbookViewId="0">
      <selection activeCell="A9" sqref="A9:A15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8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/>
    </row>
    <row r="2" spans="1:18" x14ac:dyDescent="0.4">
      <c r="A2" s="11" t="s">
        <v>232</v>
      </c>
      <c r="B2" s="12" t="s">
        <v>216</v>
      </c>
      <c r="C2" s="12" t="s">
        <v>216</v>
      </c>
      <c r="D2" s="12">
        <v>396</v>
      </c>
      <c r="E2" s="12" t="s">
        <v>216</v>
      </c>
      <c r="F2" s="12" t="s">
        <v>216</v>
      </c>
      <c r="G2" s="12">
        <v>41</v>
      </c>
      <c r="H2" s="12">
        <f>G2/D2</f>
        <v>0.10353535353535354</v>
      </c>
    </row>
    <row r="3" spans="1:18" x14ac:dyDescent="0.4">
      <c r="A3" s="11" t="s">
        <v>159</v>
      </c>
      <c r="B3" s="12" t="s">
        <v>216</v>
      </c>
      <c r="C3" s="12" t="s">
        <v>216</v>
      </c>
      <c r="D3" s="12">
        <v>921</v>
      </c>
      <c r="E3" s="12" t="s">
        <v>216</v>
      </c>
      <c r="F3" s="12" t="s">
        <v>216</v>
      </c>
      <c r="G3" s="12">
        <v>104</v>
      </c>
      <c r="H3" s="12">
        <f>G3/D3</f>
        <v>0.11292073832790445</v>
      </c>
    </row>
    <row r="4" spans="1:18" x14ac:dyDescent="0.4">
      <c r="A4" s="11" t="s">
        <v>289</v>
      </c>
      <c r="B4" s="12" t="s">
        <v>216</v>
      </c>
      <c r="C4" s="12" t="s">
        <v>216</v>
      </c>
      <c r="D4" s="12">
        <v>455</v>
      </c>
      <c r="E4" s="12" t="s">
        <v>216</v>
      </c>
      <c r="F4" s="12" t="s">
        <v>216</v>
      </c>
      <c r="G4" s="12">
        <v>63</v>
      </c>
      <c r="H4" s="12">
        <f>G4/D4</f>
        <v>0.13846153846153847</v>
      </c>
    </row>
    <row r="5" spans="1:18" x14ac:dyDescent="0.4">
      <c r="A5" s="11"/>
      <c r="B5" s="12"/>
      <c r="C5" s="12"/>
      <c r="D5" s="12"/>
      <c r="E5" s="12"/>
      <c r="F5" s="12"/>
      <c r="G5" s="12"/>
      <c r="H5" s="12"/>
    </row>
    <row r="6" spans="1:18" x14ac:dyDescent="0.4">
      <c r="A6" s="5" t="s">
        <v>185</v>
      </c>
      <c r="B6" s="1" t="s">
        <v>186</v>
      </c>
      <c r="C6" s="1" t="s">
        <v>187</v>
      </c>
      <c r="D6" s="1" t="s">
        <v>188</v>
      </c>
      <c r="E6" s="1" t="s">
        <v>190</v>
      </c>
      <c r="F6" s="1" t="s">
        <v>191</v>
      </c>
      <c r="G6" s="1" t="s">
        <v>189</v>
      </c>
      <c r="H6" s="1" t="s">
        <v>200</v>
      </c>
      <c r="I6" s="1"/>
    </row>
    <row r="7" spans="1:18" x14ac:dyDescent="0.4">
      <c r="A7" s="13" t="s">
        <v>55</v>
      </c>
      <c r="B7" s="12">
        <v>1011</v>
      </c>
      <c r="C7" s="12">
        <v>761</v>
      </c>
      <c r="D7" s="12">
        <v>1772</v>
      </c>
      <c r="E7" s="12">
        <v>116</v>
      </c>
      <c r="F7" s="12">
        <v>93</v>
      </c>
      <c r="G7" s="12">
        <f>E7+F7</f>
        <v>209</v>
      </c>
      <c r="H7" s="12">
        <f>G7/D7</f>
        <v>0.11794582392776523</v>
      </c>
    </row>
    <row r="15" spans="1:18" s="7" customFormat="1" x14ac:dyDescent="0.4">
      <c r="R15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639B0-78A9-4B43-B80F-D27854C261DC}">
  <dimension ref="A1:S14"/>
  <sheetViews>
    <sheetView workbookViewId="0">
      <selection activeCell="A4" sqref="A4:A9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9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/>
      <c r="L1" t="s">
        <v>233</v>
      </c>
    </row>
    <row r="2" spans="1:19" s="12" customFormat="1" x14ac:dyDescent="0.4">
      <c r="A2" s="13" t="s">
        <v>25</v>
      </c>
      <c r="B2" s="12">
        <v>1339</v>
      </c>
      <c r="C2" s="12">
        <v>642</v>
      </c>
      <c r="D2" s="12">
        <v>1981</v>
      </c>
      <c r="E2" s="12">
        <v>296</v>
      </c>
      <c r="F2" s="12">
        <v>142</v>
      </c>
      <c r="G2" s="12">
        <v>438</v>
      </c>
      <c r="H2" s="12">
        <f>G2/D2</f>
        <v>0.22110045431600203</v>
      </c>
      <c r="L2" s="6" t="s">
        <v>4</v>
      </c>
    </row>
    <row r="10" spans="1:19" s="7" customFormat="1" x14ac:dyDescent="0.4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s="7" customFormat="1" x14ac:dyDescent="0.4">
      <c r="R11" s="8"/>
    </row>
    <row r="14" spans="1:19" ht="17" x14ac:dyDescent="0.4">
      <c r="G14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0BBF-344E-7D4C-8290-83CDCABF1B7A}">
  <dimension ref="A1:S11"/>
  <sheetViews>
    <sheetView workbookViewId="0">
      <selection activeCell="A4" sqref="A4:A8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9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/>
    </row>
    <row r="2" spans="1:19" s="12" customFormat="1" x14ac:dyDescent="0.4">
      <c r="A2" s="9" t="s">
        <v>106</v>
      </c>
      <c r="B2" s="12">
        <v>393</v>
      </c>
      <c r="C2" s="12">
        <v>259</v>
      </c>
      <c r="D2" s="12">
        <v>652</v>
      </c>
      <c r="E2" s="12" t="s">
        <v>216</v>
      </c>
      <c r="F2" s="12" t="s">
        <v>216</v>
      </c>
      <c r="G2" s="12">
        <v>87</v>
      </c>
      <c r="H2" s="12">
        <f>G2/D2</f>
        <v>0.1334355828220859</v>
      </c>
      <c r="L2" s="6"/>
    </row>
    <row r="10" spans="1:19" s="7" customFormat="1" x14ac:dyDescent="0.4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s="7" customFormat="1" x14ac:dyDescent="0.4">
      <c r="L11" s="9"/>
      <c r="R11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C2D77-B87A-0048-AE7B-464091F460D1}">
  <dimension ref="A1:S11"/>
  <sheetViews>
    <sheetView workbookViewId="0">
      <selection activeCell="A4" sqref="A4:A8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9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/>
    </row>
    <row r="2" spans="1:19" s="12" customFormat="1" x14ac:dyDescent="0.4">
      <c r="A2" s="9" t="s">
        <v>106</v>
      </c>
      <c r="B2" s="12">
        <v>393</v>
      </c>
      <c r="C2" s="12">
        <v>259</v>
      </c>
      <c r="D2" s="12">
        <v>652</v>
      </c>
      <c r="E2" s="12" t="s">
        <v>216</v>
      </c>
      <c r="F2" s="12" t="s">
        <v>216</v>
      </c>
      <c r="G2" s="12">
        <v>0</v>
      </c>
      <c r="H2" s="12">
        <f>G2/D2</f>
        <v>0</v>
      </c>
      <c r="L2" s="6"/>
    </row>
    <row r="10" spans="1:19" s="7" customFormat="1" x14ac:dyDescent="0.4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s="7" customFormat="1" x14ac:dyDescent="0.4">
      <c r="L11" s="9"/>
      <c r="R11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CCC58-A807-234A-80AC-48539B110482}">
  <dimension ref="A1:S15"/>
  <sheetViews>
    <sheetView workbookViewId="0">
      <selection activeCell="Q26" sqref="Q26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9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 t="s">
        <v>233</v>
      </c>
    </row>
    <row r="2" spans="1:19" x14ac:dyDescent="0.4">
      <c r="A2" s="2" t="s">
        <v>273</v>
      </c>
      <c r="B2">
        <v>89</v>
      </c>
      <c r="C2">
        <v>89</v>
      </c>
      <c r="D2">
        <v>178</v>
      </c>
      <c r="E2">
        <v>8</v>
      </c>
      <c r="F2">
        <v>12</v>
      </c>
      <c r="G2">
        <f t="shared" ref="G2:G6" si="0">E2+F2</f>
        <v>20</v>
      </c>
      <c r="H2">
        <f t="shared" ref="H2:H6" si="1">G2/D2</f>
        <v>0.11235955056179775</v>
      </c>
      <c r="I2" s="1" t="s">
        <v>276</v>
      </c>
    </row>
    <row r="3" spans="1:19" x14ac:dyDescent="0.4">
      <c r="A3" s="2" t="s">
        <v>265</v>
      </c>
      <c r="B3">
        <v>118</v>
      </c>
      <c r="C3">
        <v>69</v>
      </c>
      <c r="D3">
        <v>187</v>
      </c>
      <c r="E3">
        <v>7</v>
      </c>
      <c r="F3">
        <v>7</v>
      </c>
      <c r="G3">
        <f t="shared" si="0"/>
        <v>14</v>
      </c>
      <c r="H3">
        <f t="shared" si="1"/>
        <v>7.4866310160427801E-2</v>
      </c>
    </row>
    <row r="4" spans="1:19" x14ac:dyDescent="0.4">
      <c r="A4" s="2" t="s">
        <v>274</v>
      </c>
      <c r="B4">
        <v>94</v>
      </c>
      <c r="C4">
        <v>45</v>
      </c>
      <c r="D4">
        <v>139</v>
      </c>
      <c r="E4">
        <v>15</v>
      </c>
      <c r="F4">
        <v>5</v>
      </c>
      <c r="G4">
        <f t="shared" si="0"/>
        <v>20</v>
      </c>
      <c r="H4">
        <f t="shared" si="1"/>
        <v>0.14388489208633093</v>
      </c>
    </row>
    <row r="5" spans="1:19" x14ac:dyDescent="0.4">
      <c r="A5" s="2" t="s">
        <v>275</v>
      </c>
      <c r="B5">
        <v>64</v>
      </c>
      <c r="C5">
        <v>35</v>
      </c>
      <c r="D5">
        <v>99</v>
      </c>
      <c r="E5">
        <v>8</v>
      </c>
      <c r="F5">
        <v>4</v>
      </c>
      <c r="G5">
        <f t="shared" si="0"/>
        <v>12</v>
      </c>
      <c r="H5">
        <f t="shared" si="1"/>
        <v>0.12121212121212122</v>
      </c>
    </row>
    <row r="6" spans="1:19" x14ac:dyDescent="0.4">
      <c r="A6" s="9" t="s">
        <v>267</v>
      </c>
      <c r="B6">
        <v>28</v>
      </c>
      <c r="C6">
        <v>21</v>
      </c>
      <c r="D6">
        <v>49</v>
      </c>
      <c r="E6">
        <v>2</v>
      </c>
      <c r="F6">
        <v>2</v>
      </c>
      <c r="G6">
        <f t="shared" si="0"/>
        <v>4</v>
      </c>
      <c r="H6">
        <f t="shared" si="1"/>
        <v>8.1632653061224483E-2</v>
      </c>
    </row>
    <row r="14" spans="1:19" s="7" customFormat="1" x14ac:dyDescent="0.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s="7" customFormat="1" x14ac:dyDescent="0.4">
      <c r="L15" s="9"/>
      <c r="R15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B8F43-2EB1-D241-8A52-C8B32EB1088A}">
  <dimension ref="A1:S15"/>
  <sheetViews>
    <sheetView workbookViewId="0">
      <selection activeCell="Q26" sqref="Q26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9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 t="s">
        <v>233</v>
      </c>
    </row>
    <row r="2" spans="1:19" x14ac:dyDescent="0.4">
      <c r="A2" s="2" t="s">
        <v>273</v>
      </c>
      <c r="B2">
        <v>85</v>
      </c>
      <c r="C2">
        <v>83</v>
      </c>
      <c r="D2">
        <v>168</v>
      </c>
      <c r="E2">
        <v>8</v>
      </c>
      <c r="F2">
        <v>10</v>
      </c>
      <c r="G2">
        <f t="shared" ref="G2:G6" si="0">E2+F2</f>
        <v>18</v>
      </c>
      <c r="H2">
        <f t="shared" ref="H2:H6" si="1">G2/D2</f>
        <v>0.10714285714285714</v>
      </c>
      <c r="I2" s="1" t="s">
        <v>277</v>
      </c>
    </row>
    <row r="3" spans="1:19" x14ac:dyDescent="0.4">
      <c r="A3" s="2" t="s">
        <v>265</v>
      </c>
      <c r="B3">
        <v>117</v>
      </c>
      <c r="C3">
        <v>71</v>
      </c>
      <c r="D3">
        <v>188</v>
      </c>
      <c r="E3">
        <v>9</v>
      </c>
      <c r="F3">
        <v>11</v>
      </c>
      <c r="G3">
        <f t="shared" si="0"/>
        <v>20</v>
      </c>
      <c r="H3">
        <f t="shared" si="1"/>
        <v>0.10638297872340426</v>
      </c>
      <c r="I3" s="22" t="s">
        <v>279</v>
      </c>
    </row>
    <row r="4" spans="1:19" x14ac:dyDescent="0.4">
      <c r="A4" s="2" t="s">
        <v>274</v>
      </c>
      <c r="B4">
        <v>95</v>
      </c>
      <c r="C4">
        <v>44</v>
      </c>
      <c r="D4">
        <v>139</v>
      </c>
      <c r="E4">
        <v>18</v>
      </c>
      <c r="F4">
        <v>5</v>
      </c>
      <c r="G4">
        <f t="shared" si="0"/>
        <v>23</v>
      </c>
      <c r="H4">
        <f t="shared" si="1"/>
        <v>0.16546762589928057</v>
      </c>
    </row>
    <row r="5" spans="1:19" x14ac:dyDescent="0.4">
      <c r="A5" s="2" t="s">
        <v>275</v>
      </c>
      <c r="B5">
        <v>67</v>
      </c>
      <c r="C5">
        <v>40</v>
      </c>
      <c r="D5">
        <v>107</v>
      </c>
      <c r="E5">
        <v>8</v>
      </c>
      <c r="F5">
        <v>6</v>
      </c>
      <c r="G5">
        <f t="shared" si="0"/>
        <v>14</v>
      </c>
      <c r="H5">
        <f t="shared" si="1"/>
        <v>0.13084112149532709</v>
      </c>
    </row>
    <row r="6" spans="1:19" x14ac:dyDescent="0.4">
      <c r="A6" s="9" t="s">
        <v>267</v>
      </c>
      <c r="B6">
        <v>29</v>
      </c>
      <c r="C6">
        <v>21</v>
      </c>
      <c r="D6">
        <v>50</v>
      </c>
      <c r="E6">
        <v>2</v>
      </c>
      <c r="F6">
        <v>3</v>
      </c>
      <c r="G6">
        <f t="shared" si="0"/>
        <v>5</v>
      </c>
      <c r="H6">
        <f t="shared" si="1"/>
        <v>0.1</v>
      </c>
    </row>
    <row r="14" spans="1:19" s="7" customFormat="1" x14ac:dyDescent="0.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s="7" customFormat="1" x14ac:dyDescent="0.4">
      <c r="L15" s="9"/>
      <c r="R15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CEDE8-1A19-8B40-A027-BCBF34E0DB86}">
  <dimension ref="A1:S16"/>
  <sheetViews>
    <sheetView workbookViewId="0">
      <selection activeCell="O22" sqref="O22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9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 t="s">
        <v>233</v>
      </c>
    </row>
    <row r="2" spans="1:19" x14ac:dyDescent="0.4">
      <c r="A2" s="2" t="s">
        <v>273</v>
      </c>
      <c r="B2">
        <v>70</v>
      </c>
      <c r="C2">
        <v>67</v>
      </c>
      <c r="D2">
        <v>137</v>
      </c>
      <c r="E2">
        <v>8</v>
      </c>
      <c r="F2">
        <v>9</v>
      </c>
      <c r="G2">
        <f t="shared" ref="G2:G6" si="0">E2+F2</f>
        <v>17</v>
      </c>
      <c r="H2">
        <f t="shared" ref="H2:H6" si="1">G2/D2</f>
        <v>0.12408759124087591</v>
      </c>
      <c r="I2" s="1" t="s">
        <v>278</v>
      </c>
    </row>
    <row r="3" spans="1:19" x14ac:dyDescent="0.4">
      <c r="A3" s="2" t="s">
        <v>265</v>
      </c>
      <c r="B3">
        <v>122</v>
      </c>
      <c r="C3">
        <v>83</v>
      </c>
      <c r="D3">
        <v>205</v>
      </c>
      <c r="E3">
        <v>9</v>
      </c>
      <c r="F3">
        <v>15</v>
      </c>
      <c r="G3">
        <f t="shared" si="0"/>
        <v>24</v>
      </c>
      <c r="H3">
        <f t="shared" si="1"/>
        <v>0.11707317073170732</v>
      </c>
      <c r="I3" s="22" t="s">
        <v>280</v>
      </c>
    </row>
    <row r="4" spans="1:19" x14ac:dyDescent="0.4">
      <c r="A4" s="2" t="s">
        <v>274</v>
      </c>
      <c r="B4">
        <v>100</v>
      </c>
      <c r="C4">
        <v>43</v>
      </c>
      <c r="D4">
        <v>143</v>
      </c>
      <c r="E4">
        <v>19</v>
      </c>
      <c r="F4">
        <v>4</v>
      </c>
      <c r="G4">
        <f t="shared" si="0"/>
        <v>23</v>
      </c>
      <c r="H4">
        <f t="shared" si="1"/>
        <v>0.16083916083916083</v>
      </c>
    </row>
    <row r="5" spans="1:19" x14ac:dyDescent="0.4">
      <c r="A5" s="2" t="s">
        <v>275</v>
      </c>
      <c r="B5">
        <v>68</v>
      </c>
      <c r="C5">
        <v>41</v>
      </c>
      <c r="D5">
        <v>109</v>
      </c>
      <c r="E5">
        <v>10</v>
      </c>
      <c r="F5">
        <v>7</v>
      </c>
      <c r="G5">
        <f t="shared" si="0"/>
        <v>17</v>
      </c>
      <c r="H5">
        <f t="shared" si="1"/>
        <v>0.15596330275229359</v>
      </c>
    </row>
    <row r="6" spans="1:19" x14ac:dyDescent="0.4">
      <c r="A6" s="9" t="s">
        <v>267</v>
      </c>
      <c r="B6">
        <v>33</v>
      </c>
      <c r="C6">
        <v>25</v>
      </c>
      <c r="D6">
        <v>58</v>
      </c>
      <c r="E6">
        <v>3</v>
      </c>
      <c r="F6">
        <v>3</v>
      </c>
      <c r="G6">
        <f t="shared" si="0"/>
        <v>6</v>
      </c>
      <c r="H6">
        <f t="shared" si="1"/>
        <v>0.10344827586206896</v>
      </c>
    </row>
    <row r="14" spans="1:19" s="7" customFormat="1" x14ac:dyDescent="0.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s="7" customFormat="1" x14ac:dyDescent="0.4">
      <c r="L15" s="9"/>
      <c r="R15" s="8"/>
    </row>
    <row r="16" spans="1:19" s="7" customFormat="1" x14ac:dyDescent="0.4">
      <c r="L16" s="9"/>
      <c r="R16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D0B1-F7A7-CE46-9A58-98B42D4E07EA}">
  <dimension ref="A1:S11"/>
  <sheetViews>
    <sheetView workbookViewId="0">
      <selection activeCell="A4" sqref="A4:A8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9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 t="s">
        <v>235</v>
      </c>
    </row>
    <row r="2" spans="1:19" x14ac:dyDescent="0.4">
      <c r="A2" s="2" t="s">
        <v>234</v>
      </c>
      <c r="B2">
        <v>302</v>
      </c>
      <c r="C2">
        <v>0</v>
      </c>
      <c r="D2">
        <v>302</v>
      </c>
      <c r="E2">
        <v>23</v>
      </c>
      <c r="F2">
        <v>0</v>
      </c>
      <c r="G2">
        <f>E2+F2</f>
        <v>23</v>
      </c>
      <c r="H2">
        <f>G2/D2</f>
        <v>7.6158940397350994E-2</v>
      </c>
      <c r="I2" s="9" t="s">
        <v>236</v>
      </c>
    </row>
    <row r="10" spans="1:19" s="7" customFormat="1" x14ac:dyDescent="0.4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s="7" customFormat="1" x14ac:dyDescent="0.4">
      <c r="L11" s="9"/>
      <c r="N11" s="7" t="s">
        <v>176</v>
      </c>
      <c r="R11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FC86-0B7A-794C-A93B-6154678D6360}">
  <dimension ref="A1:S11"/>
  <sheetViews>
    <sheetView workbookViewId="0">
      <selection activeCell="A4" sqref="A4:A8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9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 t="s">
        <v>233</v>
      </c>
      <c r="J1" s="1" t="s">
        <v>233</v>
      </c>
    </row>
    <row r="2" spans="1:19" x14ac:dyDescent="0.4">
      <c r="A2" s="9" t="s">
        <v>239</v>
      </c>
      <c r="B2">
        <v>101</v>
      </c>
      <c r="C2">
        <v>0</v>
      </c>
      <c r="D2">
        <v>101</v>
      </c>
      <c r="E2">
        <v>62</v>
      </c>
      <c r="F2">
        <v>0</v>
      </c>
      <c r="G2">
        <f>E2+F2</f>
        <v>62</v>
      </c>
      <c r="H2">
        <f>G2/D2</f>
        <v>0.61386138613861385</v>
      </c>
      <c r="I2" s="16" t="s">
        <v>238</v>
      </c>
      <c r="J2" s="17" t="s">
        <v>4</v>
      </c>
    </row>
    <row r="10" spans="1:19" s="7" customFormat="1" x14ac:dyDescent="0.4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s="7" customFormat="1" x14ac:dyDescent="0.4">
      <c r="L1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A1F5-E8C4-9445-B3AD-0B941ADFC394}">
  <dimension ref="A1:S23"/>
  <sheetViews>
    <sheetView workbookViewId="0">
      <selection activeCell="A17" sqref="A17:XFD21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9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/>
    </row>
    <row r="2" spans="1:9" x14ac:dyDescent="0.4">
      <c r="A2" s="3" t="s">
        <v>192</v>
      </c>
      <c r="B2" s="4">
        <v>10</v>
      </c>
      <c r="C2" s="4">
        <v>10</v>
      </c>
      <c r="D2" s="4">
        <v>20</v>
      </c>
      <c r="E2" s="4">
        <v>2</v>
      </c>
      <c r="F2" s="4">
        <v>1</v>
      </c>
      <c r="G2" s="4">
        <f t="shared" ref="G2:G9" si="0">E2+F2</f>
        <v>3</v>
      </c>
      <c r="H2" s="4">
        <f t="shared" ref="H2:H9" si="1">G2/D2</f>
        <v>0.15</v>
      </c>
    </row>
    <row r="3" spans="1:9" x14ac:dyDescent="0.4">
      <c r="A3" s="3" t="s">
        <v>193</v>
      </c>
      <c r="B3" s="4">
        <v>10</v>
      </c>
      <c r="C3" s="4">
        <v>10</v>
      </c>
      <c r="D3" s="4">
        <v>20</v>
      </c>
      <c r="E3" s="4">
        <v>3</v>
      </c>
      <c r="F3" s="4">
        <v>0</v>
      </c>
      <c r="G3" s="4">
        <f t="shared" si="0"/>
        <v>3</v>
      </c>
      <c r="H3" s="4">
        <f t="shared" si="1"/>
        <v>0.15</v>
      </c>
    </row>
    <row r="4" spans="1:9" x14ac:dyDescent="0.4">
      <c r="A4" s="3" t="s">
        <v>194</v>
      </c>
      <c r="B4" s="4">
        <v>10</v>
      </c>
      <c r="C4" s="4">
        <v>10</v>
      </c>
      <c r="D4" s="4">
        <v>20</v>
      </c>
      <c r="E4" s="4">
        <v>4</v>
      </c>
      <c r="F4" s="4">
        <v>2</v>
      </c>
      <c r="G4" s="4">
        <f t="shared" si="0"/>
        <v>6</v>
      </c>
      <c r="H4" s="4">
        <f t="shared" si="1"/>
        <v>0.3</v>
      </c>
    </row>
    <row r="5" spans="1:9" x14ac:dyDescent="0.4">
      <c r="A5" s="3" t="s">
        <v>195</v>
      </c>
      <c r="B5" s="4">
        <v>10</v>
      </c>
      <c r="C5" s="4">
        <v>10</v>
      </c>
      <c r="D5" s="4">
        <v>20</v>
      </c>
      <c r="E5" s="4">
        <v>1</v>
      </c>
      <c r="F5" s="4">
        <v>3</v>
      </c>
      <c r="G5" s="4">
        <f t="shared" si="0"/>
        <v>4</v>
      </c>
      <c r="H5" s="4">
        <f t="shared" si="1"/>
        <v>0.2</v>
      </c>
    </row>
    <row r="6" spans="1:9" x14ac:dyDescent="0.4">
      <c r="A6" s="3" t="s">
        <v>196</v>
      </c>
      <c r="B6" s="4">
        <v>10</v>
      </c>
      <c r="C6" s="4">
        <v>10</v>
      </c>
      <c r="D6" s="4">
        <v>20</v>
      </c>
      <c r="E6" s="4">
        <v>2</v>
      </c>
      <c r="F6" s="4">
        <v>1</v>
      </c>
      <c r="G6" s="4">
        <f t="shared" si="0"/>
        <v>3</v>
      </c>
      <c r="H6" s="4">
        <f t="shared" si="1"/>
        <v>0.15</v>
      </c>
    </row>
    <row r="7" spans="1:9" x14ac:dyDescent="0.4">
      <c r="A7" s="3" t="s">
        <v>197</v>
      </c>
      <c r="B7" s="4">
        <v>10</v>
      </c>
      <c r="C7" s="4">
        <v>10</v>
      </c>
      <c r="D7" s="4">
        <v>20</v>
      </c>
      <c r="E7" s="4">
        <v>1</v>
      </c>
      <c r="F7" s="4">
        <v>1</v>
      </c>
      <c r="G7" s="4">
        <f t="shared" si="0"/>
        <v>2</v>
      </c>
      <c r="H7" s="4">
        <f t="shared" si="1"/>
        <v>0.1</v>
      </c>
    </row>
    <row r="8" spans="1:9" x14ac:dyDescent="0.4">
      <c r="A8" s="3" t="s">
        <v>198</v>
      </c>
      <c r="B8" s="4">
        <v>10</v>
      </c>
      <c r="C8" s="4">
        <v>10</v>
      </c>
      <c r="D8" s="4">
        <v>20</v>
      </c>
      <c r="E8" s="4">
        <v>1</v>
      </c>
      <c r="F8" s="4">
        <v>0</v>
      </c>
      <c r="G8" s="4">
        <f t="shared" si="0"/>
        <v>1</v>
      </c>
      <c r="H8" s="4">
        <f t="shared" si="1"/>
        <v>0.05</v>
      </c>
    </row>
    <row r="9" spans="1:9" x14ac:dyDescent="0.4">
      <c r="A9" s="3" t="s">
        <v>199</v>
      </c>
      <c r="B9" s="4">
        <v>10</v>
      </c>
      <c r="C9" s="4">
        <v>10</v>
      </c>
      <c r="D9" s="4">
        <v>20</v>
      </c>
      <c r="E9" s="4">
        <v>4</v>
      </c>
      <c r="F9" s="4">
        <v>1</v>
      </c>
      <c r="G9" s="4">
        <f t="shared" si="0"/>
        <v>5</v>
      </c>
      <c r="H9" s="4">
        <f t="shared" si="1"/>
        <v>0.25</v>
      </c>
    </row>
    <row r="11" spans="1:9" x14ac:dyDescent="0.4">
      <c r="A11" s="2" t="s">
        <v>201</v>
      </c>
    </row>
    <row r="12" spans="1:9" x14ac:dyDescent="0.4">
      <c r="A12" s="2" t="s">
        <v>202</v>
      </c>
    </row>
    <row r="13" spans="1:9" x14ac:dyDescent="0.4">
      <c r="A13" s="2" t="s">
        <v>204</v>
      </c>
    </row>
    <row r="14" spans="1:9" x14ac:dyDescent="0.4">
      <c r="A14" s="2" t="s">
        <v>203</v>
      </c>
    </row>
    <row r="15" spans="1:9" x14ac:dyDescent="0.4">
      <c r="A15" s="2" t="s">
        <v>205</v>
      </c>
    </row>
    <row r="17" spans="1:19" s="7" customFormat="1" x14ac:dyDescent="0.4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s="7" customFormat="1" x14ac:dyDescent="0.4">
      <c r="L18" s="9"/>
    </row>
    <row r="19" spans="1:19" s="7" customFormat="1" x14ac:dyDescent="0.4">
      <c r="L19" s="9"/>
      <c r="R19" s="8"/>
    </row>
    <row r="20" spans="1:19" s="7" customFormat="1" x14ac:dyDescent="0.4">
      <c r="L20" s="9"/>
      <c r="R20" s="8"/>
    </row>
    <row r="21" spans="1:19" s="7" customFormat="1" x14ac:dyDescent="0.4">
      <c r="L21" s="9"/>
      <c r="R21" s="8"/>
    </row>
    <row r="22" spans="1:19" s="7" customFormat="1" x14ac:dyDescent="0.4">
      <c r="L22" s="9"/>
      <c r="R22" s="8"/>
    </row>
    <row r="23" spans="1:19" s="7" customFormat="1" x14ac:dyDescent="0.4">
      <c r="L23" s="9"/>
      <c r="R23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6C99-DAC7-A44F-9884-7CCEAC060657}">
  <dimension ref="A1:S18"/>
  <sheetViews>
    <sheetView workbookViewId="0">
      <selection activeCell="A8" sqref="A8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0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 t="s">
        <v>233</v>
      </c>
      <c r="J1" s="1" t="s">
        <v>233</v>
      </c>
    </row>
    <row r="2" spans="1:10" x14ac:dyDescent="0.4">
      <c r="A2" s="9" t="s">
        <v>36</v>
      </c>
      <c r="B2">
        <v>47</v>
      </c>
      <c r="C2">
        <v>55</v>
      </c>
      <c r="D2">
        <v>102</v>
      </c>
      <c r="E2" t="s">
        <v>216</v>
      </c>
      <c r="F2" t="s">
        <v>216</v>
      </c>
      <c r="G2">
        <v>3</v>
      </c>
      <c r="H2">
        <f>G2/D2</f>
        <v>2.9411764705882353E-2</v>
      </c>
      <c r="I2" s="16" t="s">
        <v>238</v>
      </c>
      <c r="J2" s="17" t="s">
        <v>4</v>
      </c>
    </row>
    <row r="9" spans="1:10" x14ac:dyDescent="0.4">
      <c r="A9" s="3"/>
      <c r="B9" s="4"/>
      <c r="C9" s="4"/>
      <c r="D9" s="4"/>
      <c r="E9" s="4"/>
      <c r="F9" s="4"/>
      <c r="G9" s="4"/>
      <c r="H9" s="4"/>
    </row>
    <row r="13" spans="1:10" x14ac:dyDescent="0.4">
      <c r="G13" t="s">
        <v>176</v>
      </c>
    </row>
    <row r="17" spans="1:19" s="7" customFormat="1" x14ac:dyDescent="0.4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s="7" customFormat="1" x14ac:dyDescent="0.4">
      <c r="L18" s="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B1C02-F848-0C4D-ACF9-E8A4C0E544D4}">
  <dimension ref="A1:S18"/>
  <sheetViews>
    <sheetView workbookViewId="0">
      <selection activeCell="A11" sqref="A11:A16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0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/>
    </row>
    <row r="2" spans="1:10" x14ac:dyDescent="0.4">
      <c r="A2" s="2" t="s">
        <v>240</v>
      </c>
      <c r="B2" t="s">
        <v>216</v>
      </c>
      <c r="C2" t="s">
        <v>216</v>
      </c>
      <c r="D2">
        <v>24</v>
      </c>
      <c r="E2" t="s">
        <v>216</v>
      </c>
      <c r="F2" t="s">
        <v>216</v>
      </c>
      <c r="G2">
        <v>11</v>
      </c>
      <c r="H2">
        <f>G2/D2</f>
        <v>0.45833333333333331</v>
      </c>
    </row>
    <row r="3" spans="1:10" x14ac:dyDescent="0.4">
      <c r="A3" s="2" t="s">
        <v>223</v>
      </c>
      <c r="B3" t="s">
        <v>216</v>
      </c>
      <c r="C3" t="s">
        <v>216</v>
      </c>
      <c r="D3">
        <v>93</v>
      </c>
      <c r="E3" t="s">
        <v>216</v>
      </c>
      <c r="F3" t="s">
        <v>216</v>
      </c>
      <c r="G3">
        <v>61</v>
      </c>
      <c r="H3">
        <f>G3/D3</f>
        <v>0.65591397849462363</v>
      </c>
    </row>
    <row r="4" spans="1:10" x14ac:dyDescent="0.4">
      <c r="A4" s="2" t="s">
        <v>241</v>
      </c>
      <c r="B4" t="s">
        <v>216</v>
      </c>
      <c r="C4" t="s">
        <v>216</v>
      </c>
      <c r="D4">
        <v>216</v>
      </c>
      <c r="E4" t="s">
        <v>216</v>
      </c>
      <c r="F4" t="s">
        <v>216</v>
      </c>
      <c r="G4">
        <v>162</v>
      </c>
      <c r="H4">
        <f>G4/D4</f>
        <v>0.75</v>
      </c>
    </row>
    <row r="5" spans="1:10" x14ac:dyDescent="0.4">
      <c r="A5" s="2" t="s">
        <v>221</v>
      </c>
      <c r="B5" t="s">
        <v>216</v>
      </c>
      <c r="C5" t="s">
        <v>216</v>
      </c>
      <c r="D5">
        <v>76</v>
      </c>
      <c r="E5" t="s">
        <v>216</v>
      </c>
      <c r="F5" t="s">
        <v>216</v>
      </c>
      <c r="G5">
        <v>55</v>
      </c>
      <c r="H5">
        <f>G5/D5</f>
        <v>0.72368421052631582</v>
      </c>
    </row>
    <row r="6" spans="1:10" x14ac:dyDescent="0.4">
      <c r="A6" s="3"/>
      <c r="B6" s="4"/>
      <c r="C6" s="4"/>
      <c r="D6" s="4"/>
      <c r="E6" s="4"/>
      <c r="F6" s="4"/>
      <c r="G6" s="4"/>
      <c r="H6" s="4"/>
    </row>
    <row r="7" spans="1:10" x14ac:dyDescent="0.4">
      <c r="A7" s="5" t="s">
        <v>185</v>
      </c>
      <c r="B7" s="1" t="s">
        <v>186</v>
      </c>
      <c r="C7" s="1" t="s">
        <v>187</v>
      </c>
      <c r="D7" s="1" t="s">
        <v>188</v>
      </c>
      <c r="E7" s="1" t="s">
        <v>190</v>
      </c>
      <c r="F7" s="1" t="s">
        <v>191</v>
      </c>
      <c r="G7" s="1" t="s">
        <v>189</v>
      </c>
      <c r="H7" s="1" t="s">
        <v>200</v>
      </c>
      <c r="I7" s="1"/>
      <c r="J7" s="1"/>
    </row>
    <row r="8" spans="1:10" x14ac:dyDescent="0.4">
      <c r="A8" s="7" t="s">
        <v>71</v>
      </c>
      <c r="B8" s="7">
        <v>273</v>
      </c>
      <c r="C8">
        <v>136</v>
      </c>
      <c r="D8">
        <v>409</v>
      </c>
      <c r="E8">
        <v>206</v>
      </c>
      <c r="F8">
        <v>83</v>
      </c>
      <c r="G8">
        <v>289</v>
      </c>
      <c r="H8">
        <f>G8/D8</f>
        <v>0.70660146699266502</v>
      </c>
      <c r="I8" s="16"/>
      <c r="J8" s="17"/>
    </row>
    <row r="9" spans="1:10" x14ac:dyDescent="0.4">
      <c r="A9" s="3"/>
      <c r="B9" s="4"/>
      <c r="C9" s="4"/>
      <c r="D9" s="4"/>
      <c r="E9" s="4"/>
      <c r="F9" s="4"/>
      <c r="G9" s="4"/>
      <c r="H9" s="4"/>
    </row>
    <row r="17" spans="1:19" s="7" customFormat="1" x14ac:dyDescent="0.4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s="7" customFormat="1" x14ac:dyDescent="0.4">
      <c r="R18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CE0D8-6EB4-7043-9CFC-F47029055993}">
  <dimension ref="A1:S17"/>
  <sheetViews>
    <sheetView workbookViewId="0">
      <selection activeCell="A10" sqref="A10:A14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9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 t="s">
        <v>233</v>
      </c>
    </row>
    <row r="2" spans="1:19" s="12" customFormat="1" x14ac:dyDescent="0.4">
      <c r="A2" s="11" t="s">
        <v>244</v>
      </c>
      <c r="B2" s="12" t="s">
        <v>216</v>
      </c>
      <c r="C2" s="12" t="s">
        <v>216</v>
      </c>
      <c r="D2" s="12">
        <v>44</v>
      </c>
      <c r="E2" s="12" t="s">
        <v>216</v>
      </c>
      <c r="F2" s="12" t="s">
        <v>216</v>
      </c>
      <c r="G2" s="12">
        <v>9</v>
      </c>
      <c r="H2" s="12">
        <f>G2/D2</f>
        <v>0.20454545454545456</v>
      </c>
      <c r="I2" s="6" t="s">
        <v>4</v>
      </c>
    </row>
    <row r="3" spans="1:19" s="12" customFormat="1" x14ac:dyDescent="0.4">
      <c r="A3" s="11" t="s">
        <v>242</v>
      </c>
      <c r="B3" s="12" t="s">
        <v>216</v>
      </c>
      <c r="C3" s="12" t="s">
        <v>216</v>
      </c>
      <c r="D3" s="12">
        <v>177</v>
      </c>
      <c r="E3" s="12" t="s">
        <v>216</v>
      </c>
      <c r="F3" s="12" t="s">
        <v>216</v>
      </c>
      <c r="G3" s="12">
        <v>41</v>
      </c>
      <c r="H3" s="12">
        <f>G3/D3</f>
        <v>0.23163841807909605</v>
      </c>
    </row>
    <row r="4" spans="1:19" s="12" customFormat="1" x14ac:dyDescent="0.4">
      <c r="A4" s="11" t="s">
        <v>243</v>
      </c>
      <c r="B4" s="12" t="s">
        <v>216</v>
      </c>
      <c r="C4" s="12" t="s">
        <v>216</v>
      </c>
      <c r="D4" s="12">
        <v>69</v>
      </c>
      <c r="E4" s="12" t="s">
        <v>216</v>
      </c>
      <c r="F4" s="12" t="s">
        <v>216</v>
      </c>
      <c r="G4" s="12">
        <v>15</v>
      </c>
      <c r="H4" s="12">
        <f>G4/D4</f>
        <v>0.21739130434782608</v>
      </c>
    </row>
    <row r="5" spans="1:19" s="12" customFormat="1" x14ac:dyDescent="0.4">
      <c r="A5" s="11" t="s">
        <v>221</v>
      </c>
      <c r="B5" s="12" t="s">
        <v>216</v>
      </c>
      <c r="C5" s="12" t="s">
        <v>216</v>
      </c>
      <c r="D5" s="12">
        <v>114</v>
      </c>
      <c r="E5" s="12" t="s">
        <v>216</v>
      </c>
      <c r="F5" s="12" t="s">
        <v>216</v>
      </c>
      <c r="G5" s="12">
        <v>38</v>
      </c>
      <c r="H5" s="12">
        <f>G5/D5</f>
        <v>0.33333333333333331</v>
      </c>
    </row>
    <row r="6" spans="1:19" x14ac:dyDescent="0.4">
      <c r="A6" s="3"/>
      <c r="B6" s="4"/>
      <c r="C6" s="4"/>
      <c r="D6" s="4"/>
      <c r="E6" s="4"/>
      <c r="F6" s="4"/>
      <c r="G6" s="4"/>
      <c r="H6" s="4"/>
    </row>
    <row r="7" spans="1:19" x14ac:dyDescent="0.4">
      <c r="A7" s="5" t="s">
        <v>185</v>
      </c>
      <c r="B7" s="1" t="s">
        <v>186</v>
      </c>
      <c r="C7" s="1" t="s">
        <v>187</v>
      </c>
      <c r="D7" s="1" t="s">
        <v>188</v>
      </c>
      <c r="E7" s="1" t="s">
        <v>190</v>
      </c>
      <c r="F7" s="1" t="s">
        <v>191</v>
      </c>
      <c r="G7" s="1" t="s">
        <v>189</v>
      </c>
      <c r="H7" s="1" t="s">
        <v>200</v>
      </c>
      <c r="I7" s="1"/>
      <c r="J7" s="1"/>
    </row>
    <row r="8" spans="1:19" x14ac:dyDescent="0.4">
      <c r="A8" s="7" t="s">
        <v>71</v>
      </c>
      <c r="B8" s="7">
        <v>276</v>
      </c>
      <c r="C8">
        <v>128</v>
      </c>
      <c r="D8">
        <v>404</v>
      </c>
      <c r="E8">
        <v>68</v>
      </c>
      <c r="F8">
        <v>35</v>
      </c>
      <c r="G8">
        <v>103</v>
      </c>
      <c r="H8">
        <f>G8/D8</f>
        <v>0.25495049504950495</v>
      </c>
      <c r="I8" s="16"/>
      <c r="J8" s="17"/>
    </row>
    <row r="16" spans="1:19" s="7" customFormat="1" x14ac:dyDescent="0.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2:18" s="7" customFormat="1" x14ac:dyDescent="0.4">
      <c r="L17" s="9"/>
      <c r="R17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4C22-4133-E74E-B429-924D1D76D93C}">
  <dimension ref="A1:S12"/>
  <sheetViews>
    <sheetView workbookViewId="0">
      <selection activeCell="A4" sqref="A4:A8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9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/>
    </row>
    <row r="2" spans="1:19" x14ac:dyDescent="0.4">
      <c r="A2" s="9" t="s">
        <v>159</v>
      </c>
      <c r="B2">
        <v>1462</v>
      </c>
      <c r="C2">
        <v>0</v>
      </c>
      <c r="D2">
        <v>1462</v>
      </c>
      <c r="E2">
        <v>538</v>
      </c>
      <c r="F2">
        <v>0</v>
      </c>
      <c r="G2">
        <f>E2+F2</f>
        <v>538</v>
      </c>
      <c r="H2">
        <f>G2/D2</f>
        <v>0.36798905608755128</v>
      </c>
    </row>
    <row r="10" spans="1:19" s="7" customFormat="1" x14ac:dyDescent="0.4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s="7" customFormat="1" x14ac:dyDescent="0.4">
      <c r="L11" s="9"/>
    </row>
    <row r="12" spans="1:19" s="7" customFormat="1" x14ac:dyDescent="0.4">
      <c r="L12" s="9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32FE-1E98-924C-824B-BC43C59AA051}">
  <dimension ref="A1:S11"/>
  <sheetViews>
    <sheetView workbookViewId="0">
      <selection activeCell="A4" sqref="A4:A9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9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/>
    </row>
    <row r="2" spans="1:19" x14ac:dyDescent="0.4">
      <c r="A2" s="2" t="s">
        <v>159</v>
      </c>
      <c r="B2">
        <v>1462</v>
      </c>
      <c r="C2">
        <v>0</v>
      </c>
      <c r="D2">
        <v>1462</v>
      </c>
      <c r="E2">
        <v>558</v>
      </c>
      <c r="F2">
        <v>0</v>
      </c>
      <c r="G2">
        <f t="shared" ref="G2" si="0">E2+F2</f>
        <v>558</v>
      </c>
      <c r="H2">
        <f t="shared" ref="H2" si="1">G2/D2</f>
        <v>0.38166894664842682</v>
      </c>
    </row>
    <row r="10" spans="1:19" s="7" customFormat="1" x14ac:dyDescent="0.4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s="7" customFormat="1" x14ac:dyDescent="0.4">
      <c r="L11" s="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498CE-4217-EF43-B5BF-A72B27AB04EA}">
  <dimension ref="A1:S17"/>
  <sheetViews>
    <sheetView workbookViewId="0">
      <selection activeCell="A10" sqref="A10:A15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9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 t="s">
        <v>233</v>
      </c>
    </row>
    <row r="2" spans="1:19" x14ac:dyDescent="0.4">
      <c r="A2" s="2" t="s">
        <v>245</v>
      </c>
      <c r="B2" t="s">
        <v>216</v>
      </c>
      <c r="C2" t="s">
        <v>216</v>
      </c>
      <c r="D2">
        <v>25</v>
      </c>
      <c r="E2" t="s">
        <v>216</v>
      </c>
      <c r="F2" t="s">
        <v>216</v>
      </c>
      <c r="G2">
        <v>1</v>
      </c>
      <c r="H2">
        <f t="shared" ref="H2:H5" si="0">G2/D2</f>
        <v>0.04</v>
      </c>
      <c r="I2" s="4" t="s">
        <v>271</v>
      </c>
    </row>
    <row r="3" spans="1:19" x14ac:dyDescent="0.4">
      <c r="A3" s="2" t="s">
        <v>246</v>
      </c>
      <c r="B3" t="s">
        <v>216</v>
      </c>
      <c r="C3" t="s">
        <v>216</v>
      </c>
      <c r="D3">
        <v>620</v>
      </c>
      <c r="E3" t="s">
        <v>216</v>
      </c>
      <c r="F3" t="s">
        <v>216</v>
      </c>
      <c r="G3">
        <v>30</v>
      </c>
      <c r="H3">
        <f t="shared" si="0"/>
        <v>4.8387096774193547E-2</v>
      </c>
    </row>
    <row r="4" spans="1:19" x14ac:dyDescent="0.4">
      <c r="A4" s="2" t="s">
        <v>247</v>
      </c>
      <c r="B4" t="s">
        <v>216</v>
      </c>
      <c r="C4" t="s">
        <v>216</v>
      </c>
      <c r="D4">
        <v>520</v>
      </c>
      <c r="E4" t="s">
        <v>216</v>
      </c>
      <c r="F4" t="s">
        <v>216</v>
      </c>
      <c r="G4">
        <v>28</v>
      </c>
      <c r="H4">
        <f t="shared" si="0"/>
        <v>5.3846153846153849E-2</v>
      </c>
    </row>
    <row r="5" spans="1:19" x14ac:dyDescent="0.4">
      <c r="A5" s="2" t="s">
        <v>248</v>
      </c>
      <c r="B5" t="s">
        <v>216</v>
      </c>
      <c r="C5" t="s">
        <v>216</v>
      </c>
      <c r="D5">
        <v>162</v>
      </c>
      <c r="E5" t="s">
        <v>216</v>
      </c>
      <c r="F5" t="s">
        <v>216</v>
      </c>
      <c r="G5">
        <v>12</v>
      </c>
      <c r="H5">
        <f t="shared" si="0"/>
        <v>7.407407407407407E-2</v>
      </c>
    </row>
    <row r="6" spans="1:19" x14ac:dyDescent="0.4">
      <c r="A6" s="3"/>
      <c r="B6" s="4"/>
      <c r="C6" s="4"/>
      <c r="D6" s="4"/>
      <c r="E6" s="4"/>
      <c r="F6" s="4"/>
      <c r="G6" s="4"/>
      <c r="H6" s="4"/>
    </row>
    <row r="7" spans="1:19" x14ac:dyDescent="0.4">
      <c r="A7" s="5" t="s">
        <v>185</v>
      </c>
      <c r="B7" s="1" t="s">
        <v>186</v>
      </c>
      <c r="C7" s="1" t="s">
        <v>187</v>
      </c>
      <c r="D7" s="1" t="s">
        <v>188</v>
      </c>
      <c r="E7" s="1" t="s">
        <v>190</v>
      </c>
      <c r="F7" s="1" t="s">
        <v>191</v>
      </c>
      <c r="G7" s="1" t="s">
        <v>189</v>
      </c>
      <c r="H7" s="1" t="s">
        <v>200</v>
      </c>
      <c r="I7" s="1" t="s">
        <v>233</v>
      </c>
    </row>
    <row r="8" spans="1:19" x14ac:dyDescent="0.4">
      <c r="A8" s="2" t="s">
        <v>249</v>
      </c>
      <c r="B8">
        <v>898</v>
      </c>
      <c r="C8">
        <v>504</v>
      </c>
      <c r="D8">
        <v>1402</v>
      </c>
      <c r="E8">
        <v>54</v>
      </c>
      <c r="F8">
        <v>22</v>
      </c>
      <c r="G8">
        <v>76</v>
      </c>
      <c r="H8">
        <f t="shared" ref="H8" si="1">G8/D8</f>
        <v>5.4208273894436519E-2</v>
      </c>
      <c r="I8" s="4" t="s">
        <v>272</v>
      </c>
    </row>
    <row r="9" spans="1:19" x14ac:dyDescent="0.4">
      <c r="A9" s="3"/>
      <c r="B9" s="4"/>
      <c r="C9" s="4"/>
      <c r="D9" s="4"/>
      <c r="E9" s="4"/>
      <c r="F9" s="4"/>
      <c r="G9" s="4"/>
      <c r="H9" s="4"/>
    </row>
    <row r="16" spans="1:19" s="7" customFormat="1" x14ac:dyDescent="0.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2:18" s="7" customFormat="1" x14ac:dyDescent="0.4">
      <c r="L17" s="9"/>
      <c r="R17" s="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22F5-C912-D647-9FDD-CAF35426EBB3}">
  <dimension ref="A1:S11"/>
  <sheetViews>
    <sheetView workbookViewId="0">
      <selection activeCell="A4" sqref="A4:A9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9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/>
    </row>
    <row r="2" spans="1:19" x14ac:dyDescent="0.4">
      <c r="A2" s="2" t="s">
        <v>138</v>
      </c>
      <c r="B2">
        <v>194</v>
      </c>
      <c r="C2">
        <v>256</v>
      </c>
      <c r="D2">
        <v>450</v>
      </c>
      <c r="E2">
        <v>5</v>
      </c>
      <c r="F2">
        <v>4</v>
      </c>
      <c r="G2">
        <v>9</v>
      </c>
      <c r="H2">
        <f t="shared" ref="H2" si="0">G2/D2</f>
        <v>0.02</v>
      </c>
    </row>
    <row r="10" spans="1:19" s="7" customFormat="1" x14ac:dyDescent="0.4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s="7" customFormat="1" x14ac:dyDescent="0.4">
      <c r="L11" s="9"/>
      <c r="R11" s="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190C-B83D-514B-ACD7-F03FF27FA49B}">
  <dimension ref="A1:S14"/>
  <sheetViews>
    <sheetView workbookViewId="0">
      <selection activeCell="A7" sqref="A7:A12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9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/>
    </row>
    <row r="2" spans="1:19" x14ac:dyDescent="0.4">
      <c r="A2" s="2" t="s">
        <v>250</v>
      </c>
      <c r="B2">
        <v>17</v>
      </c>
      <c r="C2">
        <v>0</v>
      </c>
      <c r="D2">
        <v>17</v>
      </c>
      <c r="E2">
        <v>1</v>
      </c>
      <c r="F2">
        <v>0</v>
      </c>
      <c r="G2">
        <v>1</v>
      </c>
      <c r="H2">
        <f t="shared" ref="H2:H5" si="0">G2/D2</f>
        <v>5.8823529411764705E-2</v>
      </c>
    </row>
    <row r="3" spans="1:19" x14ac:dyDescent="0.4">
      <c r="A3" s="2" t="s">
        <v>251</v>
      </c>
      <c r="B3">
        <v>45</v>
      </c>
      <c r="C3">
        <v>0</v>
      </c>
      <c r="D3">
        <v>45</v>
      </c>
      <c r="E3">
        <v>0</v>
      </c>
      <c r="F3">
        <v>0</v>
      </c>
      <c r="G3">
        <v>0</v>
      </c>
      <c r="H3">
        <f t="shared" si="0"/>
        <v>0</v>
      </c>
    </row>
    <row r="4" spans="1:19" x14ac:dyDescent="0.4">
      <c r="A4" s="2" t="s">
        <v>252</v>
      </c>
      <c r="B4">
        <v>43</v>
      </c>
      <c r="C4">
        <v>0</v>
      </c>
      <c r="D4">
        <v>43</v>
      </c>
      <c r="E4">
        <v>0</v>
      </c>
      <c r="F4">
        <v>0</v>
      </c>
      <c r="G4">
        <v>0</v>
      </c>
      <c r="H4">
        <f t="shared" si="0"/>
        <v>0</v>
      </c>
    </row>
    <row r="5" spans="1:19" x14ac:dyDescent="0.4">
      <c r="A5" s="2" t="s">
        <v>270</v>
      </c>
      <c r="B5">
        <v>29</v>
      </c>
      <c r="C5">
        <v>0</v>
      </c>
      <c r="D5">
        <v>29</v>
      </c>
      <c r="E5">
        <v>0</v>
      </c>
      <c r="F5">
        <v>0</v>
      </c>
      <c r="G5">
        <v>0</v>
      </c>
      <c r="H5">
        <f t="shared" si="0"/>
        <v>0</v>
      </c>
    </row>
    <row r="6" spans="1:19" x14ac:dyDescent="0.4">
      <c r="A6" s="3"/>
      <c r="B6" s="4"/>
      <c r="C6" s="4"/>
      <c r="D6" s="4"/>
      <c r="E6" s="4"/>
      <c r="F6" s="4"/>
      <c r="G6" s="4"/>
      <c r="H6" s="4"/>
    </row>
    <row r="13" spans="1:19" s="7" customFormat="1" x14ac:dyDescent="0.4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s="7" customFormat="1" x14ac:dyDescent="0.4"/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618E-4493-624C-9AB8-C8AB571AAA2A}">
  <dimension ref="A1:S11"/>
  <sheetViews>
    <sheetView workbookViewId="0">
      <selection activeCell="A4" sqref="A4:A10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9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/>
    </row>
    <row r="2" spans="1:19" x14ac:dyDescent="0.4">
      <c r="A2" s="7" t="s">
        <v>231</v>
      </c>
      <c r="B2">
        <v>73</v>
      </c>
      <c r="C2">
        <v>36</v>
      </c>
      <c r="D2">
        <v>109</v>
      </c>
      <c r="E2">
        <v>0</v>
      </c>
      <c r="F2">
        <v>0</v>
      </c>
      <c r="G2">
        <v>0</v>
      </c>
      <c r="H2">
        <f t="shared" ref="H2" si="0">G2/D2</f>
        <v>0</v>
      </c>
    </row>
    <row r="10" spans="1:19" s="7" customFormat="1" x14ac:dyDescent="0.4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s="7" customFormat="1" x14ac:dyDescent="0.4"/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6F1E-9160-2846-A0A7-08E127B2058A}">
  <dimension ref="A1:S17"/>
  <sheetViews>
    <sheetView workbookViewId="0">
      <selection activeCell="A10" sqref="A10:A16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9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/>
    </row>
    <row r="2" spans="1:19" x14ac:dyDescent="0.4">
      <c r="A2" s="2" t="s">
        <v>227</v>
      </c>
      <c r="B2" t="s">
        <v>216</v>
      </c>
      <c r="C2" t="s">
        <v>216</v>
      </c>
      <c r="D2">
        <v>97</v>
      </c>
      <c r="E2" t="s">
        <v>216</v>
      </c>
      <c r="F2" t="s">
        <v>216</v>
      </c>
      <c r="G2">
        <v>76</v>
      </c>
      <c r="H2">
        <f t="shared" ref="H2:H5" si="0">G2/D2</f>
        <v>0.78350515463917525</v>
      </c>
    </row>
    <row r="3" spans="1:19" x14ac:dyDescent="0.4">
      <c r="A3" s="2" t="s">
        <v>228</v>
      </c>
      <c r="B3" t="s">
        <v>216</v>
      </c>
      <c r="C3" t="s">
        <v>216</v>
      </c>
      <c r="D3">
        <v>66</v>
      </c>
      <c r="E3" t="s">
        <v>216</v>
      </c>
      <c r="F3" t="s">
        <v>216</v>
      </c>
      <c r="G3">
        <v>54</v>
      </c>
      <c r="H3">
        <f t="shared" si="0"/>
        <v>0.81818181818181823</v>
      </c>
    </row>
    <row r="4" spans="1:19" x14ac:dyDescent="0.4">
      <c r="A4" s="2" t="s">
        <v>229</v>
      </c>
      <c r="B4" t="s">
        <v>216</v>
      </c>
      <c r="C4" t="s">
        <v>216</v>
      </c>
      <c r="D4">
        <v>74</v>
      </c>
      <c r="E4" t="s">
        <v>216</v>
      </c>
      <c r="F4" t="s">
        <v>216</v>
      </c>
      <c r="G4">
        <v>56</v>
      </c>
      <c r="H4">
        <f t="shared" si="0"/>
        <v>0.7567567567567568</v>
      </c>
    </row>
    <row r="5" spans="1:19" x14ac:dyDescent="0.4">
      <c r="A5" s="2" t="s">
        <v>230</v>
      </c>
      <c r="B5" t="s">
        <v>216</v>
      </c>
      <c r="C5" t="s">
        <v>216</v>
      </c>
      <c r="D5">
        <v>35</v>
      </c>
      <c r="E5" t="s">
        <v>216</v>
      </c>
      <c r="F5" t="s">
        <v>216</v>
      </c>
      <c r="G5">
        <v>27</v>
      </c>
      <c r="H5">
        <f t="shared" si="0"/>
        <v>0.77142857142857146</v>
      </c>
    </row>
    <row r="6" spans="1:19" x14ac:dyDescent="0.4">
      <c r="A6" s="3"/>
      <c r="B6" s="4"/>
      <c r="C6" s="4"/>
      <c r="D6" s="4"/>
      <c r="E6" s="4"/>
      <c r="F6" s="4"/>
      <c r="G6" s="4"/>
      <c r="H6" s="4"/>
    </row>
    <row r="7" spans="1:19" x14ac:dyDescent="0.4">
      <c r="A7" s="5" t="s">
        <v>185</v>
      </c>
      <c r="B7" s="1" t="s">
        <v>186</v>
      </c>
      <c r="C7" s="1" t="s">
        <v>187</v>
      </c>
      <c r="D7" s="1" t="s">
        <v>188</v>
      </c>
      <c r="E7" s="1" t="s">
        <v>190</v>
      </c>
      <c r="F7" s="1" t="s">
        <v>191</v>
      </c>
      <c r="G7" s="1" t="s">
        <v>189</v>
      </c>
      <c r="H7" s="1" t="s">
        <v>200</v>
      </c>
      <c r="I7" s="1"/>
    </row>
    <row r="8" spans="1:19" x14ac:dyDescent="0.4">
      <c r="A8" s="7" t="s">
        <v>231</v>
      </c>
      <c r="B8">
        <v>175</v>
      </c>
      <c r="C8">
        <v>97</v>
      </c>
      <c r="D8">
        <v>272</v>
      </c>
      <c r="E8">
        <v>140</v>
      </c>
      <c r="F8">
        <v>73</v>
      </c>
      <c r="G8">
        <v>213</v>
      </c>
      <c r="H8">
        <f t="shared" ref="H8" si="1">G8/D8</f>
        <v>0.78308823529411764</v>
      </c>
    </row>
    <row r="9" spans="1:19" x14ac:dyDescent="0.4">
      <c r="A9" s="3"/>
      <c r="B9" s="4"/>
      <c r="C9" s="4"/>
      <c r="D9" s="4"/>
      <c r="E9" s="4"/>
      <c r="F9" s="4"/>
      <c r="G9" s="4"/>
      <c r="H9" s="4"/>
    </row>
    <row r="16" spans="1:19" s="7" customFormat="1" x14ac:dyDescent="0.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="7" customFormat="1" x14ac:dyDescent="0.4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DC9D-C7B8-B448-8D1B-1BE357BB925B}">
  <dimension ref="A1:I10"/>
  <sheetViews>
    <sheetView workbookViewId="0">
      <selection activeCell="A6" sqref="A6:A48"/>
    </sheetView>
  </sheetViews>
  <sheetFormatPr defaultColWidth="10.6640625" defaultRowHeight="16" x14ac:dyDescent="0.4"/>
  <sheetData>
    <row r="1" spans="1:9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/>
    </row>
    <row r="2" spans="1:9" x14ac:dyDescent="0.4">
      <c r="A2" s="2" t="s">
        <v>209</v>
      </c>
      <c r="B2">
        <v>80</v>
      </c>
      <c r="C2">
        <v>0</v>
      </c>
      <c r="D2">
        <v>80</v>
      </c>
      <c r="E2">
        <v>6</v>
      </c>
      <c r="F2">
        <v>0</v>
      </c>
      <c r="G2">
        <f>E2+F2</f>
        <v>6</v>
      </c>
      <c r="H2">
        <f>G2/D2</f>
        <v>7.4999999999999997E-2</v>
      </c>
    </row>
    <row r="3" spans="1:9" x14ac:dyDescent="0.4">
      <c r="A3" s="2" t="s">
        <v>210</v>
      </c>
      <c r="B3">
        <v>315</v>
      </c>
      <c r="C3">
        <v>0</v>
      </c>
      <c r="D3">
        <v>315</v>
      </c>
      <c r="E3">
        <v>26</v>
      </c>
      <c r="F3">
        <v>0</v>
      </c>
      <c r="G3">
        <f>E3+F3</f>
        <v>26</v>
      </c>
      <c r="H3">
        <f>G3/D3</f>
        <v>8.2539682539682538E-2</v>
      </c>
    </row>
    <row r="4" spans="1:9" x14ac:dyDescent="0.4">
      <c r="A4" s="2" t="s">
        <v>211</v>
      </c>
      <c r="B4">
        <v>40</v>
      </c>
      <c r="C4">
        <v>0</v>
      </c>
      <c r="D4">
        <v>40</v>
      </c>
      <c r="E4">
        <v>9</v>
      </c>
      <c r="F4">
        <v>0</v>
      </c>
      <c r="G4">
        <f>E4+F4</f>
        <v>9</v>
      </c>
      <c r="H4">
        <f>G4/D4</f>
        <v>0.22500000000000001</v>
      </c>
    </row>
    <row r="5" spans="1:9" x14ac:dyDescent="0.4">
      <c r="A5" s="2"/>
    </row>
    <row r="6" spans="1:9" x14ac:dyDescent="0.4">
      <c r="A6" s="2"/>
    </row>
    <row r="7" spans="1:9" x14ac:dyDescent="0.4">
      <c r="A7" s="2"/>
    </row>
    <row r="8" spans="1:9" x14ac:dyDescent="0.4">
      <c r="A8" s="2"/>
    </row>
    <row r="9" spans="1:9" x14ac:dyDescent="0.4">
      <c r="A9" s="2"/>
    </row>
    <row r="10" spans="1:9" x14ac:dyDescent="0.4">
      <c r="A10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2B75A-07A4-544D-AC98-0341E99888FA}">
  <dimension ref="A1:V19"/>
  <sheetViews>
    <sheetView workbookViewId="0">
      <selection activeCell="A12" sqref="A12:A19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  <col min="8" max="10" width="12.33203125" customWidth="1"/>
  </cols>
  <sheetData>
    <row r="1" spans="1:12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 t="s">
        <v>233</v>
      </c>
      <c r="J1" s="1"/>
      <c r="L1" s="1"/>
    </row>
    <row r="2" spans="1:12" x14ac:dyDescent="0.4">
      <c r="A2" s="2" t="s">
        <v>232</v>
      </c>
      <c r="B2" t="s">
        <v>216</v>
      </c>
      <c r="C2" t="s">
        <v>216</v>
      </c>
      <c r="D2">
        <v>264</v>
      </c>
      <c r="E2" t="s">
        <v>216</v>
      </c>
      <c r="F2" t="s">
        <v>216</v>
      </c>
      <c r="G2">
        <v>88</v>
      </c>
      <c r="H2">
        <f t="shared" ref="H2:H7" si="0">G2/D2</f>
        <v>0.33333333333333331</v>
      </c>
      <c r="I2" s="4" t="s">
        <v>281</v>
      </c>
    </row>
    <row r="3" spans="1:12" x14ac:dyDescent="0.4">
      <c r="A3" s="2" t="s">
        <v>253</v>
      </c>
      <c r="B3" t="s">
        <v>216</v>
      </c>
      <c r="C3" t="s">
        <v>216</v>
      </c>
      <c r="D3">
        <v>357</v>
      </c>
      <c r="E3" t="s">
        <v>216</v>
      </c>
      <c r="F3" t="s">
        <v>216</v>
      </c>
      <c r="G3">
        <v>137</v>
      </c>
      <c r="H3">
        <f t="shared" si="0"/>
        <v>0.38375350140056025</v>
      </c>
    </row>
    <row r="4" spans="1:12" x14ac:dyDescent="0.4">
      <c r="A4" s="2" t="s">
        <v>254</v>
      </c>
      <c r="B4" t="s">
        <v>216</v>
      </c>
      <c r="C4" t="s">
        <v>216</v>
      </c>
      <c r="D4">
        <v>323</v>
      </c>
      <c r="E4" t="s">
        <v>216</v>
      </c>
      <c r="F4" t="s">
        <v>216</v>
      </c>
      <c r="G4">
        <v>131</v>
      </c>
      <c r="H4">
        <f t="shared" si="0"/>
        <v>0.40557275541795668</v>
      </c>
    </row>
    <row r="5" spans="1:12" x14ac:dyDescent="0.4">
      <c r="A5" s="2" t="s">
        <v>255</v>
      </c>
      <c r="B5" t="s">
        <v>216</v>
      </c>
      <c r="C5" t="s">
        <v>216</v>
      </c>
      <c r="D5">
        <v>375</v>
      </c>
      <c r="E5" t="s">
        <v>216</v>
      </c>
      <c r="F5" t="s">
        <v>216</v>
      </c>
      <c r="G5">
        <v>140</v>
      </c>
      <c r="H5">
        <f t="shared" si="0"/>
        <v>0.37333333333333335</v>
      </c>
    </row>
    <row r="6" spans="1:12" x14ac:dyDescent="0.4">
      <c r="A6" s="2" t="s">
        <v>256</v>
      </c>
      <c r="B6" t="s">
        <v>216</v>
      </c>
      <c r="C6" t="s">
        <v>216</v>
      </c>
      <c r="D6">
        <v>387</v>
      </c>
      <c r="E6" t="s">
        <v>216</v>
      </c>
      <c r="F6" t="s">
        <v>216</v>
      </c>
      <c r="G6">
        <v>158</v>
      </c>
      <c r="H6">
        <f t="shared" si="0"/>
        <v>0.40826873385012918</v>
      </c>
    </row>
    <row r="7" spans="1:12" x14ac:dyDescent="0.4">
      <c r="A7" s="2" t="s">
        <v>257</v>
      </c>
      <c r="B7" t="s">
        <v>216</v>
      </c>
      <c r="C7" t="s">
        <v>216</v>
      </c>
      <c r="D7">
        <v>364</v>
      </c>
      <c r="E7" t="s">
        <v>216</v>
      </c>
      <c r="F7" t="s">
        <v>216</v>
      </c>
      <c r="G7">
        <v>156</v>
      </c>
      <c r="H7">
        <f t="shared" si="0"/>
        <v>0.42857142857142855</v>
      </c>
    </row>
    <row r="8" spans="1:12" x14ac:dyDescent="0.4">
      <c r="A8" s="3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2" x14ac:dyDescent="0.4">
      <c r="A9" s="5" t="s">
        <v>185</v>
      </c>
      <c r="B9" s="1" t="s">
        <v>186</v>
      </c>
      <c r="C9" s="1" t="s">
        <v>187</v>
      </c>
      <c r="D9" s="1" t="s">
        <v>188</v>
      </c>
      <c r="E9" s="1" t="s">
        <v>190</v>
      </c>
      <c r="F9" s="1" t="s">
        <v>191</v>
      </c>
      <c r="G9" s="6" t="s">
        <v>2</v>
      </c>
      <c r="H9" s="6" t="s">
        <v>3</v>
      </c>
      <c r="I9" s="6" t="s">
        <v>4</v>
      </c>
      <c r="J9" s="1" t="s">
        <v>189</v>
      </c>
      <c r="K9" s="1" t="s">
        <v>200</v>
      </c>
      <c r="L9" s="1"/>
    </row>
    <row r="10" spans="1:12" x14ac:dyDescent="0.4">
      <c r="A10" s="9" t="s">
        <v>81</v>
      </c>
      <c r="B10">
        <v>1207</v>
      </c>
      <c r="C10">
        <v>863</v>
      </c>
      <c r="D10">
        <v>2070</v>
      </c>
      <c r="E10" t="s">
        <v>216</v>
      </c>
      <c r="F10" t="s">
        <v>216</v>
      </c>
      <c r="G10" s="7">
        <v>698</v>
      </c>
      <c r="H10" s="7">
        <v>30</v>
      </c>
      <c r="I10" s="7">
        <v>42</v>
      </c>
      <c r="J10">
        <v>770</v>
      </c>
      <c r="K10">
        <f>J10/D10</f>
        <v>0.3719806763285024</v>
      </c>
    </row>
    <row r="18" spans="1:22" s="7" customFormat="1" x14ac:dyDescent="0.4">
      <c r="A18" s="6"/>
      <c r="B18" s="6"/>
      <c r="C18" s="6"/>
      <c r="D18" s="6"/>
      <c r="E18" s="6"/>
      <c r="F18" s="6"/>
      <c r="G18" s="6"/>
      <c r="H18" s="6"/>
      <c r="I18" s="6"/>
      <c r="J18" s="6"/>
      <c r="N18" s="6"/>
      <c r="O18" s="6"/>
      <c r="P18" s="6"/>
      <c r="Q18" s="6"/>
      <c r="R18" s="6"/>
      <c r="S18" s="6"/>
      <c r="T18" s="6"/>
      <c r="U18" s="6"/>
      <c r="V18" s="6"/>
    </row>
    <row r="19" spans="1:22" s="7" customFormat="1" x14ac:dyDescent="0.4">
      <c r="O19" s="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5F94F-6FEF-3041-8FA3-8F202493032A}">
  <dimension ref="A1:S22"/>
  <sheetViews>
    <sheetView workbookViewId="0">
      <selection activeCell="J26" sqref="J26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9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/>
    </row>
    <row r="2" spans="1:9" x14ac:dyDescent="0.4">
      <c r="A2" s="2" t="s">
        <v>258</v>
      </c>
      <c r="B2" t="s">
        <v>216</v>
      </c>
      <c r="C2" t="s">
        <v>216</v>
      </c>
      <c r="D2">
        <v>35</v>
      </c>
      <c r="E2" t="s">
        <v>216</v>
      </c>
      <c r="F2" t="s">
        <v>216</v>
      </c>
      <c r="G2">
        <v>16</v>
      </c>
      <c r="H2">
        <f t="shared" ref="H2:H9" si="0">G2/D2</f>
        <v>0.45714285714285713</v>
      </c>
    </row>
    <row r="3" spans="1:9" x14ac:dyDescent="0.4">
      <c r="A3" s="2" t="s">
        <v>259</v>
      </c>
      <c r="B3" t="s">
        <v>216</v>
      </c>
      <c r="C3" t="s">
        <v>216</v>
      </c>
      <c r="D3">
        <v>34</v>
      </c>
      <c r="E3" t="s">
        <v>216</v>
      </c>
      <c r="F3" t="s">
        <v>216</v>
      </c>
      <c r="G3">
        <v>22</v>
      </c>
      <c r="H3">
        <f t="shared" si="0"/>
        <v>0.6470588235294118</v>
      </c>
    </row>
    <row r="4" spans="1:9" x14ac:dyDescent="0.4">
      <c r="A4" s="2" t="s">
        <v>260</v>
      </c>
      <c r="B4" t="s">
        <v>216</v>
      </c>
      <c r="C4" t="s">
        <v>216</v>
      </c>
      <c r="D4">
        <v>39</v>
      </c>
      <c r="E4" t="s">
        <v>216</v>
      </c>
      <c r="F4" t="s">
        <v>216</v>
      </c>
      <c r="G4">
        <v>18</v>
      </c>
      <c r="H4">
        <f t="shared" si="0"/>
        <v>0.46153846153846156</v>
      </c>
    </row>
    <row r="5" spans="1:9" x14ac:dyDescent="0.4">
      <c r="A5" s="2" t="s">
        <v>254</v>
      </c>
      <c r="B5" t="s">
        <v>216</v>
      </c>
      <c r="C5" t="s">
        <v>216</v>
      </c>
      <c r="D5">
        <v>96</v>
      </c>
      <c r="E5" t="s">
        <v>216</v>
      </c>
      <c r="F5" t="s">
        <v>216</v>
      </c>
      <c r="G5">
        <v>44</v>
      </c>
      <c r="H5">
        <f t="shared" si="0"/>
        <v>0.45833333333333331</v>
      </c>
    </row>
    <row r="6" spans="1:9" x14ac:dyDescent="0.4">
      <c r="A6" s="2" t="s">
        <v>255</v>
      </c>
      <c r="B6" t="s">
        <v>216</v>
      </c>
      <c r="C6" t="s">
        <v>216</v>
      </c>
      <c r="D6">
        <v>95</v>
      </c>
      <c r="E6" t="s">
        <v>216</v>
      </c>
      <c r="F6" t="s">
        <v>216</v>
      </c>
      <c r="G6">
        <v>52</v>
      </c>
      <c r="H6">
        <f t="shared" si="0"/>
        <v>0.54736842105263162</v>
      </c>
    </row>
    <row r="7" spans="1:9" x14ac:dyDescent="0.4">
      <c r="A7" s="2" t="s">
        <v>256</v>
      </c>
      <c r="B7" t="s">
        <v>216</v>
      </c>
      <c r="C7" t="s">
        <v>216</v>
      </c>
      <c r="D7">
        <v>59</v>
      </c>
      <c r="E7" t="s">
        <v>216</v>
      </c>
      <c r="F7" t="s">
        <v>216</v>
      </c>
      <c r="G7">
        <v>34</v>
      </c>
      <c r="H7">
        <f t="shared" si="0"/>
        <v>0.57627118644067798</v>
      </c>
    </row>
    <row r="8" spans="1:9" x14ac:dyDescent="0.4">
      <c r="A8" s="2" t="s">
        <v>261</v>
      </c>
      <c r="B8" t="s">
        <v>216</v>
      </c>
      <c r="C8" t="s">
        <v>216</v>
      </c>
      <c r="D8">
        <v>44</v>
      </c>
      <c r="E8" t="s">
        <v>216</v>
      </c>
      <c r="F8" t="s">
        <v>216</v>
      </c>
      <c r="G8">
        <v>19</v>
      </c>
      <c r="H8">
        <f t="shared" si="0"/>
        <v>0.43181818181818182</v>
      </c>
    </row>
    <row r="9" spans="1:9" x14ac:dyDescent="0.4">
      <c r="A9" s="2" t="s">
        <v>262</v>
      </c>
      <c r="B9" t="s">
        <v>216</v>
      </c>
      <c r="C9" t="s">
        <v>216</v>
      </c>
      <c r="D9">
        <v>13</v>
      </c>
      <c r="E9" t="s">
        <v>216</v>
      </c>
      <c r="F9" t="s">
        <v>216</v>
      </c>
      <c r="G9">
        <v>9</v>
      </c>
      <c r="H9">
        <f t="shared" si="0"/>
        <v>0.69230769230769229</v>
      </c>
    </row>
    <row r="10" spans="1:9" x14ac:dyDescent="0.4">
      <c r="A10" s="2" t="s">
        <v>263</v>
      </c>
      <c r="B10" t="s">
        <v>216</v>
      </c>
      <c r="C10" t="s">
        <v>216</v>
      </c>
      <c r="D10">
        <v>6</v>
      </c>
      <c r="E10" t="s">
        <v>216</v>
      </c>
      <c r="F10" t="s">
        <v>216</v>
      </c>
      <c r="G10">
        <v>5</v>
      </c>
      <c r="H10">
        <f t="shared" ref="H10" si="1">G10/D10</f>
        <v>0.83333333333333337</v>
      </c>
    </row>
    <row r="11" spans="1:9" x14ac:dyDescent="0.4">
      <c r="A11" s="3"/>
      <c r="B11" s="4"/>
      <c r="C11" s="4"/>
      <c r="D11" s="4"/>
      <c r="E11" s="4"/>
      <c r="F11" s="4"/>
      <c r="G11" s="4"/>
      <c r="H11" s="4"/>
    </row>
    <row r="12" spans="1:9" x14ac:dyDescent="0.4">
      <c r="A12" s="5" t="s">
        <v>185</v>
      </c>
      <c r="B12" s="1" t="s">
        <v>186</v>
      </c>
      <c r="C12" s="1" t="s">
        <v>187</v>
      </c>
      <c r="D12" s="1" t="s">
        <v>188</v>
      </c>
      <c r="E12" s="1" t="s">
        <v>190</v>
      </c>
      <c r="F12" s="1" t="s">
        <v>191</v>
      </c>
      <c r="G12" s="1" t="s">
        <v>189</v>
      </c>
      <c r="H12" s="1" t="s">
        <v>200</v>
      </c>
      <c r="I12" s="1"/>
    </row>
    <row r="13" spans="1:9" x14ac:dyDescent="0.4">
      <c r="A13" s="9" t="s">
        <v>81</v>
      </c>
      <c r="B13">
        <v>234</v>
      </c>
      <c r="C13">
        <v>187</v>
      </c>
      <c r="D13">
        <v>421</v>
      </c>
      <c r="E13">
        <v>112</v>
      </c>
      <c r="F13">
        <v>107</v>
      </c>
      <c r="G13">
        <v>219</v>
      </c>
      <c r="H13">
        <f t="shared" ref="H13" si="2">G13/D13</f>
        <v>0.52019002375296908</v>
      </c>
    </row>
    <row r="21" spans="1:19" s="7" customFormat="1" x14ac:dyDescent="0.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s="7" customFormat="1" x14ac:dyDescent="0.4">
      <c r="L22" s="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CFBFD-7024-9D4A-ADDC-01F2E734527C}">
  <dimension ref="A1:S17"/>
  <sheetViews>
    <sheetView workbookViewId="0">
      <selection activeCell="A10" sqref="A10:A16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9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/>
    </row>
    <row r="2" spans="1:19" x14ac:dyDescent="0.4">
      <c r="A2" s="2" t="s">
        <v>264</v>
      </c>
      <c r="B2" t="s">
        <v>216</v>
      </c>
      <c r="C2" t="s">
        <v>216</v>
      </c>
      <c r="D2">
        <v>191</v>
      </c>
      <c r="E2" t="s">
        <v>216</v>
      </c>
      <c r="F2" t="s">
        <v>216</v>
      </c>
      <c r="G2">
        <v>35</v>
      </c>
      <c r="H2">
        <f t="shared" ref="H2:H5" si="0">G2/D2</f>
        <v>0.18324607329842932</v>
      </c>
    </row>
    <row r="3" spans="1:19" x14ac:dyDescent="0.4">
      <c r="A3" s="2" t="s">
        <v>265</v>
      </c>
      <c r="B3" t="s">
        <v>216</v>
      </c>
      <c r="C3" t="s">
        <v>216</v>
      </c>
      <c r="D3">
        <v>359</v>
      </c>
      <c r="E3" t="s">
        <v>216</v>
      </c>
      <c r="F3" t="s">
        <v>216</v>
      </c>
      <c r="G3">
        <v>70</v>
      </c>
      <c r="H3">
        <f t="shared" si="0"/>
        <v>0.19498607242339833</v>
      </c>
    </row>
    <row r="4" spans="1:19" x14ac:dyDescent="0.4">
      <c r="A4" s="2" t="s">
        <v>266</v>
      </c>
      <c r="B4" t="s">
        <v>216</v>
      </c>
      <c r="C4" t="s">
        <v>216</v>
      </c>
      <c r="D4">
        <v>967</v>
      </c>
      <c r="E4" t="s">
        <v>216</v>
      </c>
      <c r="F4" t="s">
        <v>216</v>
      </c>
      <c r="G4">
        <v>157</v>
      </c>
      <c r="H4">
        <f t="shared" si="0"/>
        <v>0.1623578076525336</v>
      </c>
    </row>
    <row r="5" spans="1:19" x14ac:dyDescent="0.4">
      <c r="A5" s="2" t="s">
        <v>267</v>
      </c>
      <c r="B5" t="s">
        <v>216</v>
      </c>
      <c r="C5" t="s">
        <v>216</v>
      </c>
      <c r="D5">
        <v>603</v>
      </c>
      <c r="E5" t="s">
        <v>216</v>
      </c>
      <c r="F5" t="s">
        <v>216</v>
      </c>
      <c r="G5">
        <v>109</v>
      </c>
      <c r="H5">
        <f t="shared" si="0"/>
        <v>0.18076285240464346</v>
      </c>
    </row>
    <row r="6" spans="1:19" x14ac:dyDescent="0.4">
      <c r="A6" s="3"/>
      <c r="B6" s="4"/>
      <c r="C6" s="4"/>
      <c r="D6" s="4"/>
      <c r="E6" s="4"/>
      <c r="F6" s="4"/>
      <c r="G6" s="4"/>
      <c r="H6" s="4"/>
    </row>
    <row r="7" spans="1:19" x14ac:dyDescent="0.4">
      <c r="A7" s="5" t="s">
        <v>185</v>
      </c>
      <c r="B7" s="1" t="s">
        <v>186</v>
      </c>
      <c r="C7" s="1" t="s">
        <v>187</v>
      </c>
      <c r="D7" s="1" t="s">
        <v>188</v>
      </c>
      <c r="E7" s="1" t="s">
        <v>190</v>
      </c>
      <c r="F7" s="1" t="s">
        <v>191</v>
      </c>
      <c r="G7" s="1" t="s">
        <v>189</v>
      </c>
      <c r="H7" s="1" t="s">
        <v>200</v>
      </c>
      <c r="I7" s="1"/>
    </row>
    <row r="8" spans="1:19" x14ac:dyDescent="0.4">
      <c r="A8" s="9" t="s">
        <v>41</v>
      </c>
      <c r="B8">
        <v>1262</v>
      </c>
      <c r="C8">
        <v>858</v>
      </c>
      <c r="D8">
        <v>2120</v>
      </c>
      <c r="E8">
        <v>214</v>
      </c>
      <c r="F8">
        <v>157</v>
      </c>
      <c r="G8">
        <v>371</v>
      </c>
      <c r="H8">
        <f t="shared" ref="H8" si="1">G8/D8</f>
        <v>0.17499999999999999</v>
      </c>
    </row>
    <row r="16" spans="1:19" s="7" customFormat="1" x14ac:dyDescent="0.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2:12" s="7" customFormat="1" x14ac:dyDescent="0.4">
      <c r="L17" s="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D3E81-DC07-934D-AC15-EEBA8EE0257A}">
  <dimension ref="A1:S11"/>
  <sheetViews>
    <sheetView workbookViewId="0">
      <selection activeCell="A4" sqref="A4:XFD12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9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/>
    </row>
    <row r="2" spans="1:19" x14ac:dyDescent="0.4">
      <c r="A2" s="9" t="s">
        <v>268</v>
      </c>
      <c r="B2">
        <v>419</v>
      </c>
      <c r="C2">
        <v>359</v>
      </c>
      <c r="D2">
        <v>778</v>
      </c>
      <c r="E2" t="s">
        <v>216</v>
      </c>
      <c r="F2" t="s">
        <v>216</v>
      </c>
      <c r="G2">
        <v>202</v>
      </c>
      <c r="H2">
        <f t="shared" ref="H2" si="0">G2/D2</f>
        <v>0.25964010282776351</v>
      </c>
    </row>
    <row r="10" spans="1:19" s="7" customFormat="1" x14ac:dyDescent="0.4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s="7" customFormat="1" x14ac:dyDescent="0.4">
      <c r="L11" s="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A0CE-6265-594B-8566-2679AA8A9D20}">
  <dimension ref="A1:S11"/>
  <sheetViews>
    <sheetView workbookViewId="0">
      <selection activeCell="A4" sqref="A4:A9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9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/>
    </row>
    <row r="2" spans="1:19" x14ac:dyDescent="0.4">
      <c r="A2" s="7" t="s">
        <v>83</v>
      </c>
      <c r="B2" t="s">
        <v>216</v>
      </c>
      <c r="C2" t="s">
        <v>216</v>
      </c>
      <c r="D2">
        <v>455</v>
      </c>
      <c r="E2" t="s">
        <v>216</v>
      </c>
      <c r="F2" t="s">
        <v>216</v>
      </c>
      <c r="G2">
        <v>0</v>
      </c>
      <c r="H2">
        <f t="shared" ref="H2" si="0">G2/D2</f>
        <v>0</v>
      </c>
    </row>
    <row r="10" spans="1:19" s="7" customFormat="1" x14ac:dyDescent="0.4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s="7" customFormat="1" x14ac:dyDescent="0.4"/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F25A-58FB-A14D-9405-B4B482D24C35}">
  <dimension ref="A1:S11"/>
  <sheetViews>
    <sheetView workbookViewId="0">
      <selection activeCell="A4" sqref="A4:A10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9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 t="s">
        <v>233</v>
      </c>
    </row>
    <row r="2" spans="1:19" x14ac:dyDescent="0.4">
      <c r="A2" s="2" t="s">
        <v>138</v>
      </c>
      <c r="B2">
        <v>3661</v>
      </c>
      <c r="C2">
        <v>1947</v>
      </c>
      <c r="D2">
        <v>5608</v>
      </c>
      <c r="E2" t="s">
        <v>216</v>
      </c>
      <c r="F2" t="s">
        <v>216</v>
      </c>
      <c r="G2">
        <v>9</v>
      </c>
      <c r="H2">
        <f t="shared" ref="H2" si="0">G2/D2</f>
        <v>1.6048502139800285E-3</v>
      </c>
      <c r="I2" s="6" t="s">
        <v>4</v>
      </c>
    </row>
    <row r="10" spans="1:19" s="7" customFormat="1" x14ac:dyDescent="0.4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s="7" customFormat="1" x14ac:dyDescent="0.4">
      <c r="R11" s="8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456C-FD44-0249-9067-FFBD7ADB6813}">
  <dimension ref="A1:S22"/>
  <sheetViews>
    <sheetView workbookViewId="0">
      <selection activeCell="A10" sqref="A10:B17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9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 t="s">
        <v>286</v>
      </c>
    </row>
    <row r="2" spans="1:19" x14ac:dyDescent="0.4">
      <c r="A2" s="2" t="s">
        <v>282</v>
      </c>
      <c r="B2" t="s">
        <v>216</v>
      </c>
      <c r="C2" t="s">
        <v>216</v>
      </c>
      <c r="D2">
        <v>17</v>
      </c>
      <c r="E2" t="s">
        <v>216</v>
      </c>
      <c r="F2" t="s">
        <v>216</v>
      </c>
      <c r="G2">
        <v>1</v>
      </c>
      <c r="H2">
        <f t="shared" ref="H2:H5" si="0">G2/D2</f>
        <v>5.8823529411764705E-2</v>
      </c>
      <c r="I2" s="21" t="s">
        <v>157</v>
      </c>
    </row>
    <row r="3" spans="1:19" x14ac:dyDescent="0.4">
      <c r="A3" s="2" t="s">
        <v>283</v>
      </c>
      <c r="B3" t="s">
        <v>216</v>
      </c>
      <c r="C3" t="s">
        <v>216</v>
      </c>
      <c r="D3">
        <v>65</v>
      </c>
      <c r="E3" t="s">
        <v>216</v>
      </c>
      <c r="F3" t="s">
        <v>216</v>
      </c>
      <c r="G3">
        <v>3</v>
      </c>
      <c r="H3">
        <f t="shared" si="0"/>
        <v>4.6153846153846156E-2</v>
      </c>
    </row>
    <row r="4" spans="1:19" x14ac:dyDescent="0.4">
      <c r="A4" s="2" t="s">
        <v>247</v>
      </c>
      <c r="B4" t="s">
        <v>216</v>
      </c>
      <c r="C4" t="s">
        <v>216</v>
      </c>
      <c r="D4">
        <v>141</v>
      </c>
      <c r="E4" t="s">
        <v>216</v>
      </c>
      <c r="F4" t="s">
        <v>216</v>
      </c>
      <c r="G4">
        <v>3</v>
      </c>
      <c r="H4">
        <f t="shared" si="0"/>
        <v>2.1276595744680851E-2</v>
      </c>
    </row>
    <row r="5" spans="1:19" x14ac:dyDescent="0.4">
      <c r="A5" s="2" t="s">
        <v>284</v>
      </c>
      <c r="B5" t="s">
        <v>216</v>
      </c>
      <c r="C5" t="s">
        <v>216</v>
      </c>
      <c r="D5">
        <v>118</v>
      </c>
      <c r="E5" t="s">
        <v>216</v>
      </c>
      <c r="F5" t="s">
        <v>216</v>
      </c>
      <c r="G5">
        <v>1</v>
      </c>
      <c r="H5">
        <f t="shared" si="0"/>
        <v>8.4745762711864406E-3</v>
      </c>
    </row>
    <row r="6" spans="1:19" x14ac:dyDescent="0.4">
      <c r="A6" s="3"/>
      <c r="B6" s="4"/>
      <c r="C6" s="4"/>
      <c r="D6" s="4"/>
      <c r="E6" s="4"/>
      <c r="F6" s="4"/>
      <c r="G6" s="4"/>
      <c r="H6" s="4"/>
    </row>
    <row r="7" spans="1:19" x14ac:dyDescent="0.4">
      <c r="A7" s="5" t="s">
        <v>185</v>
      </c>
      <c r="B7" s="1" t="s">
        <v>186</v>
      </c>
      <c r="C7" s="1" t="s">
        <v>187</v>
      </c>
      <c r="D7" s="1" t="s">
        <v>188</v>
      </c>
      <c r="E7" s="1" t="s">
        <v>190</v>
      </c>
      <c r="F7" s="1" t="s">
        <v>191</v>
      </c>
      <c r="G7" s="1" t="s">
        <v>189</v>
      </c>
      <c r="H7" s="1" t="s">
        <v>200</v>
      </c>
      <c r="I7" s="1"/>
    </row>
    <row r="8" spans="1:19" x14ac:dyDescent="0.4">
      <c r="A8" s="9" t="s">
        <v>285</v>
      </c>
      <c r="B8">
        <v>215</v>
      </c>
      <c r="C8">
        <v>126</v>
      </c>
      <c r="D8">
        <v>341</v>
      </c>
      <c r="E8">
        <v>4</v>
      </c>
      <c r="F8">
        <v>4</v>
      </c>
      <c r="G8">
        <v>8</v>
      </c>
      <c r="H8">
        <f t="shared" ref="H8" si="1">G8/D8</f>
        <v>2.3460410557184751E-2</v>
      </c>
      <c r="I8" s="6"/>
    </row>
    <row r="9" spans="1:19" x14ac:dyDescent="0.4">
      <c r="A9" s="3"/>
      <c r="B9" s="4"/>
      <c r="C9" s="4"/>
      <c r="D9" s="4"/>
      <c r="E9" s="4"/>
      <c r="F9" s="4"/>
      <c r="G9" s="4"/>
      <c r="H9" s="4"/>
    </row>
    <row r="16" spans="1:19" s="7" customFormat="1" x14ac:dyDescent="0.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2:18" s="7" customFormat="1" x14ac:dyDescent="0.4">
      <c r="L17" s="9"/>
      <c r="R17" s="8"/>
    </row>
    <row r="18" spans="12:18" s="7" customFormat="1" x14ac:dyDescent="0.4">
      <c r="L18" s="9"/>
      <c r="R18" s="8"/>
    </row>
    <row r="19" spans="12:18" s="7" customFormat="1" x14ac:dyDescent="0.4">
      <c r="L19" s="9"/>
      <c r="R19" s="8"/>
    </row>
    <row r="20" spans="12:18" s="7" customFormat="1" x14ac:dyDescent="0.4">
      <c r="L20" s="9"/>
      <c r="R20" s="8"/>
    </row>
    <row r="21" spans="12:18" s="7" customFormat="1" x14ac:dyDescent="0.4">
      <c r="L21" s="9"/>
      <c r="R21" s="8"/>
    </row>
    <row r="22" spans="12:18" s="7" customFormat="1" x14ac:dyDescent="0.4">
      <c r="L22" s="9"/>
      <c r="R22" s="8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0F1AD-B009-7644-A566-F6393FE9C012}">
  <dimension ref="A1:S22"/>
  <sheetViews>
    <sheetView workbookViewId="0">
      <selection activeCell="A10" sqref="A10:B16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9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 t="s">
        <v>286</v>
      </c>
    </row>
    <row r="2" spans="1:19" x14ac:dyDescent="0.4">
      <c r="A2" s="2" t="s">
        <v>282</v>
      </c>
      <c r="B2" t="s">
        <v>216</v>
      </c>
      <c r="C2" t="s">
        <v>216</v>
      </c>
      <c r="D2">
        <v>17</v>
      </c>
      <c r="E2" t="s">
        <v>216</v>
      </c>
      <c r="F2" t="s">
        <v>216</v>
      </c>
      <c r="G2">
        <v>0</v>
      </c>
      <c r="H2">
        <f t="shared" ref="H2:H5" si="0">G2/D2</f>
        <v>0</v>
      </c>
      <c r="I2" s="21" t="s">
        <v>152</v>
      </c>
    </row>
    <row r="3" spans="1:19" x14ac:dyDescent="0.4">
      <c r="A3" s="2" t="s">
        <v>283</v>
      </c>
      <c r="B3" t="s">
        <v>216</v>
      </c>
      <c r="C3" t="s">
        <v>216</v>
      </c>
      <c r="D3">
        <v>65</v>
      </c>
      <c r="E3" t="s">
        <v>216</v>
      </c>
      <c r="F3" t="s">
        <v>216</v>
      </c>
      <c r="G3">
        <v>1</v>
      </c>
      <c r="H3">
        <f t="shared" si="0"/>
        <v>1.5384615384615385E-2</v>
      </c>
    </row>
    <row r="4" spans="1:19" x14ac:dyDescent="0.4">
      <c r="A4" s="2" t="s">
        <v>247</v>
      </c>
      <c r="B4" t="s">
        <v>216</v>
      </c>
      <c r="C4" t="s">
        <v>216</v>
      </c>
      <c r="D4">
        <v>141</v>
      </c>
      <c r="E4" t="s">
        <v>216</v>
      </c>
      <c r="F4" t="s">
        <v>216</v>
      </c>
      <c r="G4">
        <v>0</v>
      </c>
      <c r="H4">
        <f t="shared" si="0"/>
        <v>0</v>
      </c>
    </row>
    <row r="5" spans="1:19" x14ac:dyDescent="0.4">
      <c r="A5" s="2" t="s">
        <v>284</v>
      </c>
      <c r="B5" t="s">
        <v>216</v>
      </c>
      <c r="C5" t="s">
        <v>216</v>
      </c>
      <c r="D5">
        <v>118</v>
      </c>
      <c r="E5" t="s">
        <v>216</v>
      </c>
      <c r="F5" t="s">
        <v>216</v>
      </c>
      <c r="G5">
        <v>0</v>
      </c>
      <c r="H5">
        <f t="shared" si="0"/>
        <v>0</v>
      </c>
    </row>
    <row r="6" spans="1:19" x14ac:dyDescent="0.4">
      <c r="A6" s="3"/>
      <c r="B6" s="4"/>
      <c r="C6" s="4"/>
      <c r="D6" s="4"/>
      <c r="E6" s="4"/>
      <c r="F6" s="4"/>
      <c r="G6" s="4"/>
      <c r="H6" s="4"/>
    </row>
    <row r="7" spans="1:19" x14ac:dyDescent="0.4">
      <c r="A7" s="5" t="s">
        <v>185</v>
      </c>
      <c r="B7" s="1" t="s">
        <v>186</v>
      </c>
      <c r="C7" s="1" t="s">
        <v>187</v>
      </c>
      <c r="D7" s="1" t="s">
        <v>188</v>
      </c>
      <c r="E7" s="1" t="s">
        <v>190</v>
      </c>
      <c r="F7" s="1" t="s">
        <v>191</v>
      </c>
      <c r="G7" s="1" t="s">
        <v>189</v>
      </c>
      <c r="H7" s="1" t="s">
        <v>200</v>
      </c>
      <c r="I7" s="1"/>
    </row>
    <row r="8" spans="1:19" x14ac:dyDescent="0.4">
      <c r="A8" s="9" t="s">
        <v>285</v>
      </c>
      <c r="B8">
        <v>215</v>
      </c>
      <c r="C8">
        <v>126</v>
      </c>
      <c r="D8">
        <v>341</v>
      </c>
      <c r="E8">
        <v>0</v>
      </c>
      <c r="F8">
        <v>1</v>
      </c>
      <c r="G8">
        <v>1</v>
      </c>
      <c r="H8">
        <f t="shared" ref="H8" si="1">G8/D8</f>
        <v>2.9325513196480938E-3</v>
      </c>
      <c r="I8" s="6"/>
    </row>
    <row r="16" spans="1:19" s="7" customFormat="1" x14ac:dyDescent="0.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2:18" s="7" customFormat="1" x14ac:dyDescent="0.4">
      <c r="L17" s="9"/>
      <c r="R17" s="8"/>
    </row>
    <row r="18" spans="12:18" s="7" customFormat="1" x14ac:dyDescent="0.4">
      <c r="L18" s="9"/>
      <c r="R18" s="8"/>
    </row>
    <row r="19" spans="12:18" s="7" customFormat="1" x14ac:dyDescent="0.4">
      <c r="L19" s="9"/>
      <c r="R19" s="8"/>
    </row>
    <row r="20" spans="12:18" s="7" customFormat="1" x14ac:dyDescent="0.4">
      <c r="L20" s="9"/>
      <c r="R20" s="8"/>
    </row>
    <row r="21" spans="12:18" s="7" customFormat="1" x14ac:dyDescent="0.4">
      <c r="L21" s="9"/>
      <c r="R21" s="8"/>
    </row>
    <row r="22" spans="12:18" s="7" customFormat="1" x14ac:dyDescent="0.4">
      <c r="L22" s="9"/>
      <c r="R22" s="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A6CC-1B30-1041-8115-7595AB9C0223}">
  <dimension ref="A1:S22"/>
  <sheetViews>
    <sheetView workbookViewId="0">
      <selection activeCell="A10" sqref="A10:A18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9" ht="18" customHeight="1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 t="s">
        <v>286</v>
      </c>
    </row>
    <row r="2" spans="1:19" x14ac:dyDescent="0.4">
      <c r="A2" s="2" t="s">
        <v>282</v>
      </c>
      <c r="B2" t="s">
        <v>216</v>
      </c>
      <c r="C2" t="s">
        <v>216</v>
      </c>
      <c r="D2">
        <v>17</v>
      </c>
      <c r="E2" t="s">
        <v>216</v>
      </c>
      <c r="F2" t="s">
        <v>216</v>
      </c>
      <c r="G2">
        <v>1</v>
      </c>
      <c r="H2">
        <f t="shared" ref="H2:H5" si="0">G2/D2</f>
        <v>5.8823529411764705E-2</v>
      </c>
      <c r="I2" s="21" t="s">
        <v>154</v>
      </c>
    </row>
    <row r="3" spans="1:19" x14ac:dyDescent="0.4">
      <c r="A3" s="2" t="s">
        <v>283</v>
      </c>
      <c r="B3" t="s">
        <v>216</v>
      </c>
      <c r="C3" t="s">
        <v>216</v>
      </c>
      <c r="D3">
        <v>65</v>
      </c>
      <c r="E3" t="s">
        <v>216</v>
      </c>
      <c r="F3" t="s">
        <v>216</v>
      </c>
      <c r="G3">
        <v>0</v>
      </c>
      <c r="H3">
        <f t="shared" si="0"/>
        <v>0</v>
      </c>
    </row>
    <row r="4" spans="1:19" x14ac:dyDescent="0.4">
      <c r="A4" s="2" t="s">
        <v>247</v>
      </c>
      <c r="B4" t="s">
        <v>216</v>
      </c>
      <c r="C4" t="s">
        <v>216</v>
      </c>
      <c r="D4">
        <v>141</v>
      </c>
      <c r="E4" t="s">
        <v>216</v>
      </c>
      <c r="F4" t="s">
        <v>216</v>
      </c>
      <c r="G4">
        <v>1</v>
      </c>
      <c r="H4">
        <f t="shared" si="0"/>
        <v>7.0921985815602835E-3</v>
      </c>
    </row>
    <row r="5" spans="1:19" x14ac:dyDescent="0.4">
      <c r="A5" s="2" t="s">
        <v>284</v>
      </c>
      <c r="B5" t="s">
        <v>216</v>
      </c>
      <c r="C5" t="s">
        <v>216</v>
      </c>
      <c r="D5">
        <v>118</v>
      </c>
      <c r="E5" t="s">
        <v>216</v>
      </c>
      <c r="F5" t="s">
        <v>216</v>
      </c>
      <c r="G5">
        <v>0</v>
      </c>
      <c r="H5">
        <f t="shared" si="0"/>
        <v>0</v>
      </c>
    </row>
    <row r="6" spans="1:19" x14ac:dyDescent="0.4">
      <c r="A6" s="3"/>
      <c r="B6" s="4"/>
      <c r="C6" s="4"/>
      <c r="D6" s="4"/>
      <c r="E6" s="4"/>
      <c r="F6" s="4"/>
      <c r="G6" s="4"/>
      <c r="H6" s="4"/>
    </row>
    <row r="7" spans="1:19" x14ac:dyDescent="0.4">
      <c r="A7" s="5" t="s">
        <v>185</v>
      </c>
      <c r="B7" s="1" t="s">
        <v>186</v>
      </c>
      <c r="C7" s="1" t="s">
        <v>187</v>
      </c>
      <c r="D7" s="1" t="s">
        <v>188</v>
      </c>
      <c r="E7" s="1" t="s">
        <v>190</v>
      </c>
      <c r="F7" s="1" t="s">
        <v>191</v>
      </c>
      <c r="G7" s="1" t="s">
        <v>189</v>
      </c>
      <c r="H7" s="1" t="s">
        <v>200</v>
      </c>
      <c r="I7" s="1"/>
    </row>
    <row r="8" spans="1:19" x14ac:dyDescent="0.4">
      <c r="A8" s="9" t="s">
        <v>285</v>
      </c>
      <c r="B8">
        <v>215</v>
      </c>
      <c r="C8">
        <v>126</v>
      </c>
      <c r="D8">
        <v>341</v>
      </c>
      <c r="E8">
        <v>1</v>
      </c>
      <c r="F8">
        <v>1</v>
      </c>
      <c r="G8">
        <v>2</v>
      </c>
      <c r="H8">
        <f t="shared" ref="H8" si="1">G8/D8</f>
        <v>5.8651026392961877E-3</v>
      </c>
      <c r="I8" s="6"/>
    </row>
    <row r="16" spans="1:19" s="7" customFormat="1" x14ac:dyDescent="0.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2:18" s="7" customFormat="1" x14ac:dyDescent="0.4">
      <c r="L17" s="9"/>
      <c r="R17" s="8"/>
    </row>
    <row r="18" spans="12:18" s="7" customFormat="1" x14ac:dyDescent="0.4">
      <c r="L18" s="9"/>
      <c r="R18" s="8"/>
    </row>
    <row r="19" spans="12:18" s="7" customFormat="1" x14ac:dyDescent="0.4">
      <c r="L19" s="9"/>
      <c r="R19" s="8"/>
    </row>
    <row r="20" spans="12:18" s="7" customFormat="1" x14ac:dyDescent="0.4">
      <c r="L20" s="9"/>
      <c r="R20" s="8"/>
    </row>
    <row r="21" spans="12:18" s="7" customFormat="1" x14ac:dyDescent="0.4">
      <c r="L21" s="9"/>
      <c r="R21" s="8"/>
    </row>
    <row r="22" spans="12:18" s="7" customFormat="1" x14ac:dyDescent="0.4">
      <c r="L22" s="9"/>
      <c r="R22" s="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5487C-765E-234B-8B24-DD4C283E3511}">
  <dimension ref="A1:S22"/>
  <sheetViews>
    <sheetView workbookViewId="0">
      <selection activeCell="A10" sqref="A10:B16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9" ht="18" customHeight="1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 t="s">
        <v>286</v>
      </c>
    </row>
    <row r="2" spans="1:19" x14ac:dyDescent="0.4">
      <c r="A2" s="2" t="s">
        <v>282</v>
      </c>
      <c r="B2" t="s">
        <v>216</v>
      </c>
      <c r="C2" t="s">
        <v>216</v>
      </c>
      <c r="D2">
        <v>17</v>
      </c>
      <c r="E2" t="s">
        <v>216</v>
      </c>
      <c r="F2" t="s">
        <v>216</v>
      </c>
      <c r="G2">
        <v>0</v>
      </c>
      <c r="H2">
        <f t="shared" ref="H2:H5" si="0">G2/D2</f>
        <v>0</v>
      </c>
      <c r="I2" s="21" t="s">
        <v>153</v>
      </c>
    </row>
    <row r="3" spans="1:19" x14ac:dyDescent="0.4">
      <c r="A3" s="2" t="s">
        <v>283</v>
      </c>
      <c r="B3" t="s">
        <v>216</v>
      </c>
      <c r="C3" t="s">
        <v>216</v>
      </c>
      <c r="D3">
        <v>65</v>
      </c>
      <c r="E3" t="s">
        <v>216</v>
      </c>
      <c r="F3" t="s">
        <v>216</v>
      </c>
      <c r="G3">
        <v>1</v>
      </c>
      <c r="H3">
        <f t="shared" si="0"/>
        <v>1.5384615384615385E-2</v>
      </c>
    </row>
    <row r="4" spans="1:19" x14ac:dyDescent="0.4">
      <c r="A4" s="2" t="s">
        <v>247</v>
      </c>
      <c r="B4" t="s">
        <v>216</v>
      </c>
      <c r="C4" t="s">
        <v>216</v>
      </c>
      <c r="D4">
        <v>141</v>
      </c>
      <c r="E4" t="s">
        <v>216</v>
      </c>
      <c r="F4" t="s">
        <v>216</v>
      </c>
      <c r="G4">
        <v>0</v>
      </c>
      <c r="H4">
        <f t="shared" si="0"/>
        <v>0</v>
      </c>
    </row>
    <row r="5" spans="1:19" x14ac:dyDescent="0.4">
      <c r="A5" s="2" t="s">
        <v>284</v>
      </c>
      <c r="B5" t="s">
        <v>216</v>
      </c>
      <c r="C5" t="s">
        <v>216</v>
      </c>
      <c r="D5">
        <v>118</v>
      </c>
      <c r="E5" t="s">
        <v>216</v>
      </c>
      <c r="F5" t="s">
        <v>216</v>
      </c>
      <c r="G5">
        <v>0</v>
      </c>
      <c r="H5">
        <f t="shared" si="0"/>
        <v>0</v>
      </c>
    </row>
    <row r="6" spans="1:19" x14ac:dyDescent="0.4">
      <c r="A6" s="3"/>
      <c r="B6" s="4"/>
      <c r="C6" s="4"/>
      <c r="D6" s="4"/>
      <c r="E6" s="4"/>
      <c r="F6" s="4"/>
      <c r="G6" s="4"/>
      <c r="H6" s="4"/>
    </row>
    <row r="7" spans="1:19" x14ac:dyDescent="0.4">
      <c r="A7" s="5" t="s">
        <v>185</v>
      </c>
      <c r="B7" s="1" t="s">
        <v>186</v>
      </c>
      <c r="C7" s="1" t="s">
        <v>187</v>
      </c>
      <c r="D7" s="1" t="s">
        <v>188</v>
      </c>
      <c r="E7" s="1" t="s">
        <v>190</v>
      </c>
      <c r="F7" s="1" t="s">
        <v>191</v>
      </c>
      <c r="G7" s="1" t="s">
        <v>189</v>
      </c>
      <c r="H7" s="1" t="s">
        <v>200</v>
      </c>
      <c r="I7" s="1"/>
    </row>
    <row r="8" spans="1:19" x14ac:dyDescent="0.4">
      <c r="A8" s="9" t="s">
        <v>285</v>
      </c>
      <c r="B8">
        <v>215</v>
      </c>
      <c r="C8">
        <v>126</v>
      </c>
      <c r="D8">
        <v>341</v>
      </c>
      <c r="E8">
        <v>1</v>
      </c>
      <c r="F8">
        <v>0</v>
      </c>
      <c r="G8">
        <v>1</v>
      </c>
      <c r="H8">
        <f t="shared" ref="H8" si="1">G8/D8</f>
        <v>2.9325513196480938E-3</v>
      </c>
      <c r="I8" s="6"/>
    </row>
    <row r="16" spans="1:19" s="7" customFormat="1" x14ac:dyDescent="0.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2:18" s="7" customFormat="1" x14ac:dyDescent="0.4">
      <c r="L17" s="9"/>
      <c r="R17" s="8"/>
    </row>
    <row r="18" spans="12:18" s="7" customFormat="1" x14ac:dyDescent="0.4">
      <c r="L18" s="9"/>
      <c r="R18" s="8"/>
    </row>
    <row r="19" spans="12:18" s="7" customFormat="1" x14ac:dyDescent="0.4">
      <c r="L19" s="9"/>
      <c r="R19" s="8"/>
    </row>
    <row r="20" spans="12:18" s="7" customFormat="1" x14ac:dyDescent="0.4">
      <c r="L20" s="9"/>
      <c r="R20" s="8"/>
    </row>
    <row r="21" spans="12:18" s="7" customFormat="1" x14ac:dyDescent="0.4">
      <c r="L21" s="9"/>
      <c r="R21" s="8"/>
    </row>
    <row r="22" spans="12:18" s="7" customFormat="1" x14ac:dyDescent="0.4">
      <c r="L22" s="9"/>
      <c r="R22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2702C-BD65-DA4C-B66D-16F8D870FCE0}">
  <dimension ref="A1:I14"/>
  <sheetViews>
    <sheetView workbookViewId="0">
      <selection activeCell="A10" sqref="A10:XFD17"/>
    </sheetView>
  </sheetViews>
  <sheetFormatPr defaultColWidth="10.6640625" defaultRowHeight="16" x14ac:dyDescent="0.4"/>
  <cols>
    <col min="5" max="5" width="14.6640625" bestFit="1" customWidth="1"/>
    <col min="6" max="6" width="12.5" bestFit="1" customWidth="1"/>
  </cols>
  <sheetData>
    <row r="1" spans="1:9" x14ac:dyDescent="0.4">
      <c r="A1" s="1" t="s">
        <v>212</v>
      </c>
    </row>
    <row r="2" spans="1:9" x14ac:dyDescent="0.4">
      <c r="A2" s="5" t="s">
        <v>185</v>
      </c>
      <c r="B2" s="1" t="s">
        <v>186</v>
      </c>
      <c r="C2" s="1" t="s">
        <v>187</v>
      </c>
      <c r="D2" s="1" t="s">
        <v>188</v>
      </c>
      <c r="E2" s="1" t="s">
        <v>190</v>
      </c>
      <c r="F2" s="1" t="s">
        <v>191</v>
      </c>
      <c r="G2" s="1" t="s">
        <v>189</v>
      </c>
      <c r="H2" s="1" t="s">
        <v>200</v>
      </c>
      <c r="I2" s="1"/>
    </row>
    <row r="3" spans="1:9" s="12" customFormat="1" x14ac:dyDescent="0.4">
      <c r="A3" s="11" t="s">
        <v>237</v>
      </c>
      <c r="B3" s="12">
        <v>143</v>
      </c>
      <c r="C3" s="12">
        <v>0</v>
      </c>
      <c r="D3" s="12">
        <v>143</v>
      </c>
      <c r="E3" s="12">
        <v>14</v>
      </c>
      <c r="F3" s="12">
        <v>0</v>
      </c>
      <c r="G3" s="12">
        <f>E3+F3</f>
        <v>14</v>
      </c>
      <c r="H3" s="12">
        <f>G3/D3</f>
        <v>9.7902097902097904E-2</v>
      </c>
    </row>
    <row r="4" spans="1:9" s="12" customFormat="1" x14ac:dyDescent="0.4">
      <c r="A4" s="11" t="s">
        <v>210</v>
      </c>
      <c r="B4" s="12">
        <v>435</v>
      </c>
      <c r="C4" s="12">
        <v>0</v>
      </c>
      <c r="D4" s="12">
        <v>435</v>
      </c>
      <c r="E4" s="12">
        <v>37</v>
      </c>
      <c r="F4" s="12">
        <v>0</v>
      </c>
      <c r="G4" s="12">
        <f>E4+F4</f>
        <v>37</v>
      </c>
      <c r="H4" s="12">
        <f>G4/D4</f>
        <v>8.5057471264367815E-2</v>
      </c>
    </row>
    <row r="5" spans="1:9" s="12" customFormat="1" x14ac:dyDescent="0.4">
      <c r="A5" s="11" t="s">
        <v>211</v>
      </c>
      <c r="B5" s="12">
        <v>64</v>
      </c>
      <c r="C5" s="12">
        <v>0</v>
      </c>
      <c r="D5" s="12">
        <v>64</v>
      </c>
      <c r="E5" s="12">
        <v>15</v>
      </c>
      <c r="F5" s="12">
        <v>0</v>
      </c>
      <c r="G5" s="12">
        <f>E5+F5</f>
        <v>15</v>
      </c>
      <c r="H5" s="12">
        <f>G5/D5</f>
        <v>0.234375</v>
      </c>
    </row>
    <row r="6" spans="1:9" s="12" customFormat="1" x14ac:dyDescent="0.4">
      <c r="A6" s="11"/>
    </row>
    <row r="7" spans="1:9" s="12" customFormat="1" x14ac:dyDescent="0.4">
      <c r="A7" s="5" t="s">
        <v>185</v>
      </c>
      <c r="B7" s="1" t="s">
        <v>186</v>
      </c>
      <c r="C7" s="1" t="s">
        <v>187</v>
      </c>
      <c r="D7" s="1" t="s">
        <v>188</v>
      </c>
      <c r="E7" s="1" t="s">
        <v>190</v>
      </c>
      <c r="F7" s="1" t="s">
        <v>191</v>
      </c>
      <c r="G7" s="1" t="s">
        <v>189</v>
      </c>
      <c r="H7" s="1" t="s">
        <v>200</v>
      </c>
      <c r="I7" s="1"/>
    </row>
    <row r="8" spans="1:9" s="12" customFormat="1" x14ac:dyDescent="0.4">
      <c r="A8" s="11" t="s">
        <v>213</v>
      </c>
      <c r="B8" s="12">
        <v>317</v>
      </c>
      <c r="C8" s="12">
        <v>321</v>
      </c>
      <c r="D8" s="12">
        <v>638</v>
      </c>
      <c r="E8" s="12">
        <v>30</v>
      </c>
      <c r="F8" s="12">
        <v>36</v>
      </c>
      <c r="G8" s="12">
        <v>66</v>
      </c>
      <c r="H8" s="12">
        <f>G8/D8</f>
        <v>0.10344827586206896</v>
      </c>
    </row>
    <row r="9" spans="1:9" x14ac:dyDescent="0.4">
      <c r="A9" s="3"/>
      <c r="B9" s="4"/>
      <c r="C9" s="4"/>
      <c r="D9" s="4"/>
      <c r="E9" s="4"/>
      <c r="F9" s="4"/>
      <c r="G9" s="4"/>
      <c r="H9" s="4"/>
    </row>
    <row r="10" spans="1:9" x14ac:dyDescent="0.4">
      <c r="A10" s="2"/>
    </row>
    <row r="11" spans="1:9" x14ac:dyDescent="0.4">
      <c r="A11" s="2"/>
    </row>
    <row r="12" spans="1:9" x14ac:dyDescent="0.4">
      <c r="A12" s="2"/>
    </row>
    <row r="13" spans="1:9" x14ac:dyDescent="0.4">
      <c r="A13" s="2"/>
    </row>
    <row r="14" spans="1:9" x14ac:dyDescent="0.4">
      <c r="A14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6E951-44B0-BB41-B005-FF775F8BC1ED}">
  <dimension ref="A1:S22"/>
  <sheetViews>
    <sheetView workbookViewId="0">
      <selection activeCell="A10" sqref="A10:A16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9" ht="18" customHeight="1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 t="s">
        <v>286</v>
      </c>
    </row>
    <row r="2" spans="1:19" x14ac:dyDescent="0.4">
      <c r="A2" s="2" t="s">
        <v>282</v>
      </c>
      <c r="B2" t="s">
        <v>216</v>
      </c>
      <c r="C2" t="s">
        <v>216</v>
      </c>
      <c r="D2">
        <v>17</v>
      </c>
      <c r="E2" t="s">
        <v>216</v>
      </c>
      <c r="F2" t="s">
        <v>216</v>
      </c>
      <c r="G2">
        <v>0</v>
      </c>
      <c r="H2">
        <f t="shared" ref="H2:H5" si="0">G2/D2</f>
        <v>0</v>
      </c>
      <c r="I2" s="21" t="s">
        <v>155</v>
      </c>
    </row>
    <row r="3" spans="1:19" x14ac:dyDescent="0.4">
      <c r="A3" s="2" t="s">
        <v>283</v>
      </c>
      <c r="B3" t="s">
        <v>216</v>
      </c>
      <c r="C3" t="s">
        <v>216</v>
      </c>
      <c r="D3">
        <v>65</v>
      </c>
      <c r="E3" t="s">
        <v>216</v>
      </c>
      <c r="F3" t="s">
        <v>216</v>
      </c>
      <c r="G3">
        <v>1</v>
      </c>
      <c r="H3">
        <f t="shared" si="0"/>
        <v>1.5384615384615385E-2</v>
      </c>
    </row>
    <row r="4" spans="1:19" x14ac:dyDescent="0.4">
      <c r="A4" s="2" t="s">
        <v>247</v>
      </c>
      <c r="B4" t="s">
        <v>216</v>
      </c>
      <c r="C4" t="s">
        <v>216</v>
      </c>
      <c r="D4">
        <v>141</v>
      </c>
      <c r="E4" t="s">
        <v>216</v>
      </c>
      <c r="F4" t="s">
        <v>216</v>
      </c>
      <c r="G4">
        <v>2</v>
      </c>
      <c r="H4">
        <f t="shared" si="0"/>
        <v>1.4184397163120567E-2</v>
      </c>
    </row>
    <row r="5" spans="1:19" x14ac:dyDescent="0.4">
      <c r="A5" s="2" t="s">
        <v>284</v>
      </c>
      <c r="B5" t="s">
        <v>216</v>
      </c>
      <c r="C5" t="s">
        <v>216</v>
      </c>
      <c r="D5">
        <v>118</v>
      </c>
      <c r="E5" t="s">
        <v>216</v>
      </c>
      <c r="F5" t="s">
        <v>216</v>
      </c>
      <c r="G5">
        <v>1</v>
      </c>
      <c r="H5">
        <f t="shared" si="0"/>
        <v>8.4745762711864406E-3</v>
      </c>
    </row>
    <row r="6" spans="1:19" x14ac:dyDescent="0.4">
      <c r="A6" s="3"/>
      <c r="B6" s="4"/>
      <c r="C6" s="4"/>
      <c r="D6" s="4"/>
      <c r="E6" s="4"/>
      <c r="F6" s="4"/>
      <c r="G6" s="4"/>
      <c r="H6" s="4"/>
    </row>
    <row r="7" spans="1:19" x14ac:dyDescent="0.4">
      <c r="A7" s="5" t="s">
        <v>185</v>
      </c>
      <c r="B7" s="1" t="s">
        <v>186</v>
      </c>
      <c r="C7" s="1" t="s">
        <v>187</v>
      </c>
      <c r="D7" s="1" t="s">
        <v>188</v>
      </c>
      <c r="E7" s="1" t="s">
        <v>190</v>
      </c>
      <c r="F7" s="1" t="s">
        <v>191</v>
      </c>
      <c r="G7" s="1" t="s">
        <v>189</v>
      </c>
      <c r="H7" s="1" t="s">
        <v>200</v>
      </c>
      <c r="I7" s="1"/>
    </row>
    <row r="8" spans="1:19" x14ac:dyDescent="0.4">
      <c r="A8" s="9" t="s">
        <v>285</v>
      </c>
      <c r="B8">
        <v>215</v>
      </c>
      <c r="C8">
        <v>126</v>
      </c>
      <c r="D8">
        <v>341</v>
      </c>
      <c r="E8">
        <v>2</v>
      </c>
      <c r="F8">
        <v>2</v>
      </c>
      <c r="G8">
        <v>4</v>
      </c>
      <c r="H8">
        <f t="shared" ref="H8" si="1">G8/D8</f>
        <v>1.1730205278592375E-2</v>
      </c>
      <c r="I8" s="6"/>
    </row>
    <row r="16" spans="1:19" s="7" customFormat="1" x14ac:dyDescent="0.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2:18" s="7" customFormat="1" x14ac:dyDescent="0.4">
      <c r="L17" s="9"/>
      <c r="R17" s="8"/>
    </row>
    <row r="18" spans="12:18" s="7" customFormat="1" x14ac:dyDescent="0.4">
      <c r="L18" s="9"/>
      <c r="R18" s="8"/>
    </row>
    <row r="19" spans="12:18" s="7" customFormat="1" x14ac:dyDescent="0.4">
      <c r="L19" s="9"/>
      <c r="R19" s="8"/>
    </row>
    <row r="20" spans="12:18" s="7" customFormat="1" x14ac:dyDescent="0.4">
      <c r="L20" s="9"/>
      <c r="R20" s="8"/>
    </row>
    <row r="21" spans="12:18" s="7" customFormat="1" x14ac:dyDescent="0.4">
      <c r="L21" s="9"/>
      <c r="R21" s="8"/>
    </row>
    <row r="22" spans="12:18" s="7" customFormat="1" x14ac:dyDescent="0.4">
      <c r="L22" s="9"/>
      <c r="R22" s="8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8EF96-36F5-9C4B-ABB5-F6BBAAADB7E3}">
  <dimension ref="A1:S22"/>
  <sheetViews>
    <sheetView workbookViewId="0">
      <selection activeCell="A10" sqref="A10:B14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9" ht="18" customHeight="1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 t="s">
        <v>286</v>
      </c>
      <c r="J1" s="1" t="s">
        <v>233</v>
      </c>
    </row>
    <row r="2" spans="1:19" x14ac:dyDescent="0.4">
      <c r="A2" s="2" t="s">
        <v>287</v>
      </c>
      <c r="B2" t="s">
        <v>216</v>
      </c>
      <c r="C2" t="s">
        <v>216</v>
      </c>
      <c r="D2">
        <v>122</v>
      </c>
      <c r="E2" t="s">
        <v>216</v>
      </c>
      <c r="F2" t="s">
        <v>216</v>
      </c>
      <c r="G2">
        <v>22</v>
      </c>
      <c r="H2">
        <f t="shared" ref="H2:H5" si="0">G2/D2</f>
        <v>0.18032786885245902</v>
      </c>
      <c r="I2" s="21" t="s">
        <v>156</v>
      </c>
      <c r="J2" s="6" t="s">
        <v>4</v>
      </c>
    </row>
    <row r="3" spans="1:19" x14ac:dyDescent="0.4">
      <c r="A3" s="2" t="s">
        <v>283</v>
      </c>
      <c r="B3" t="s">
        <v>216</v>
      </c>
      <c r="C3" t="s">
        <v>216</v>
      </c>
      <c r="D3">
        <v>170</v>
      </c>
      <c r="E3" t="s">
        <v>216</v>
      </c>
      <c r="F3" t="s">
        <v>216</v>
      </c>
      <c r="G3">
        <v>27</v>
      </c>
      <c r="H3">
        <f t="shared" si="0"/>
        <v>0.1588235294117647</v>
      </c>
    </row>
    <row r="4" spans="1:19" x14ac:dyDescent="0.4">
      <c r="A4" s="2" t="s">
        <v>247</v>
      </c>
      <c r="B4" t="s">
        <v>216</v>
      </c>
      <c r="C4" t="s">
        <v>216</v>
      </c>
      <c r="D4">
        <v>135</v>
      </c>
      <c r="E4" t="s">
        <v>216</v>
      </c>
      <c r="F4" t="s">
        <v>216</v>
      </c>
      <c r="G4">
        <v>12</v>
      </c>
      <c r="H4">
        <f t="shared" si="0"/>
        <v>8.8888888888888892E-2</v>
      </c>
    </row>
    <row r="5" spans="1:19" x14ac:dyDescent="0.4">
      <c r="A5" s="2" t="s">
        <v>288</v>
      </c>
      <c r="B5" t="s">
        <v>216</v>
      </c>
      <c r="C5" t="s">
        <v>216</v>
      </c>
      <c r="D5">
        <v>70</v>
      </c>
      <c r="E5" t="s">
        <v>216</v>
      </c>
      <c r="F5" t="s">
        <v>216</v>
      </c>
      <c r="G5">
        <v>4</v>
      </c>
      <c r="H5">
        <f t="shared" si="0"/>
        <v>5.7142857142857141E-2</v>
      </c>
    </row>
    <row r="6" spans="1:19" x14ac:dyDescent="0.4">
      <c r="A6" s="3"/>
      <c r="B6" s="4"/>
      <c r="C6" s="4"/>
      <c r="D6" s="4"/>
      <c r="E6" s="4"/>
      <c r="F6" s="4"/>
      <c r="G6" s="4"/>
      <c r="H6" s="4"/>
    </row>
    <row r="7" spans="1:19" x14ac:dyDescent="0.4">
      <c r="A7" s="5" t="s">
        <v>185</v>
      </c>
      <c r="B7" s="1" t="s">
        <v>186</v>
      </c>
      <c r="C7" s="1" t="s">
        <v>187</v>
      </c>
      <c r="D7" s="1" t="s">
        <v>188</v>
      </c>
      <c r="E7" s="1" t="s">
        <v>190</v>
      </c>
      <c r="F7" s="1" t="s">
        <v>191</v>
      </c>
      <c r="G7" s="1" t="s">
        <v>189</v>
      </c>
      <c r="H7" s="1" t="s">
        <v>200</v>
      </c>
      <c r="I7" s="1"/>
    </row>
    <row r="8" spans="1:19" x14ac:dyDescent="0.4">
      <c r="A8" s="9" t="s">
        <v>158</v>
      </c>
      <c r="B8">
        <v>305</v>
      </c>
      <c r="C8">
        <v>192</v>
      </c>
      <c r="D8">
        <v>497</v>
      </c>
      <c r="E8">
        <v>35</v>
      </c>
      <c r="F8">
        <v>30</v>
      </c>
      <c r="G8">
        <v>65</v>
      </c>
      <c r="H8">
        <f t="shared" ref="H8" si="1">G8/D8</f>
        <v>0.13078470824949698</v>
      </c>
      <c r="I8" s="6"/>
    </row>
    <row r="16" spans="1:19" s="7" customFormat="1" x14ac:dyDescent="0.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2:18" s="7" customFormat="1" x14ac:dyDescent="0.4">
      <c r="L17" s="9"/>
      <c r="R17" s="8"/>
    </row>
    <row r="18" spans="12:18" s="7" customFormat="1" x14ac:dyDescent="0.4">
      <c r="L18" s="9"/>
      <c r="R18" s="8"/>
    </row>
    <row r="19" spans="12:18" s="7" customFormat="1" x14ac:dyDescent="0.4">
      <c r="L19" s="9"/>
      <c r="R19" s="8"/>
    </row>
    <row r="20" spans="12:18" s="7" customFormat="1" x14ac:dyDescent="0.4">
      <c r="L20" s="9"/>
      <c r="R20" s="8"/>
    </row>
    <row r="21" spans="12:18" s="7" customFormat="1" x14ac:dyDescent="0.4">
      <c r="L21" s="9"/>
      <c r="R21" s="8"/>
    </row>
    <row r="22" spans="12:18" s="7" customFormat="1" x14ac:dyDescent="0.4">
      <c r="L22" s="9"/>
      <c r="R22" s="8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7F82-397B-CE4D-A2CC-8CED17AAA28D}">
  <dimension ref="A1:S16"/>
  <sheetViews>
    <sheetView workbookViewId="0">
      <selection activeCell="A4" sqref="A4:A10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9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/>
    </row>
    <row r="2" spans="1:19" x14ac:dyDescent="0.4">
      <c r="A2" s="2" t="s">
        <v>216</v>
      </c>
      <c r="B2">
        <v>107</v>
      </c>
      <c r="C2">
        <v>116</v>
      </c>
      <c r="D2">
        <v>223</v>
      </c>
      <c r="E2" t="s">
        <v>216</v>
      </c>
      <c r="F2" t="s">
        <v>216</v>
      </c>
      <c r="G2">
        <v>34</v>
      </c>
      <c r="H2">
        <f t="shared" ref="H2" si="0">G2/D2</f>
        <v>0.15246636771300448</v>
      </c>
    </row>
    <row r="10" spans="1:19" s="7" customFormat="1" x14ac:dyDescent="0.4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s="7" customFormat="1" x14ac:dyDescent="0.4">
      <c r="L11" s="9"/>
      <c r="R11" s="8"/>
    </row>
    <row r="12" spans="1:19" s="7" customFormat="1" x14ac:dyDescent="0.4">
      <c r="L12" s="9"/>
      <c r="R12" s="8"/>
    </row>
    <row r="13" spans="1:19" s="7" customFormat="1" x14ac:dyDescent="0.4">
      <c r="L13" s="9"/>
      <c r="R13" s="8"/>
    </row>
    <row r="14" spans="1:19" s="7" customFormat="1" x14ac:dyDescent="0.4">
      <c r="L14" s="9"/>
      <c r="R14" s="8"/>
    </row>
    <row r="15" spans="1:19" s="7" customFormat="1" x14ac:dyDescent="0.4">
      <c r="L15" s="9"/>
      <c r="R15" s="8"/>
    </row>
    <row r="16" spans="1:19" s="7" customFormat="1" x14ac:dyDescent="0.4">
      <c r="L16" s="9"/>
      <c r="R16" s="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DC019-9BD4-844B-B48B-57C8A4BF3BF1}">
  <dimension ref="A1:S16"/>
  <sheetViews>
    <sheetView workbookViewId="0">
      <selection activeCell="A4" sqref="A4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9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/>
    </row>
    <row r="2" spans="1:19" x14ac:dyDescent="0.4">
      <c r="A2" s="2" t="s">
        <v>216</v>
      </c>
      <c r="B2">
        <v>81</v>
      </c>
      <c r="C2">
        <v>105</v>
      </c>
      <c r="D2">
        <v>186</v>
      </c>
      <c r="E2" t="s">
        <v>216</v>
      </c>
      <c r="F2" t="s">
        <v>216</v>
      </c>
      <c r="G2">
        <v>26</v>
      </c>
      <c r="H2">
        <f t="shared" ref="H2" si="0">G2/D2</f>
        <v>0.13978494623655913</v>
      </c>
    </row>
    <row r="10" spans="1:19" s="7" customFormat="1" x14ac:dyDescent="0.4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s="7" customFormat="1" x14ac:dyDescent="0.4">
      <c r="L11" s="9"/>
    </row>
    <row r="12" spans="1:19" s="7" customFormat="1" x14ac:dyDescent="0.4">
      <c r="L12" s="9"/>
      <c r="R12" s="8"/>
    </row>
    <row r="13" spans="1:19" s="7" customFormat="1" x14ac:dyDescent="0.4">
      <c r="L13" s="9"/>
      <c r="R13" s="8"/>
    </row>
    <row r="14" spans="1:19" s="7" customFormat="1" x14ac:dyDescent="0.4">
      <c r="L14" s="9"/>
      <c r="R14" s="8"/>
    </row>
    <row r="15" spans="1:19" s="7" customFormat="1" x14ac:dyDescent="0.4">
      <c r="L15" s="9"/>
      <c r="R15" s="8"/>
    </row>
    <row r="16" spans="1:19" s="7" customFormat="1" x14ac:dyDescent="0.4">
      <c r="L16" s="9"/>
      <c r="R16" s="8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C324-208C-2F4D-862E-64B712CBBE6F}">
  <dimension ref="A1:S16"/>
  <sheetViews>
    <sheetView workbookViewId="0">
      <selection activeCell="Q26" sqref="Q26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9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/>
    </row>
    <row r="2" spans="1:19" x14ac:dyDescent="0.4">
      <c r="A2" s="2" t="s">
        <v>216</v>
      </c>
      <c r="B2" t="s">
        <v>216</v>
      </c>
      <c r="C2" t="s">
        <v>216</v>
      </c>
      <c r="D2">
        <v>75</v>
      </c>
      <c r="E2" t="s">
        <v>216</v>
      </c>
      <c r="F2" t="s">
        <v>216</v>
      </c>
      <c r="G2">
        <v>24</v>
      </c>
      <c r="H2">
        <f t="shared" ref="H2" si="0">G2/D2</f>
        <v>0.32</v>
      </c>
    </row>
    <row r="10" spans="1:19" s="7" customFormat="1" x14ac:dyDescent="0.4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s="7" customFormat="1" x14ac:dyDescent="0.4">
      <c r="L11" s="9"/>
    </row>
    <row r="12" spans="1:19" s="7" customFormat="1" x14ac:dyDescent="0.4">
      <c r="L12" s="9"/>
      <c r="R12" s="8"/>
    </row>
    <row r="13" spans="1:19" s="7" customFormat="1" x14ac:dyDescent="0.4">
      <c r="L13" s="9"/>
      <c r="R13" s="8"/>
    </row>
    <row r="14" spans="1:19" s="7" customFormat="1" x14ac:dyDescent="0.4">
      <c r="L14" s="9"/>
      <c r="R14" s="8"/>
    </row>
    <row r="15" spans="1:19" s="7" customFormat="1" x14ac:dyDescent="0.4">
      <c r="L15" s="9"/>
      <c r="R15" s="8"/>
    </row>
    <row r="16" spans="1:19" s="7" customFormat="1" x14ac:dyDescent="0.4">
      <c r="L16" s="9"/>
      <c r="R16" s="8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67FCB-7239-BE45-BF1B-D31A1387C890}">
  <dimension ref="A1:S16"/>
  <sheetViews>
    <sheetView workbookViewId="0">
      <selection activeCell="G20" sqref="G20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19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 t="s">
        <v>233</v>
      </c>
    </row>
    <row r="2" spans="1:19" s="12" customFormat="1" x14ac:dyDescent="0.4">
      <c r="A2" s="11" t="s">
        <v>269</v>
      </c>
      <c r="B2" s="12">
        <v>780</v>
      </c>
      <c r="C2" s="12">
        <v>0</v>
      </c>
      <c r="D2" s="12">
        <v>780</v>
      </c>
      <c r="E2" s="12">
        <v>73</v>
      </c>
      <c r="F2" s="12">
        <v>0</v>
      </c>
      <c r="G2" s="12">
        <f t="shared" ref="G2" si="0">E2+F2</f>
        <v>73</v>
      </c>
      <c r="H2" s="12">
        <f t="shared" ref="H2" si="1">G2/D2</f>
        <v>9.358974358974359E-2</v>
      </c>
      <c r="I2" s="6" t="s">
        <v>4</v>
      </c>
    </row>
    <row r="10" spans="1:19" s="7" customFormat="1" x14ac:dyDescent="0.4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s="7" customFormat="1" x14ac:dyDescent="0.4">
      <c r="L11" s="9"/>
    </row>
    <row r="12" spans="1:19" s="7" customFormat="1" x14ac:dyDescent="0.4">
      <c r="L12" s="9"/>
      <c r="R12" s="8"/>
    </row>
    <row r="13" spans="1:19" s="7" customFormat="1" x14ac:dyDescent="0.4">
      <c r="L13" s="9"/>
      <c r="R13" s="8"/>
    </row>
    <row r="14" spans="1:19" s="7" customFormat="1" x14ac:dyDescent="0.4">
      <c r="L14" s="9"/>
      <c r="R14" s="8"/>
    </row>
    <row r="15" spans="1:19" s="7" customFormat="1" x14ac:dyDescent="0.4">
      <c r="L15" s="9"/>
      <c r="R15" s="8"/>
    </row>
    <row r="16" spans="1:19" s="7" customFormat="1" x14ac:dyDescent="0.4">
      <c r="L16" s="9"/>
      <c r="R1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A4D34-7769-904D-A346-DE5A351B4631}">
  <dimension ref="A1:I4"/>
  <sheetViews>
    <sheetView workbookViewId="0">
      <selection activeCell="A6" sqref="A6:A14"/>
    </sheetView>
  </sheetViews>
  <sheetFormatPr defaultColWidth="10.6640625" defaultRowHeight="16" x14ac:dyDescent="0.4"/>
  <cols>
    <col min="1" max="1" width="9.1640625" style="2" bestFit="1" customWidth="1"/>
    <col min="2" max="2" width="8" bestFit="1" customWidth="1"/>
    <col min="3" max="3" width="6.33203125" bestFit="1" customWidth="1"/>
    <col min="4" max="4" width="17.83203125" bestFit="1" customWidth="1"/>
    <col min="5" max="5" width="14.33203125" bestFit="1" customWidth="1"/>
    <col min="6" max="7" width="12.33203125" bestFit="1" customWidth="1"/>
  </cols>
  <sheetData>
    <row r="1" spans="1:9" x14ac:dyDescent="0.4">
      <c r="A1" s="5" t="s">
        <v>185</v>
      </c>
      <c r="B1" s="1" t="s">
        <v>186</v>
      </c>
      <c r="C1" s="1" t="s">
        <v>187</v>
      </c>
      <c r="D1" s="1" t="s">
        <v>188</v>
      </c>
      <c r="E1" s="1" t="s">
        <v>190</v>
      </c>
      <c r="F1" s="1" t="s">
        <v>191</v>
      </c>
      <c r="G1" s="1" t="s">
        <v>189</v>
      </c>
      <c r="H1" s="1" t="s">
        <v>200</v>
      </c>
      <c r="I1" s="1"/>
    </row>
    <row r="2" spans="1:9" x14ac:dyDescent="0.4">
      <c r="A2" s="2" t="s">
        <v>214</v>
      </c>
      <c r="B2">
        <v>0</v>
      </c>
      <c r="C2">
        <v>137</v>
      </c>
      <c r="D2">
        <v>137</v>
      </c>
      <c r="E2">
        <v>0</v>
      </c>
      <c r="F2">
        <v>0</v>
      </c>
      <c r="G2">
        <v>0</v>
      </c>
      <c r="H2">
        <f>G2/D2</f>
        <v>0</v>
      </c>
    </row>
    <row r="3" spans="1:9" x14ac:dyDescent="0.4">
      <c r="A3" s="2" t="s">
        <v>215</v>
      </c>
      <c r="B3">
        <v>0</v>
      </c>
      <c r="C3">
        <v>119</v>
      </c>
      <c r="D3">
        <v>119</v>
      </c>
      <c r="E3">
        <v>0</v>
      </c>
      <c r="F3">
        <v>0</v>
      </c>
      <c r="G3">
        <v>0</v>
      </c>
      <c r="H3">
        <f>G3/D3</f>
        <v>0</v>
      </c>
    </row>
    <row r="4" spans="1:9" x14ac:dyDescent="0.4">
      <c r="A4" s="2" t="s">
        <v>211</v>
      </c>
      <c r="B4">
        <v>0</v>
      </c>
      <c r="C4">
        <v>41</v>
      </c>
      <c r="D4">
        <v>41</v>
      </c>
      <c r="E4">
        <v>0</v>
      </c>
      <c r="F4">
        <v>0</v>
      </c>
      <c r="G4">
        <v>0</v>
      </c>
      <c r="H4">
        <f>G4/D4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26713-450C-D040-B69A-B672E0299F73}">
  <dimension ref="A1:I13"/>
  <sheetViews>
    <sheetView workbookViewId="0">
      <selection activeCell="A9" sqref="A9:A13"/>
    </sheetView>
  </sheetViews>
  <sheetFormatPr defaultColWidth="10.6640625" defaultRowHeight="16" x14ac:dyDescent="0.4"/>
  <sheetData>
    <row r="1" spans="1:9" x14ac:dyDescent="0.4">
      <c r="A1" s="1" t="s">
        <v>59</v>
      </c>
    </row>
    <row r="2" spans="1:9" x14ac:dyDescent="0.4">
      <c r="A2" s="5" t="s">
        <v>185</v>
      </c>
      <c r="B2" s="1" t="s">
        <v>186</v>
      </c>
      <c r="C2" s="1" t="s">
        <v>187</v>
      </c>
      <c r="D2" s="1" t="s">
        <v>188</v>
      </c>
      <c r="E2" s="1" t="s">
        <v>190</v>
      </c>
      <c r="F2" s="1" t="s">
        <v>191</v>
      </c>
      <c r="G2" s="1" t="s">
        <v>189</v>
      </c>
      <c r="H2" s="1" t="s">
        <v>200</v>
      </c>
      <c r="I2" s="1"/>
    </row>
    <row r="3" spans="1:9" x14ac:dyDescent="0.4">
      <c r="A3" s="7" t="s">
        <v>83</v>
      </c>
      <c r="B3" t="s">
        <v>216</v>
      </c>
      <c r="C3" t="s">
        <v>216</v>
      </c>
      <c r="D3">
        <v>442</v>
      </c>
      <c r="E3">
        <v>1</v>
      </c>
      <c r="F3">
        <v>0</v>
      </c>
      <c r="G3">
        <f>E3+F3</f>
        <v>1</v>
      </c>
      <c r="H3">
        <f>G3/D3</f>
        <v>2.2624434389140274E-3</v>
      </c>
    </row>
    <row r="4" spans="1:9" x14ac:dyDescent="0.4">
      <c r="A4" s="7"/>
    </row>
    <row r="5" spans="1:9" x14ac:dyDescent="0.4">
      <c r="A5" s="1" t="s">
        <v>217</v>
      </c>
    </row>
    <row r="6" spans="1:9" x14ac:dyDescent="0.4">
      <c r="A6" s="5" t="s">
        <v>185</v>
      </c>
      <c r="B6" s="1" t="s">
        <v>186</v>
      </c>
      <c r="C6" s="1" t="s">
        <v>187</v>
      </c>
      <c r="D6" s="1" t="s">
        <v>188</v>
      </c>
      <c r="E6" s="1" t="s">
        <v>190</v>
      </c>
      <c r="F6" s="1" t="s">
        <v>191</v>
      </c>
      <c r="G6" s="1" t="s">
        <v>189</v>
      </c>
      <c r="H6" s="1" t="s">
        <v>200</v>
      </c>
      <c r="I6" s="1"/>
    </row>
    <row r="7" spans="1:9" x14ac:dyDescent="0.4">
      <c r="A7" s="7" t="s">
        <v>83</v>
      </c>
      <c r="B7" t="s">
        <v>216</v>
      </c>
      <c r="C7" t="s">
        <v>216</v>
      </c>
      <c r="D7">
        <v>455</v>
      </c>
      <c r="E7">
        <v>0</v>
      </c>
      <c r="F7">
        <v>0</v>
      </c>
      <c r="G7">
        <f>E7+F7</f>
        <v>0</v>
      </c>
      <c r="H7">
        <f>G7/D7</f>
        <v>0</v>
      </c>
    </row>
    <row r="8" spans="1:9" x14ac:dyDescent="0.4">
      <c r="A8" s="7"/>
    </row>
    <row r="9" spans="1:9" x14ac:dyDescent="0.4">
      <c r="A9" s="2"/>
    </row>
    <row r="10" spans="1:9" x14ac:dyDescent="0.4">
      <c r="A10" s="2"/>
    </row>
    <row r="11" spans="1:9" x14ac:dyDescent="0.4">
      <c r="A11" s="2"/>
    </row>
    <row r="12" spans="1:9" x14ac:dyDescent="0.4">
      <c r="A12" s="2"/>
    </row>
    <row r="13" spans="1:9" x14ac:dyDescent="0.4">
      <c r="A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CFDB-1643-954D-A725-84DED89BA0BC}">
  <dimension ref="A1:I8"/>
  <sheetViews>
    <sheetView zoomScale="92" workbookViewId="0">
      <selection activeCell="A10" sqref="A10:A14"/>
    </sheetView>
  </sheetViews>
  <sheetFormatPr defaultColWidth="10.83203125" defaultRowHeight="16" x14ac:dyDescent="0.4"/>
  <cols>
    <col min="1" max="1" width="9.1640625" style="15" bestFit="1" customWidth="1"/>
    <col min="2" max="2" width="8" style="13" bestFit="1" customWidth="1"/>
    <col min="3" max="3" width="6.33203125" style="13" bestFit="1" customWidth="1"/>
    <col min="4" max="4" width="17.83203125" style="13" bestFit="1" customWidth="1"/>
    <col min="5" max="5" width="14.33203125" style="13" bestFit="1" customWidth="1"/>
    <col min="6" max="7" width="12.33203125" style="13" bestFit="1" customWidth="1"/>
    <col min="8" max="16384" width="10.83203125" style="13"/>
  </cols>
  <sheetData>
    <row r="1" spans="1:9" x14ac:dyDescent="0.4">
      <c r="A1" s="14" t="s">
        <v>185</v>
      </c>
      <c r="B1" s="6" t="s">
        <v>186</v>
      </c>
      <c r="C1" s="6" t="s">
        <v>187</v>
      </c>
      <c r="D1" s="6" t="s">
        <v>188</v>
      </c>
      <c r="E1" s="6" t="s">
        <v>190</v>
      </c>
      <c r="F1" s="6" t="s">
        <v>191</v>
      </c>
      <c r="G1" s="6" t="s">
        <v>189</v>
      </c>
      <c r="H1" s="6" t="s">
        <v>200</v>
      </c>
      <c r="I1" s="6"/>
    </row>
    <row r="2" spans="1:9" x14ac:dyDescent="0.4">
      <c r="A2" s="15" t="s">
        <v>218</v>
      </c>
      <c r="B2" s="13" t="s">
        <v>216</v>
      </c>
      <c r="C2" s="13" t="s">
        <v>216</v>
      </c>
      <c r="D2" s="13">
        <v>88</v>
      </c>
      <c r="E2" s="13" t="s">
        <v>216</v>
      </c>
      <c r="F2" s="13" t="s">
        <v>216</v>
      </c>
      <c r="G2" s="13">
        <v>46</v>
      </c>
      <c r="H2" s="13">
        <f>G2/D2</f>
        <v>0.52272727272727271</v>
      </c>
    </row>
    <row r="3" spans="1:9" x14ac:dyDescent="0.4">
      <c r="A3" s="15" t="s">
        <v>219</v>
      </c>
      <c r="B3" s="13" t="s">
        <v>216</v>
      </c>
      <c r="C3" s="13" t="s">
        <v>216</v>
      </c>
      <c r="D3" s="13">
        <v>123</v>
      </c>
      <c r="E3" s="13" t="s">
        <v>216</v>
      </c>
      <c r="F3" s="13" t="s">
        <v>216</v>
      </c>
      <c r="G3" s="13">
        <v>72</v>
      </c>
      <c r="H3" s="13">
        <f>G3/D3</f>
        <v>0.58536585365853655</v>
      </c>
    </row>
    <row r="4" spans="1:9" x14ac:dyDescent="0.4">
      <c r="A4" s="15" t="s">
        <v>220</v>
      </c>
      <c r="B4" s="13" t="s">
        <v>216</v>
      </c>
      <c r="C4" s="13" t="s">
        <v>216</v>
      </c>
      <c r="D4" s="13">
        <v>121</v>
      </c>
      <c r="E4" s="13" t="s">
        <v>216</v>
      </c>
      <c r="F4" s="13" t="s">
        <v>216</v>
      </c>
      <c r="G4" s="13">
        <v>69</v>
      </c>
      <c r="H4" s="13">
        <f>G4/D4</f>
        <v>0.57024793388429751</v>
      </c>
    </row>
    <row r="5" spans="1:9" x14ac:dyDescent="0.4">
      <c r="A5" s="15" t="s">
        <v>221</v>
      </c>
      <c r="B5" s="13" t="s">
        <v>216</v>
      </c>
      <c r="C5" s="13" t="s">
        <v>216</v>
      </c>
      <c r="D5" s="13">
        <v>53</v>
      </c>
      <c r="E5" s="13" t="s">
        <v>216</v>
      </c>
      <c r="F5" s="13" t="s">
        <v>216</v>
      </c>
      <c r="G5" s="13">
        <v>33</v>
      </c>
      <c r="H5" s="13">
        <f>G5/D5</f>
        <v>0.62264150943396224</v>
      </c>
    </row>
    <row r="7" spans="1:9" x14ac:dyDescent="0.4">
      <c r="A7" s="14" t="s">
        <v>185</v>
      </c>
      <c r="B7" s="6" t="s">
        <v>186</v>
      </c>
      <c r="C7" s="6" t="s">
        <v>187</v>
      </c>
      <c r="D7" s="6" t="s">
        <v>188</v>
      </c>
      <c r="E7" s="6" t="s">
        <v>190</v>
      </c>
      <c r="F7" s="6" t="s">
        <v>191</v>
      </c>
      <c r="G7" s="6" t="s">
        <v>189</v>
      </c>
      <c r="H7" s="6" t="s">
        <v>200</v>
      </c>
      <c r="I7" s="6"/>
    </row>
    <row r="8" spans="1:9" x14ac:dyDescent="0.4">
      <c r="A8" s="13" t="s">
        <v>25</v>
      </c>
      <c r="B8" s="13">
        <v>256</v>
      </c>
      <c r="C8" s="13">
        <v>129</v>
      </c>
      <c r="D8" s="13">
        <v>385</v>
      </c>
      <c r="E8" s="13">
        <v>140</v>
      </c>
      <c r="F8" s="13">
        <v>80</v>
      </c>
      <c r="G8" s="13">
        <v>220</v>
      </c>
      <c r="H8" s="13">
        <f>G8/D8</f>
        <v>0.5714285714285714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BFBC3-C8AC-2845-8A04-1F727DCA1C06}">
  <dimension ref="A1:I14"/>
  <sheetViews>
    <sheetView workbookViewId="0">
      <selection activeCell="F17" sqref="F17"/>
    </sheetView>
  </sheetViews>
  <sheetFormatPr defaultColWidth="10.6640625" defaultRowHeight="16" x14ac:dyDescent="0.4"/>
  <sheetData>
    <row r="1" spans="1:9" x14ac:dyDescent="0.4">
      <c r="A1" s="16" t="s">
        <v>185</v>
      </c>
      <c r="B1" s="17" t="s">
        <v>186</v>
      </c>
      <c r="C1" s="17" t="s">
        <v>187</v>
      </c>
      <c r="D1" s="17" t="s">
        <v>188</v>
      </c>
      <c r="E1" s="17" t="s">
        <v>190</v>
      </c>
      <c r="F1" s="17" t="s">
        <v>191</v>
      </c>
      <c r="G1" s="17" t="s">
        <v>189</v>
      </c>
      <c r="H1" s="17" t="s">
        <v>200</v>
      </c>
      <c r="I1" s="17"/>
    </row>
    <row r="2" spans="1:9" x14ac:dyDescent="0.4">
      <c r="A2" s="18" t="s">
        <v>218</v>
      </c>
      <c r="B2" s="19" t="s">
        <v>216</v>
      </c>
      <c r="C2" s="19" t="s">
        <v>216</v>
      </c>
      <c r="D2" s="19">
        <v>45</v>
      </c>
      <c r="E2" s="19" t="s">
        <v>216</v>
      </c>
      <c r="F2" s="19" t="s">
        <v>216</v>
      </c>
      <c r="G2" s="19">
        <v>17</v>
      </c>
      <c r="H2" s="19">
        <f>G2/D2</f>
        <v>0.37777777777777777</v>
      </c>
      <c r="I2" s="19"/>
    </row>
    <row r="3" spans="1:9" x14ac:dyDescent="0.4">
      <c r="A3" s="18" t="s">
        <v>219</v>
      </c>
      <c r="B3" s="19" t="s">
        <v>216</v>
      </c>
      <c r="C3" s="19" t="s">
        <v>216</v>
      </c>
      <c r="D3" s="19">
        <v>109</v>
      </c>
      <c r="E3" s="19" t="s">
        <v>216</v>
      </c>
      <c r="F3" s="19" t="s">
        <v>216</v>
      </c>
      <c r="G3" s="19">
        <v>55</v>
      </c>
      <c r="H3" s="19">
        <f t="shared" ref="H3:H5" si="0">G3/D3</f>
        <v>0.50458715596330272</v>
      </c>
      <c r="I3" s="19"/>
    </row>
    <row r="4" spans="1:9" x14ac:dyDescent="0.4">
      <c r="A4" s="18" t="s">
        <v>220</v>
      </c>
      <c r="B4" s="19" t="s">
        <v>216</v>
      </c>
      <c r="C4" s="19" t="s">
        <v>216</v>
      </c>
      <c r="D4" s="19">
        <v>144</v>
      </c>
      <c r="E4" s="19" t="s">
        <v>216</v>
      </c>
      <c r="F4" s="19" t="s">
        <v>216</v>
      </c>
      <c r="G4" s="19">
        <v>63</v>
      </c>
      <c r="H4" s="19">
        <f t="shared" si="0"/>
        <v>0.4375</v>
      </c>
      <c r="I4" s="19"/>
    </row>
    <row r="5" spans="1:9" x14ac:dyDescent="0.4">
      <c r="A5" s="18" t="s">
        <v>267</v>
      </c>
      <c r="B5" s="19" t="s">
        <v>216</v>
      </c>
      <c r="C5" s="19" t="s">
        <v>216</v>
      </c>
      <c r="D5" s="19">
        <v>148</v>
      </c>
      <c r="E5" s="19" t="s">
        <v>216</v>
      </c>
      <c r="F5" s="19" t="s">
        <v>216</v>
      </c>
      <c r="G5" s="19">
        <v>69</v>
      </c>
      <c r="H5" s="19">
        <f t="shared" si="0"/>
        <v>0.46621621621621623</v>
      </c>
      <c r="I5" s="19"/>
    </row>
    <row r="6" spans="1:9" x14ac:dyDescent="0.4">
      <c r="A6" s="18"/>
      <c r="B6" s="19"/>
      <c r="C6" s="19"/>
      <c r="D6" s="19"/>
      <c r="E6" s="19"/>
      <c r="F6" s="19"/>
      <c r="G6" s="19"/>
      <c r="H6" s="19"/>
      <c r="I6" s="19"/>
    </row>
    <row r="7" spans="1:9" x14ac:dyDescent="0.4">
      <c r="A7" s="16" t="s">
        <v>185</v>
      </c>
      <c r="B7" s="17" t="s">
        <v>186</v>
      </c>
      <c r="C7" s="17" t="s">
        <v>187</v>
      </c>
      <c r="D7" s="17" t="s">
        <v>188</v>
      </c>
      <c r="E7" s="17" t="s">
        <v>190</v>
      </c>
      <c r="F7" s="17" t="s">
        <v>191</v>
      </c>
      <c r="G7" s="17" t="s">
        <v>189</v>
      </c>
      <c r="H7" s="17" t="s">
        <v>200</v>
      </c>
      <c r="I7" s="17"/>
    </row>
    <row r="8" spans="1:9" x14ac:dyDescent="0.4">
      <c r="A8" s="19" t="s">
        <v>25</v>
      </c>
      <c r="B8" s="19">
        <v>319</v>
      </c>
      <c r="C8" s="19">
        <v>127</v>
      </c>
      <c r="D8" s="19">
        <v>446</v>
      </c>
      <c r="E8" s="19">
        <v>145</v>
      </c>
      <c r="F8" s="19">
        <v>59</v>
      </c>
      <c r="G8" s="19">
        <v>204</v>
      </c>
      <c r="H8" s="19">
        <f>G8/D8</f>
        <v>0.45739910313901344</v>
      </c>
      <c r="I8" s="19"/>
    </row>
    <row r="9" spans="1:9" x14ac:dyDescent="0.4">
      <c r="A9" s="18"/>
      <c r="B9" s="19"/>
      <c r="C9" s="19"/>
      <c r="D9" s="19"/>
      <c r="E9" s="19"/>
      <c r="F9" s="19"/>
      <c r="G9" s="19"/>
      <c r="H9" s="19"/>
      <c r="I9" s="19"/>
    </row>
    <row r="10" spans="1:9" x14ac:dyDescent="0.4">
      <c r="A10" s="18"/>
      <c r="B10" s="19"/>
      <c r="C10" s="19"/>
      <c r="D10" s="19"/>
      <c r="E10" s="19"/>
      <c r="F10" s="19"/>
      <c r="G10" s="19"/>
      <c r="H10" s="19"/>
      <c r="I10" s="19"/>
    </row>
    <row r="11" spans="1:9" x14ac:dyDescent="0.4">
      <c r="A11" s="18"/>
      <c r="B11" s="18"/>
      <c r="C11" s="18"/>
      <c r="D11" s="18"/>
      <c r="E11" s="18"/>
      <c r="F11" s="18"/>
      <c r="G11" s="18"/>
      <c r="H11" s="18"/>
      <c r="I11" s="18"/>
    </row>
    <row r="12" spans="1:9" x14ac:dyDescent="0.4">
      <c r="A12" s="18"/>
      <c r="B12" s="18"/>
      <c r="C12" s="18"/>
      <c r="D12" s="18"/>
      <c r="E12" s="18"/>
      <c r="F12" s="18"/>
      <c r="G12" s="18"/>
      <c r="H12" s="18"/>
      <c r="I12" s="18"/>
    </row>
    <row r="13" spans="1:9" x14ac:dyDescent="0.4">
      <c r="A13" s="18"/>
      <c r="B13" s="18"/>
      <c r="C13" s="18"/>
      <c r="D13" s="18"/>
      <c r="E13" s="18"/>
      <c r="F13" s="18"/>
      <c r="G13" s="18"/>
      <c r="H13" s="18"/>
      <c r="I13" s="18"/>
    </row>
    <row r="14" spans="1:9" x14ac:dyDescent="0.4">
      <c r="A14" s="18"/>
      <c r="B14" s="18"/>
      <c r="C14" s="18"/>
      <c r="D14" s="18"/>
      <c r="E14" s="18"/>
      <c r="F14" s="18"/>
      <c r="G14" s="18"/>
      <c r="H14" s="19"/>
      <c r="I14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CABF-79D9-3A40-8697-EB001072F081}">
  <dimension ref="A1:I15"/>
  <sheetViews>
    <sheetView workbookViewId="0">
      <selection activeCell="E19" sqref="E19"/>
    </sheetView>
  </sheetViews>
  <sheetFormatPr defaultColWidth="10.6640625" defaultRowHeight="16" x14ac:dyDescent="0.4"/>
  <sheetData>
    <row r="1" spans="1:9" x14ac:dyDescent="0.4">
      <c r="A1" s="16" t="s">
        <v>185</v>
      </c>
      <c r="B1" s="17" t="s">
        <v>186</v>
      </c>
      <c r="C1" s="17" t="s">
        <v>187</v>
      </c>
      <c r="D1" s="17" t="s">
        <v>188</v>
      </c>
      <c r="E1" s="17" t="s">
        <v>190</v>
      </c>
      <c r="F1" s="17" t="s">
        <v>191</v>
      </c>
      <c r="G1" s="17" t="s">
        <v>189</v>
      </c>
      <c r="H1" s="17" t="s">
        <v>200</v>
      </c>
      <c r="I1" s="17"/>
    </row>
    <row r="2" spans="1:9" x14ac:dyDescent="0.4">
      <c r="A2" s="18" t="s">
        <v>222</v>
      </c>
      <c r="B2" s="19" t="s">
        <v>216</v>
      </c>
      <c r="C2" s="19" t="s">
        <v>216</v>
      </c>
      <c r="D2" s="19">
        <v>22</v>
      </c>
      <c r="E2" s="19" t="s">
        <v>216</v>
      </c>
      <c r="F2" s="19" t="s">
        <v>216</v>
      </c>
      <c r="G2" s="19">
        <v>3</v>
      </c>
      <c r="H2" s="19">
        <f>G2/D2</f>
        <v>0.13636363636363635</v>
      </c>
      <c r="I2" s="19"/>
    </row>
    <row r="3" spans="1:9" x14ac:dyDescent="0.4">
      <c r="A3" s="18" t="s">
        <v>224</v>
      </c>
      <c r="B3" s="19" t="s">
        <v>216</v>
      </c>
      <c r="C3" s="19" t="s">
        <v>216</v>
      </c>
      <c r="D3" s="19">
        <v>30</v>
      </c>
      <c r="E3" s="19" t="s">
        <v>216</v>
      </c>
      <c r="F3" s="19" t="s">
        <v>216</v>
      </c>
      <c r="G3" s="19">
        <v>7</v>
      </c>
      <c r="H3" s="19">
        <f t="shared" ref="H3:H6" si="0">G3/D3</f>
        <v>0.23333333333333334</v>
      </c>
      <c r="I3" s="19"/>
    </row>
    <row r="4" spans="1:9" x14ac:dyDescent="0.4">
      <c r="A4" s="18" t="s">
        <v>225</v>
      </c>
      <c r="B4" s="19" t="s">
        <v>216</v>
      </c>
      <c r="C4" s="19" t="s">
        <v>216</v>
      </c>
      <c r="D4" s="19">
        <v>28</v>
      </c>
      <c r="E4" s="19" t="s">
        <v>216</v>
      </c>
      <c r="F4" s="19" t="s">
        <v>216</v>
      </c>
      <c r="G4" s="19">
        <v>6</v>
      </c>
      <c r="H4" s="19">
        <f t="shared" si="0"/>
        <v>0.21428571428571427</v>
      </c>
      <c r="I4" s="19"/>
    </row>
    <row r="5" spans="1:9" x14ac:dyDescent="0.4">
      <c r="A5" s="18" t="s">
        <v>226</v>
      </c>
      <c r="B5" s="19" t="s">
        <v>216</v>
      </c>
      <c r="C5" s="19" t="s">
        <v>216</v>
      </c>
      <c r="D5" s="19">
        <v>20</v>
      </c>
      <c r="E5" s="19" t="s">
        <v>216</v>
      </c>
      <c r="F5" s="19" t="s">
        <v>216</v>
      </c>
      <c r="G5" s="19">
        <v>4</v>
      </c>
      <c r="H5" s="19">
        <f t="shared" si="0"/>
        <v>0.2</v>
      </c>
      <c r="I5" s="19"/>
    </row>
    <row r="6" spans="1:9" x14ac:dyDescent="0.4">
      <c r="A6" s="18" t="s">
        <v>267</v>
      </c>
      <c r="B6" s="19" t="s">
        <v>216</v>
      </c>
      <c r="C6" s="19" t="s">
        <v>216</v>
      </c>
      <c r="D6" s="19">
        <v>19</v>
      </c>
      <c r="E6" s="19" t="s">
        <v>216</v>
      </c>
      <c r="F6" s="19" t="s">
        <v>216</v>
      </c>
      <c r="G6" s="19">
        <v>3</v>
      </c>
      <c r="H6" s="19">
        <f t="shared" si="0"/>
        <v>0.15789473684210525</v>
      </c>
      <c r="I6" s="19"/>
    </row>
    <row r="7" spans="1:9" x14ac:dyDescent="0.4">
      <c r="A7" s="18"/>
      <c r="B7" s="19"/>
      <c r="C7" s="19"/>
      <c r="D7" s="19"/>
      <c r="E7" s="19"/>
      <c r="F7" s="19"/>
      <c r="G7" s="19"/>
      <c r="H7" s="19"/>
      <c r="I7" s="19"/>
    </row>
    <row r="8" spans="1:9" x14ac:dyDescent="0.4">
      <c r="A8" s="16" t="s">
        <v>185</v>
      </c>
      <c r="B8" s="17" t="s">
        <v>186</v>
      </c>
      <c r="C8" s="17" t="s">
        <v>187</v>
      </c>
      <c r="D8" s="17" t="s">
        <v>188</v>
      </c>
      <c r="E8" s="17" t="s">
        <v>190</v>
      </c>
      <c r="F8" s="17" t="s">
        <v>191</v>
      </c>
      <c r="G8" s="17" t="s">
        <v>189</v>
      </c>
      <c r="H8" s="17" t="s">
        <v>200</v>
      </c>
      <c r="I8" s="17"/>
    </row>
    <row r="9" spans="1:9" x14ac:dyDescent="0.4">
      <c r="A9" s="7" t="s">
        <v>41</v>
      </c>
      <c r="B9" s="19">
        <v>62</v>
      </c>
      <c r="C9" s="19">
        <f>120-62</f>
        <v>58</v>
      </c>
      <c r="D9" s="19">
        <v>120</v>
      </c>
      <c r="E9" s="19">
        <v>10</v>
      </c>
      <c r="F9" s="19">
        <v>14</v>
      </c>
      <c r="G9" s="19">
        <v>24</v>
      </c>
      <c r="H9" s="19">
        <f>G9/D9</f>
        <v>0.2</v>
      </c>
      <c r="I9" s="19"/>
    </row>
    <row r="10" spans="1:9" x14ac:dyDescent="0.4">
      <c r="A10" s="18"/>
      <c r="B10" s="19"/>
      <c r="C10" s="19"/>
      <c r="D10" s="19"/>
      <c r="E10" s="19"/>
      <c r="F10" s="19"/>
      <c r="G10" s="19"/>
      <c r="H10" s="19"/>
      <c r="I10" s="19"/>
    </row>
    <row r="11" spans="1:9" x14ac:dyDescent="0.4">
      <c r="A11" s="18"/>
      <c r="B11" s="19"/>
      <c r="C11" s="19"/>
      <c r="D11" s="19"/>
      <c r="E11" s="19"/>
      <c r="F11" s="19"/>
      <c r="G11" s="19"/>
      <c r="H11" s="19"/>
      <c r="I11" s="19"/>
    </row>
    <row r="12" spans="1:9" x14ac:dyDescent="0.4">
      <c r="A12" s="18"/>
      <c r="B12" s="18"/>
      <c r="C12" s="18"/>
      <c r="D12" s="18"/>
      <c r="E12" s="18"/>
      <c r="F12" s="18"/>
      <c r="G12" s="18"/>
      <c r="H12" s="18"/>
      <c r="I12" s="18"/>
    </row>
    <row r="13" spans="1:9" x14ac:dyDescent="0.4">
      <c r="A13" s="18"/>
      <c r="B13" s="18"/>
      <c r="C13" s="18"/>
      <c r="D13" s="18"/>
      <c r="E13" s="18"/>
      <c r="F13" s="18"/>
      <c r="G13" s="18"/>
      <c r="H13" s="18"/>
      <c r="I13" s="18"/>
    </row>
    <row r="14" spans="1:9" x14ac:dyDescent="0.4">
      <c r="A14" s="18"/>
      <c r="B14" s="18"/>
      <c r="C14" s="18"/>
      <c r="D14" s="18"/>
      <c r="E14" s="18"/>
      <c r="F14" s="18"/>
      <c r="G14" s="18"/>
      <c r="H14" s="18"/>
      <c r="I14" s="18"/>
    </row>
    <row r="15" spans="1:9" x14ac:dyDescent="0.4">
      <c r="A15" s="18"/>
      <c r="B15" s="18"/>
      <c r="C15" s="18"/>
      <c r="D15" s="18"/>
      <c r="E15" s="18"/>
      <c r="F15" s="18"/>
      <c r="G15" s="18"/>
      <c r="H15" s="19"/>
      <c r="I1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Overview</vt:lpstr>
      <vt:lpstr>Example</vt:lpstr>
      <vt:lpstr>Study1</vt:lpstr>
      <vt:lpstr>Study2</vt:lpstr>
      <vt:lpstr>Study3</vt:lpstr>
      <vt:lpstr>Study4</vt:lpstr>
      <vt:lpstr>Study5</vt:lpstr>
      <vt:lpstr>Study6</vt:lpstr>
      <vt:lpstr>Study7</vt:lpstr>
      <vt:lpstr>Study8</vt:lpstr>
      <vt:lpstr>Study9</vt:lpstr>
      <vt:lpstr>Study10</vt:lpstr>
      <vt:lpstr>Study11</vt:lpstr>
      <vt:lpstr>Study12</vt:lpstr>
      <vt:lpstr>Study13</vt:lpstr>
      <vt:lpstr>Study14</vt:lpstr>
      <vt:lpstr>Study15</vt:lpstr>
      <vt:lpstr>Study16</vt:lpstr>
      <vt:lpstr>Study17</vt:lpstr>
      <vt:lpstr>Study18</vt:lpstr>
      <vt:lpstr>Study19</vt:lpstr>
      <vt:lpstr>Study20</vt:lpstr>
      <vt:lpstr>Study21</vt:lpstr>
      <vt:lpstr>Study22</vt:lpstr>
      <vt:lpstr>Study23</vt:lpstr>
      <vt:lpstr>Study24</vt:lpstr>
      <vt:lpstr>Study25</vt:lpstr>
      <vt:lpstr>Study26</vt:lpstr>
      <vt:lpstr>Study27</vt:lpstr>
      <vt:lpstr>Study28</vt:lpstr>
      <vt:lpstr>Study29</vt:lpstr>
      <vt:lpstr>Study30</vt:lpstr>
      <vt:lpstr>Study31</vt:lpstr>
      <vt:lpstr>Study32</vt:lpstr>
      <vt:lpstr>Study33</vt:lpstr>
      <vt:lpstr>Study34</vt:lpstr>
      <vt:lpstr>Study35</vt:lpstr>
      <vt:lpstr>Study36</vt:lpstr>
      <vt:lpstr>Study37</vt:lpstr>
      <vt:lpstr>Study38</vt:lpstr>
      <vt:lpstr>Study39</vt:lpstr>
      <vt:lpstr>Study40</vt:lpstr>
      <vt:lpstr>Study41</vt:lpstr>
      <vt:lpstr>Study42</vt:lpstr>
      <vt:lpstr>Study43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Hua, Xinyi</dc:creator>
  <cp:lastModifiedBy>Burn, Anthony</cp:lastModifiedBy>
  <dcterms:created xsi:type="dcterms:W3CDTF">2025-07-01T13:34:11Z</dcterms:created>
  <dcterms:modified xsi:type="dcterms:W3CDTF">2025-08-22T14:38:24Z</dcterms:modified>
</cp:coreProperties>
</file>