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ec1270d180eb2989/Desktop/My Files/Interviews/Locent Technologies/"/>
    </mc:Choice>
  </mc:AlternateContent>
  <bookViews>
    <workbookView xWindow="0" yWindow="0" windowWidth="20490" windowHeight="6900" activeTab="1"/>
  </bookViews>
  <sheets>
    <sheet name="Sheet1 (2)" sheetId="2" r:id="rId1"/>
    <sheet name="Sheet1" sheetId="1" r:id="rId2"/>
    <sheet name="Data Card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2" l="1"/>
  <c r="M32" i="2"/>
  <c r="H32" i="2"/>
  <c r="E32" i="2"/>
  <c r="P31" i="2"/>
  <c r="M31" i="2"/>
  <c r="H31" i="2"/>
  <c r="E31" i="2"/>
  <c r="P30" i="2"/>
  <c r="M30" i="2"/>
  <c r="H30" i="2"/>
  <c r="E30" i="2"/>
  <c r="P29" i="2"/>
  <c r="M29" i="2"/>
  <c r="H29" i="2"/>
  <c r="E29" i="2"/>
  <c r="P28" i="2"/>
  <c r="M28" i="2"/>
  <c r="H28" i="2"/>
  <c r="E28" i="2"/>
  <c r="P27" i="2"/>
  <c r="M27" i="2"/>
  <c r="H27" i="2"/>
  <c r="E27" i="2"/>
  <c r="P26" i="2"/>
  <c r="M26" i="2"/>
  <c r="H26" i="2"/>
  <c r="E26" i="2"/>
  <c r="P25" i="2"/>
  <c r="M25" i="2"/>
  <c r="H25" i="2"/>
  <c r="E25" i="2"/>
  <c r="P24" i="2"/>
  <c r="M24" i="2"/>
  <c r="H24" i="2"/>
  <c r="E24" i="2"/>
  <c r="P23" i="2"/>
  <c r="M23" i="2"/>
  <c r="H23" i="2"/>
  <c r="E23" i="2"/>
  <c r="P22" i="2"/>
  <c r="M22" i="2"/>
  <c r="H22" i="2"/>
  <c r="E22" i="2"/>
  <c r="P21" i="2"/>
  <c r="M21" i="2"/>
  <c r="H21" i="2"/>
  <c r="E21" i="2"/>
  <c r="P20" i="2"/>
  <c r="M20" i="2"/>
  <c r="H20" i="2"/>
  <c r="E20" i="2"/>
  <c r="P19" i="2"/>
  <c r="M19" i="2"/>
  <c r="H19" i="2"/>
  <c r="E19" i="2"/>
  <c r="P18" i="2"/>
  <c r="M18" i="2"/>
  <c r="H18" i="2"/>
  <c r="E18" i="2"/>
  <c r="P17" i="2"/>
  <c r="M17" i="2"/>
  <c r="H17" i="2"/>
  <c r="E17" i="2"/>
  <c r="P16" i="2"/>
  <c r="M16" i="2"/>
  <c r="H16" i="2"/>
  <c r="E16" i="2"/>
  <c r="P15" i="2"/>
  <c r="M15" i="2"/>
  <c r="H15" i="2"/>
  <c r="E15" i="2"/>
  <c r="P14" i="2"/>
  <c r="M14" i="2"/>
  <c r="H14" i="2"/>
  <c r="E14" i="2"/>
  <c r="P13" i="2"/>
  <c r="M13" i="2"/>
  <c r="H13" i="2"/>
  <c r="E13" i="2"/>
  <c r="P12" i="2"/>
  <c r="M12" i="2"/>
  <c r="H12" i="2"/>
  <c r="E12" i="2"/>
  <c r="P11" i="2"/>
  <c r="M11" i="2"/>
  <c r="H11" i="2"/>
  <c r="E11" i="2"/>
  <c r="P10" i="2"/>
  <c r="M10" i="2"/>
  <c r="H10" i="2"/>
  <c r="E10" i="2"/>
  <c r="P9" i="2"/>
  <c r="M9" i="2"/>
  <c r="H9" i="2"/>
  <c r="E9" i="2"/>
  <c r="P8" i="2"/>
  <c r="M8" i="2"/>
  <c r="H8" i="2"/>
  <c r="E8" i="2"/>
  <c r="P7" i="2"/>
  <c r="M7" i="2"/>
  <c r="H7" i="2"/>
  <c r="E7" i="2"/>
  <c r="P6" i="2"/>
  <c r="M6" i="2"/>
  <c r="H6" i="2"/>
  <c r="E6" i="2"/>
  <c r="P5" i="2"/>
  <c r="M5" i="2"/>
  <c r="H5" i="2"/>
  <c r="E5" i="2"/>
  <c r="P4" i="2"/>
  <c r="M4" i="2"/>
  <c r="H4" i="2"/>
  <c r="E4" i="2"/>
  <c r="P3" i="2"/>
  <c r="M3" i="2"/>
  <c r="H3" i="2"/>
  <c r="E3" i="2"/>
  <c r="P2" i="2"/>
  <c r="M2" i="2"/>
  <c r="H2" i="2"/>
  <c r="E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36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" i="1"/>
  <c r="V18" i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U14" i="1"/>
  <c r="V14" i="1" s="1"/>
  <c r="U15" i="1"/>
  <c r="V15" i="1" s="1"/>
  <c r="U16" i="1"/>
  <c r="V16" i="1" s="1"/>
  <c r="U17" i="1"/>
  <c r="V17" i="1" s="1"/>
  <c r="U18" i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" i="1"/>
  <c r="V3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G36" i="1"/>
  <c r="C36" i="1"/>
  <c r="D36" i="1"/>
  <c r="F36" i="1"/>
  <c r="I36" i="1"/>
  <c r="J36" i="1"/>
  <c r="K36" i="1"/>
  <c r="L36" i="1"/>
  <c r="N36" i="1"/>
  <c r="O36" i="1"/>
  <c r="Q36" i="1"/>
  <c r="R36" i="1"/>
  <c r="S36" i="1"/>
  <c r="B36" i="1"/>
  <c r="C35" i="1"/>
  <c r="D35" i="1"/>
  <c r="F35" i="1"/>
  <c r="I35" i="1"/>
  <c r="J35" i="1"/>
  <c r="K35" i="1"/>
  <c r="L35" i="1"/>
  <c r="N35" i="1"/>
  <c r="O35" i="1"/>
  <c r="Q35" i="1"/>
  <c r="R35" i="1"/>
  <c r="S35" i="1"/>
  <c r="B35" i="1"/>
  <c r="M36" i="1" l="1"/>
  <c r="E36" i="1"/>
  <c r="U36" i="1"/>
  <c r="T35" i="1"/>
  <c r="P36" i="1"/>
  <c r="T36" i="1"/>
  <c r="V13" i="1"/>
  <c r="V36" i="1" s="1"/>
  <c r="V35" i="1"/>
  <c r="U35" i="1"/>
</calcChain>
</file>

<file path=xl/sharedStrings.xml><?xml version="1.0" encoding="utf-8"?>
<sst xmlns="http://schemas.openxmlformats.org/spreadsheetml/2006/main" count="102" uniqueCount="69">
  <si>
    <t>新注册人数</t>
  </si>
  <si>
    <t>新增存款人数</t>
  </si>
  <si>
    <t>新增存款金額</t>
  </si>
  <si>
    <t>广告消耗(S)</t>
  </si>
  <si>
    <t>充值成本</t>
  </si>
  <si>
    <t>老用户充佰人数</t>
  </si>
  <si>
    <t>老用户充值金额</t>
  </si>
  <si>
    <t>存款人数</t>
  </si>
  <si>
    <t>存款金額</t>
  </si>
  <si>
    <t>投注人数</t>
  </si>
  <si>
    <t>投注金額</t>
  </si>
  <si>
    <t>打码倍数</t>
  </si>
  <si>
    <t>出款人数</t>
  </si>
  <si>
    <t>出款金额</t>
  </si>
  <si>
    <t>现金存提差</t>
  </si>
  <si>
    <t>Registrations</t>
  </si>
  <si>
    <t>CPA ($)</t>
  </si>
  <si>
    <t>Ads Cost ($)</t>
  </si>
  <si>
    <t>Deposit Amount</t>
  </si>
  <si>
    <t>FTD</t>
  </si>
  <si>
    <t>FTD Amount</t>
  </si>
  <si>
    <t>Depositors</t>
  </si>
  <si>
    <t>Deposit Amount for existing</t>
  </si>
  <si>
    <t>Bet Amount</t>
  </si>
  <si>
    <t>Net Deposit</t>
  </si>
  <si>
    <t>Withdraw Amount</t>
  </si>
  <si>
    <t>Withdrawers</t>
  </si>
  <si>
    <t>Bettors</t>
  </si>
  <si>
    <t>Total</t>
  </si>
  <si>
    <t>Average</t>
  </si>
  <si>
    <t>Bet vs Deposit Ratio</t>
  </si>
  <si>
    <t>Win Amount (96.5%)</t>
  </si>
  <si>
    <t>GGR</t>
  </si>
  <si>
    <t>Deposit vs Net Deposit Ratio</t>
  </si>
  <si>
    <t>Average FTD</t>
  </si>
  <si>
    <t>Average Deposit</t>
  </si>
  <si>
    <t>CPA (BRL)</t>
  </si>
  <si>
    <t>Existing Users</t>
  </si>
  <si>
    <t>(FTD) First Time Depositors</t>
  </si>
  <si>
    <t xml:space="preserve">Columns </t>
  </si>
  <si>
    <t>Details</t>
  </si>
  <si>
    <t xml:space="preserve">Date </t>
  </si>
  <si>
    <t>Number of Registrations on the date.</t>
  </si>
  <si>
    <t>First Time Deposit (FTD)</t>
  </si>
  <si>
    <t>Number of First Time Depositors on the date</t>
  </si>
  <si>
    <t>FTD Amount Total on the date</t>
  </si>
  <si>
    <t>Average of FTD per Depositors</t>
  </si>
  <si>
    <t>Date from 01-Aug to 31-Aug</t>
  </si>
  <si>
    <t>Cost of advertising in US dollars</t>
  </si>
  <si>
    <t>Cost Per Acquisition in US dollars : a marketing metric that measures the aggregate cost to acquire one paying customer on a campaign or channel level.</t>
  </si>
  <si>
    <t>CPA (BLR)</t>
  </si>
  <si>
    <t>Cost Per Acquisition in Brazilian Real</t>
  </si>
  <si>
    <t>Users already Exist in the Platfrom</t>
  </si>
  <si>
    <t>Deposit Amount for existing Depositors</t>
  </si>
  <si>
    <t>Total Number of Depositors  (Existing Users + First Time Depositors)</t>
  </si>
  <si>
    <t>Existing Depositor's Deposit Amount (Already in the Existing Depositors Wallet)</t>
  </si>
  <si>
    <t>Total amount deposited on the date</t>
  </si>
  <si>
    <t>Average deposit amount per Depositor</t>
  </si>
  <si>
    <t>Number of Bettors on the day</t>
  </si>
  <si>
    <t xml:space="preserve">Bet Amount </t>
  </si>
  <si>
    <t>The total amount bet on the day</t>
  </si>
  <si>
    <t>The ratio of bet amount to deposit amount</t>
  </si>
  <si>
    <t>Number of Withdrawers on the day</t>
  </si>
  <si>
    <t>The total amount withdrawn on th day</t>
  </si>
  <si>
    <t>The net amount after accounting for withdrawals</t>
  </si>
  <si>
    <t>the ratio of total deposits to net deposits</t>
  </si>
  <si>
    <t>the total amount won by players, calculated at a 96.5% payout rate</t>
  </si>
  <si>
    <t>GGR - Gross Gaming Revenue</t>
  </si>
  <si>
    <t>Gross Gaming Revenue, which is the total amount earned by the platform before expenses and payouts to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</si>
</sst>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[$BRL]\ #,##0"/>
    <numFmt numFmtId="166" formatCode="[$$-409]#,##0"/>
    <numFmt numFmtId="167" formatCode="[$$-409]#,##0.00"/>
    <numFmt numFmtId="168" formatCode="#,##0.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 applyAlignment="1">
      <alignment horizontal="center" vertical="center" wrapText="1"/>
    </xf>
    <xf numFmtId="166" fontId="0" fillId="0" borderId="0" xfId="0" applyNumberFormat="1"/>
    <xf numFmtId="167" fontId="0" fillId="0" borderId="0" xfId="0" applyNumberFormat="1" applyAlignment="1">
      <alignment horizontal="center" vertical="center" wrapText="1"/>
    </xf>
    <xf numFmtId="167" fontId="0" fillId="0" borderId="0" xfId="0" applyNumberFormat="1"/>
    <xf numFmtId="168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C1" zoomScale="98" zoomScaleNormal="98" workbookViewId="0">
      <pane ySplit="1" topLeftCell="A2" activePane="bottomLeft" state="frozen"/>
      <selection pane="bottomLeft" activeCell="K1" sqref="K1"/>
    </sheetView>
  </sheetViews>
  <sheetFormatPr defaultColWidth="8.85546875" defaultRowHeight="15" x14ac:dyDescent="0.25"/>
  <cols>
    <col min="2" max="2" width="9.140625" style="4" bestFit="1" customWidth="1"/>
    <col min="3" max="3" width="15" style="4" customWidth="1"/>
    <col min="4" max="4" width="14.7109375" style="6" customWidth="1"/>
    <col min="5" max="5" width="8.28515625" style="6" bestFit="1" customWidth="1"/>
    <col min="6" max="6" width="11.42578125" style="8" customWidth="1"/>
    <col min="7" max="7" width="7.42578125" style="10" bestFit="1" customWidth="1"/>
    <col min="8" max="8" width="9" style="10" bestFit="1" customWidth="1"/>
    <col min="9" max="9" width="7.85546875" style="4" bestFit="1" customWidth="1"/>
    <col min="10" max="10" width="14.42578125" style="6" bestFit="1" customWidth="1"/>
    <col min="11" max="11" width="9.7109375" style="4" bestFit="1" customWidth="1"/>
    <col min="12" max="12" width="14.42578125" style="6" bestFit="1" customWidth="1"/>
    <col min="13" max="13" width="8.28515625" style="6" bestFit="1" customWidth="1"/>
    <col min="14" max="14" width="7.7109375" style="4" bestFit="1" customWidth="1"/>
    <col min="15" max="15" width="14.140625" style="6" bestFit="1" customWidth="1"/>
    <col min="16" max="16" width="7.85546875" bestFit="1" customWidth="1"/>
    <col min="17" max="17" width="8.140625" style="4" bestFit="1" customWidth="1"/>
    <col min="18" max="19" width="13" style="6" bestFit="1" customWidth="1"/>
    <col min="20" max="20" width="6.85546875" style="6" customWidth="1"/>
  </cols>
  <sheetData>
    <row r="1" spans="1:20" s="2" customFormat="1" ht="48" customHeight="1" x14ac:dyDescent="0.25">
      <c r="B1" s="3" t="s">
        <v>15</v>
      </c>
      <c r="C1" s="3" t="s">
        <v>38</v>
      </c>
      <c r="D1" s="5" t="s">
        <v>20</v>
      </c>
      <c r="E1" s="5" t="s">
        <v>34</v>
      </c>
      <c r="F1" s="7" t="s">
        <v>17</v>
      </c>
      <c r="G1" s="9" t="s">
        <v>16</v>
      </c>
      <c r="H1" s="9" t="s">
        <v>36</v>
      </c>
      <c r="I1" s="3" t="s">
        <v>37</v>
      </c>
      <c r="J1" s="5" t="s">
        <v>22</v>
      </c>
      <c r="K1" s="3" t="s">
        <v>21</v>
      </c>
      <c r="L1" s="5" t="s">
        <v>18</v>
      </c>
      <c r="M1" s="5" t="s">
        <v>35</v>
      </c>
      <c r="N1" s="3" t="s">
        <v>27</v>
      </c>
      <c r="O1" s="5" t="s">
        <v>23</v>
      </c>
      <c r="P1" s="2" t="s">
        <v>30</v>
      </c>
      <c r="Q1" s="3" t="s">
        <v>26</v>
      </c>
      <c r="R1" s="5" t="s">
        <v>25</v>
      </c>
      <c r="S1" s="5" t="s">
        <v>24</v>
      </c>
      <c r="T1" s="5"/>
    </row>
    <row r="2" spans="1:20" x14ac:dyDescent="0.25">
      <c r="A2" s="1">
        <v>45139</v>
      </c>
      <c r="B2" s="4">
        <v>40465</v>
      </c>
      <c r="C2" s="4">
        <v>7616</v>
      </c>
      <c r="D2" s="6">
        <v>430707</v>
      </c>
      <c r="E2" s="6">
        <f>D2/C2</f>
        <v>56.552914915966383</v>
      </c>
      <c r="F2" s="8">
        <v>101011.98</v>
      </c>
      <c r="G2" s="10">
        <v>13.26</v>
      </c>
      <c r="H2" s="6">
        <f>G2*5</f>
        <v>66.3</v>
      </c>
      <c r="I2" s="4">
        <v>49956</v>
      </c>
      <c r="J2" s="6">
        <v>6888447</v>
      </c>
      <c r="K2" s="4">
        <v>57572</v>
      </c>
      <c r="L2" s="6">
        <v>7319154</v>
      </c>
      <c r="M2" s="6">
        <f>L2/K2</f>
        <v>127.13044535538108</v>
      </c>
      <c r="N2" s="4">
        <v>74910</v>
      </c>
      <c r="O2" s="6">
        <v>46183856</v>
      </c>
      <c r="P2" s="12">
        <f t="shared" ref="P2:P32" si="0">O2/L2</f>
        <v>6.3099992157563563</v>
      </c>
      <c r="Q2" s="4">
        <v>24240</v>
      </c>
      <c r="R2" s="6">
        <v>6032287</v>
      </c>
      <c r="S2" s="6">
        <v>1286867</v>
      </c>
    </row>
    <row r="3" spans="1:20" x14ac:dyDescent="0.25">
      <c r="A3" s="1">
        <v>45140</v>
      </c>
      <c r="B3" s="4">
        <v>40535</v>
      </c>
      <c r="C3" s="4">
        <v>7184</v>
      </c>
      <c r="D3" s="6">
        <v>417865</v>
      </c>
      <c r="E3" s="6">
        <f t="shared" ref="E3:E32" si="1">D3/C3</f>
        <v>58.166063474387528</v>
      </c>
      <c r="F3" s="8">
        <v>101379.24</v>
      </c>
      <c r="G3" s="10">
        <v>14.11</v>
      </c>
      <c r="H3" s="6">
        <f t="shared" ref="H3:H32" si="2">G3*5</f>
        <v>70.55</v>
      </c>
      <c r="I3" s="4">
        <v>50588</v>
      </c>
      <c r="J3" s="6">
        <v>6833477</v>
      </c>
      <c r="K3" s="4">
        <v>57772</v>
      </c>
      <c r="L3" s="6">
        <v>7251342</v>
      </c>
      <c r="M3" s="6">
        <f t="shared" ref="M3:M32" si="3">L3/K3</f>
        <v>125.51654780862701</v>
      </c>
      <c r="N3" s="4">
        <v>73363</v>
      </c>
      <c r="O3" s="6">
        <v>45606873</v>
      </c>
      <c r="P3" s="12">
        <f t="shared" si="0"/>
        <v>6.2894389755716942</v>
      </c>
      <c r="Q3" s="4">
        <v>23589</v>
      </c>
      <c r="R3" s="6">
        <v>5782077</v>
      </c>
      <c r="S3" s="6">
        <v>1469265</v>
      </c>
    </row>
    <row r="4" spans="1:20" x14ac:dyDescent="0.25">
      <c r="A4" s="1">
        <v>45141</v>
      </c>
      <c r="B4" s="4">
        <v>42064</v>
      </c>
      <c r="C4" s="4">
        <v>7278</v>
      </c>
      <c r="D4" s="6">
        <v>408576</v>
      </c>
      <c r="E4" s="6">
        <f t="shared" si="1"/>
        <v>56.138499587798847</v>
      </c>
      <c r="F4" s="8">
        <v>90817.79</v>
      </c>
      <c r="G4" s="10">
        <v>12.48</v>
      </c>
      <c r="H4" s="6">
        <f t="shared" si="2"/>
        <v>62.400000000000006</v>
      </c>
      <c r="I4" s="4">
        <v>50199</v>
      </c>
      <c r="J4" s="6">
        <v>6957029</v>
      </c>
      <c r="K4" s="4">
        <v>57477</v>
      </c>
      <c r="L4" s="6">
        <v>7365605</v>
      </c>
      <c r="M4" s="6">
        <f t="shared" si="3"/>
        <v>128.14873775597195</v>
      </c>
      <c r="N4" s="4">
        <v>73249</v>
      </c>
      <c r="O4" s="6">
        <v>45757467</v>
      </c>
      <c r="P4" s="12">
        <f t="shared" si="0"/>
        <v>6.2123161641168645</v>
      </c>
      <c r="Q4" s="4">
        <v>23673</v>
      </c>
      <c r="R4" s="6">
        <v>5757330</v>
      </c>
      <c r="S4" s="6">
        <v>1608275</v>
      </c>
    </row>
    <row r="5" spans="1:20" x14ac:dyDescent="0.25">
      <c r="A5" s="1">
        <v>45142</v>
      </c>
      <c r="B5" s="4">
        <v>49293</v>
      </c>
      <c r="C5" s="4">
        <v>8200</v>
      </c>
      <c r="D5" s="6">
        <v>426094</v>
      </c>
      <c r="E5" s="6">
        <f t="shared" si="1"/>
        <v>51.962682926829267</v>
      </c>
      <c r="F5" s="8">
        <v>97763.37</v>
      </c>
      <c r="G5" s="10">
        <v>11.92</v>
      </c>
      <c r="H5" s="6">
        <f t="shared" si="2"/>
        <v>59.6</v>
      </c>
      <c r="I5" s="4">
        <v>58427</v>
      </c>
      <c r="J5" s="6">
        <v>7805262</v>
      </c>
      <c r="K5" s="4">
        <v>66627</v>
      </c>
      <c r="L5" s="6">
        <v>8231356</v>
      </c>
      <c r="M5" s="6">
        <f t="shared" si="3"/>
        <v>123.54384858991099</v>
      </c>
      <c r="N5" s="4">
        <v>83841</v>
      </c>
      <c r="O5" s="6">
        <v>50910515</v>
      </c>
      <c r="P5" s="12">
        <f t="shared" si="0"/>
        <v>6.1849487496349322</v>
      </c>
      <c r="Q5" s="4">
        <v>27031</v>
      </c>
      <c r="R5" s="6">
        <v>6548397</v>
      </c>
      <c r="S5" s="6">
        <v>1682959</v>
      </c>
    </row>
    <row r="6" spans="1:20" x14ac:dyDescent="0.25">
      <c r="A6" s="1">
        <v>45143</v>
      </c>
      <c r="B6" s="4">
        <v>39603</v>
      </c>
      <c r="C6" s="4">
        <v>8732</v>
      </c>
      <c r="D6" s="6">
        <v>476261</v>
      </c>
      <c r="E6" s="6">
        <f t="shared" si="1"/>
        <v>54.542029317453043</v>
      </c>
      <c r="F6" s="8">
        <v>118098.05</v>
      </c>
      <c r="G6" s="10">
        <v>13.52</v>
      </c>
      <c r="H6" s="6">
        <f t="shared" si="2"/>
        <v>67.599999999999994</v>
      </c>
      <c r="I6" s="4">
        <v>60279</v>
      </c>
      <c r="J6" s="6">
        <v>8271724</v>
      </c>
      <c r="K6" s="4">
        <v>69011</v>
      </c>
      <c r="L6" s="6">
        <v>8747985</v>
      </c>
      <c r="M6" s="6">
        <f t="shared" si="3"/>
        <v>126.76218284041674</v>
      </c>
      <c r="N6" s="4">
        <v>88432</v>
      </c>
      <c r="O6" s="6">
        <v>55716468</v>
      </c>
      <c r="P6" s="12">
        <f t="shared" si="0"/>
        <v>6.3690630470902727</v>
      </c>
      <c r="Q6" s="4">
        <v>28768</v>
      </c>
      <c r="R6" s="6">
        <v>7092152</v>
      </c>
      <c r="S6" s="6">
        <v>1655833</v>
      </c>
    </row>
    <row r="7" spans="1:20" x14ac:dyDescent="0.25">
      <c r="A7" s="1">
        <v>45144</v>
      </c>
      <c r="B7" s="4">
        <v>40637</v>
      </c>
      <c r="C7" s="4">
        <v>8326</v>
      </c>
      <c r="D7" s="6">
        <v>824184</v>
      </c>
      <c r="E7" s="6">
        <f t="shared" si="1"/>
        <v>98.989190487629116</v>
      </c>
      <c r="F7" s="8">
        <v>107896.16</v>
      </c>
      <c r="G7" s="10">
        <v>12.96</v>
      </c>
      <c r="H7" s="6">
        <f t="shared" si="2"/>
        <v>64.800000000000011</v>
      </c>
      <c r="I7" s="4">
        <v>54372</v>
      </c>
      <c r="J7" s="6">
        <v>7044586</v>
      </c>
      <c r="K7" s="4">
        <v>62698</v>
      </c>
      <c r="L7" s="6">
        <v>7868770</v>
      </c>
      <c r="M7" s="6">
        <f t="shared" si="3"/>
        <v>125.50272735972439</v>
      </c>
      <c r="N7" s="4">
        <v>84893</v>
      </c>
      <c r="O7" s="6">
        <v>48409034</v>
      </c>
      <c r="P7" s="12">
        <f t="shared" si="0"/>
        <v>6.1520458724807057</v>
      </c>
      <c r="Q7" s="4">
        <v>26305</v>
      </c>
      <c r="R7" s="6">
        <v>6368892</v>
      </c>
      <c r="S7" s="6">
        <v>1499878</v>
      </c>
    </row>
    <row r="8" spans="1:20" x14ac:dyDescent="0.25">
      <c r="A8" s="1">
        <v>45145</v>
      </c>
      <c r="B8" s="4">
        <v>42855</v>
      </c>
      <c r="C8" s="4">
        <v>8258</v>
      </c>
      <c r="D8" s="6">
        <v>417078</v>
      </c>
      <c r="E8" s="6">
        <f t="shared" si="1"/>
        <v>50.505933640106562</v>
      </c>
      <c r="F8" s="8">
        <v>99619.36</v>
      </c>
      <c r="G8" s="10">
        <v>12.06</v>
      </c>
      <c r="H8" s="6">
        <f t="shared" si="2"/>
        <v>60.300000000000004</v>
      </c>
      <c r="I8" s="4">
        <v>56136</v>
      </c>
      <c r="J8" s="6">
        <v>7233548</v>
      </c>
      <c r="K8" s="4">
        <v>64394</v>
      </c>
      <c r="L8" s="6">
        <v>7650626</v>
      </c>
      <c r="M8" s="6">
        <f t="shared" si="3"/>
        <v>118.80960959095567</v>
      </c>
      <c r="N8" s="4">
        <v>108406</v>
      </c>
      <c r="O8" s="6">
        <v>56976685</v>
      </c>
      <c r="P8" s="12">
        <f t="shared" si="0"/>
        <v>7.447323264789051</v>
      </c>
      <c r="Q8" s="4">
        <v>35050</v>
      </c>
      <c r="R8" s="6">
        <v>7641188</v>
      </c>
      <c r="S8" s="6">
        <v>9438</v>
      </c>
    </row>
    <row r="9" spans="1:20" x14ac:dyDescent="0.25">
      <c r="A9" s="1">
        <v>45146</v>
      </c>
      <c r="B9" s="4">
        <v>37858</v>
      </c>
      <c r="C9" s="4">
        <v>8064</v>
      </c>
      <c r="D9" s="6">
        <v>487602</v>
      </c>
      <c r="E9" s="6">
        <f t="shared" si="1"/>
        <v>60.466517857142854</v>
      </c>
      <c r="F9" s="8">
        <v>90609.51</v>
      </c>
      <c r="G9" s="10">
        <v>11.24</v>
      </c>
      <c r="H9" s="6">
        <f t="shared" si="2"/>
        <v>56.2</v>
      </c>
      <c r="I9" s="4">
        <v>58863</v>
      </c>
      <c r="J9" s="6">
        <v>7806674</v>
      </c>
      <c r="K9" s="4">
        <v>66927</v>
      </c>
      <c r="L9" s="6">
        <v>8294276</v>
      </c>
      <c r="M9" s="6">
        <f t="shared" si="3"/>
        <v>123.93019259790518</v>
      </c>
      <c r="N9" s="4">
        <v>98787</v>
      </c>
      <c r="O9" s="6">
        <v>56575258</v>
      </c>
      <c r="P9" s="12">
        <f t="shared" si="0"/>
        <v>6.8210001692733639</v>
      </c>
      <c r="Q9" s="4">
        <v>29629</v>
      </c>
      <c r="R9" s="6">
        <v>6730539</v>
      </c>
      <c r="S9" s="6">
        <v>1563737</v>
      </c>
    </row>
    <row r="10" spans="1:20" x14ac:dyDescent="0.25">
      <c r="A10" s="1">
        <v>45147</v>
      </c>
      <c r="B10" s="4">
        <v>34532</v>
      </c>
      <c r="C10" s="4">
        <v>7462</v>
      </c>
      <c r="D10" s="6">
        <v>410424</v>
      </c>
      <c r="E10" s="6">
        <f t="shared" si="1"/>
        <v>55.001876172607879</v>
      </c>
      <c r="F10" s="8">
        <v>89499.16</v>
      </c>
      <c r="G10" s="10">
        <v>11.99</v>
      </c>
      <c r="H10" s="6">
        <f t="shared" si="2"/>
        <v>59.95</v>
      </c>
      <c r="I10" s="4">
        <v>56493</v>
      </c>
      <c r="J10" s="6">
        <v>7469109</v>
      </c>
      <c r="K10" s="4">
        <v>63955</v>
      </c>
      <c r="L10" s="6">
        <v>7879533</v>
      </c>
      <c r="M10" s="6">
        <f t="shared" si="3"/>
        <v>123.20433117035415</v>
      </c>
      <c r="N10" s="4">
        <v>92811</v>
      </c>
      <c r="O10" s="6">
        <v>51301517</v>
      </c>
      <c r="P10" s="12">
        <f t="shared" si="0"/>
        <v>6.5107306486310801</v>
      </c>
      <c r="Q10" s="4">
        <v>27434</v>
      </c>
      <c r="R10" s="6">
        <v>6216793</v>
      </c>
      <c r="S10" s="6">
        <v>1662740</v>
      </c>
    </row>
    <row r="11" spans="1:20" x14ac:dyDescent="0.25">
      <c r="A11" s="1">
        <v>45148</v>
      </c>
      <c r="B11" s="4">
        <v>32332</v>
      </c>
      <c r="C11" s="4">
        <v>6916</v>
      </c>
      <c r="D11" s="6">
        <v>387659</v>
      </c>
      <c r="E11" s="6">
        <f t="shared" si="1"/>
        <v>56.05248698669751</v>
      </c>
      <c r="F11" s="8">
        <v>88763.57</v>
      </c>
      <c r="G11" s="10">
        <v>12.83</v>
      </c>
      <c r="H11" s="6">
        <f t="shared" si="2"/>
        <v>64.150000000000006</v>
      </c>
      <c r="I11" s="4">
        <v>54958</v>
      </c>
      <c r="J11" s="6">
        <v>7374355</v>
      </c>
      <c r="K11" s="4">
        <v>61874</v>
      </c>
      <c r="L11" s="6">
        <v>7762014</v>
      </c>
      <c r="M11" s="6">
        <f t="shared" si="3"/>
        <v>125.44871836312507</v>
      </c>
      <c r="N11" s="4">
        <v>92920</v>
      </c>
      <c r="O11" s="6">
        <v>48017176</v>
      </c>
      <c r="P11" s="12">
        <f t="shared" si="0"/>
        <v>6.1861748767781144</v>
      </c>
      <c r="Q11" s="4">
        <v>26195</v>
      </c>
      <c r="R11" s="6">
        <v>6206931</v>
      </c>
      <c r="S11" s="6">
        <v>1555083</v>
      </c>
    </row>
    <row r="12" spans="1:20" x14ac:dyDescent="0.25">
      <c r="A12" s="1">
        <v>45149</v>
      </c>
      <c r="B12" s="4">
        <v>27449</v>
      </c>
      <c r="C12" s="4">
        <v>6287</v>
      </c>
      <c r="D12" s="6">
        <v>384228</v>
      </c>
      <c r="E12" s="6">
        <f t="shared" si="1"/>
        <v>61.114681087959283</v>
      </c>
      <c r="F12" s="8">
        <v>77013.759999999995</v>
      </c>
      <c r="G12" s="10">
        <v>12.25</v>
      </c>
      <c r="H12" s="6">
        <f t="shared" si="2"/>
        <v>61.25</v>
      </c>
      <c r="I12" s="4">
        <v>56337</v>
      </c>
      <c r="J12" s="6">
        <v>7604963</v>
      </c>
      <c r="K12" s="4">
        <v>62624</v>
      </c>
      <c r="L12" s="6">
        <v>7989191</v>
      </c>
      <c r="M12" s="6">
        <f t="shared" si="3"/>
        <v>127.57394928461932</v>
      </c>
      <c r="N12" s="4">
        <v>88644</v>
      </c>
      <c r="O12" s="6">
        <v>48394670</v>
      </c>
      <c r="P12" s="12">
        <f t="shared" si="0"/>
        <v>6.0575182142972928</v>
      </c>
      <c r="Q12" s="4">
        <v>26733</v>
      </c>
      <c r="R12" s="6">
        <v>6333364</v>
      </c>
      <c r="S12" s="6">
        <v>1655827</v>
      </c>
    </row>
    <row r="13" spans="1:20" x14ac:dyDescent="0.25">
      <c r="A13" s="1">
        <v>45150</v>
      </c>
      <c r="B13" s="4">
        <v>27627</v>
      </c>
      <c r="C13" s="4">
        <v>6552</v>
      </c>
      <c r="D13" s="6">
        <v>388256</v>
      </c>
      <c r="E13" s="6">
        <f t="shared" si="1"/>
        <v>59.25763125763126</v>
      </c>
      <c r="F13" s="8">
        <v>75102.850000000006</v>
      </c>
      <c r="G13" s="10">
        <v>11.46</v>
      </c>
      <c r="H13" s="6">
        <f t="shared" si="2"/>
        <v>57.300000000000004</v>
      </c>
      <c r="I13" s="4">
        <v>55670</v>
      </c>
      <c r="J13" s="6">
        <v>7541588</v>
      </c>
      <c r="K13" s="4">
        <v>62222</v>
      </c>
      <c r="L13" s="6">
        <v>7929844</v>
      </c>
      <c r="M13" s="6">
        <f t="shared" si="3"/>
        <v>127.44437658705924</v>
      </c>
      <c r="N13" s="4">
        <v>87227</v>
      </c>
      <c r="O13" s="6">
        <v>47590594</v>
      </c>
      <c r="P13" s="12">
        <f t="shared" si="0"/>
        <v>6.0014540008605461</v>
      </c>
      <c r="Q13" s="4">
        <v>26491</v>
      </c>
      <c r="R13" s="6">
        <v>6388180</v>
      </c>
      <c r="S13" s="6">
        <v>1541664</v>
      </c>
    </row>
    <row r="14" spans="1:20" x14ac:dyDescent="0.25">
      <c r="A14" s="1">
        <v>45151</v>
      </c>
      <c r="B14" s="4">
        <v>34809</v>
      </c>
      <c r="C14" s="4">
        <v>6960</v>
      </c>
      <c r="D14" s="6">
        <v>582492</v>
      </c>
      <c r="E14" s="6">
        <f t="shared" si="1"/>
        <v>83.691379310344828</v>
      </c>
      <c r="F14" s="8">
        <v>82051.259999999995</v>
      </c>
      <c r="G14" s="10">
        <v>11.79</v>
      </c>
      <c r="H14" s="6">
        <f t="shared" si="2"/>
        <v>58.949999999999996</v>
      </c>
      <c r="I14" s="4">
        <v>50406</v>
      </c>
      <c r="J14" s="6">
        <v>6620407</v>
      </c>
      <c r="K14" s="4">
        <v>57366</v>
      </c>
      <c r="L14" s="6">
        <v>7202899</v>
      </c>
      <c r="M14" s="6">
        <f t="shared" si="3"/>
        <v>125.56041906355681</v>
      </c>
      <c r="N14" s="4">
        <v>83976</v>
      </c>
      <c r="O14" s="6">
        <v>42559685</v>
      </c>
      <c r="P14" s="12">
        <f t="shared" si="0"/>
        <v>5.9086882934218572</v>
      </c>
      <c r="Q14" s="4">
        <v>24598</v>
      </c>
      <c r="R14" s="6">
        <v>5988692</v>
      </c>
      <c r="S14" s="6">
        <v>1214207</v>
      </c>
    </row>
    <row r="15" spans="1:20" x14ac:dyDescent="0.25">
      <c r="A15" s="1">
        <v>45152</v>
      </c>
      <c r="B15" s="4">
        <v>41787</v>
      </c>
      <c r="C15" s="4">
        <v>7542</v>
      </c>
      <c r="D15" s="6">
        <v>464412</v>
      </c>
      <c r="E15" s="6">
        <f t="shared" si="1"/>
        <v>61.576770087509942</v>
      </c>
      <c r="F15" s="8">
        <v>91189.48</v>
      </c>
      <c r="G15" s="10">
        <v>12.09</v>
      </c>
      <c r="H15" s="6">
        <f t="shared" si="2"/>
        <v>60.45</v>
      </c>
      <c r="I15" s="4">
        <v>53102</v>
      </c>
      <c r="J15" s="6">
        <v>7284416</v>
      </c>
      <c r="K15" s="4">
        <v>60644</v>
      </c>
      <c r="L15" s="6">
        <v>7748828</v>
      </c>
      <c r="M15" s="6">
        <f t="shared" si="3"/>
        <v>127.7756744278082</v>
      </c>
      <c r="N15" s="4">
        <v>110810</v>
      </c>
      <c r="O15" s="6">
        <v>55554437</v>
      </c>
      <c r="P15" s="12">
        <f t="shared" si="0"/>
        <v>7.169398649705478</v>
      </c>
      <c r="Q15" s="4">
        <v>32437</v>
      </c>
      <c r="R15" s="6">
        <v>7549598</v>
      </c>
      <c r="S15" s="6">
        <v>199230</v>
      </c>
    </row>
    <row r="16" spans="1:20" x14ac:dyDescent="0.25">
      <c r="A16" s="1">
        <v>45153</v>
      </c>
      <c r="B16" s="4">
        <v>43509</v>
      </c>
      <c r="C16" s="4">
        <v>7391</v>
      </c>
      <c r="D16" s="6">
        <v>411067</v>
      </c>
      <c r="E16" s="6">
        <f t="shared" si="1"/>
        <v>55.617237180354486</v>
      </c>
      <c r="F16" s="8">
        <v>81279.75</v>
      </c>
      <c r="G16" s="10">
        <v>11</v>
      </c>
      <c r="H16" s="6">
        <f t="shared" si="2"/>
        <v>55</v>
      </c>
      <c r="I16" s="4">
        <v>53581</v>
      </c>
      <c r="J16" s="6">
        <v>7552177</v>
      </c>
      <c r="K16" s="4">
        <v>60972</v>
      </c>
      <c r="L16" s="6">
        <v>7963244</v>
      </c>
      <c r="M16" s="6">
        <f t="shared" si="3"/>
        <v>130.60493341205799</v>
      </c>
      <c r="N16" s="4">
        <v>90280</v>
      </c>
      <c r="O16" s="6">
        <v>47893046</v>
      </c>
      <c r="P16" s="12">
        <f t="shared" si="0"/>
        <v>6.0142632826521449</v>
      </c>
      <c r="Q16" s="4">
        <v>25944</v>
      </c>
      <c r="R16" s="6">
        <v>6410078</v>
      </c>
      <c r="S16" s="6">
        <v>1553166</v>
      </c>
    </row>
    <row r="17" spans="1:19" x14ac:dyDescent="0.25">
      <c r="A17" s="1">
        <v>45154</v>
      </c>
      <c r="B17" s="4">
        <v>38446</v>
      </c>
      <c r="C17" s="4">
        <v>6445</v>
      </c>
      <c r="D17" s="6">
        <v>360338</v>
      </c>
      <c r="E17" s="6">
        <f t="shared" si="1"/>
        <v>55.90969743987587</v>
      </c>
      <c r="F17" s="8">
        <v>77004.179999999993</v>
      </c>
      <c r="G17" s="10">
        <v>11.95</v>
      </c>
      <c r="H17" s="6">
        <f t="shared" si="2"/>
        <v>59.75</v>
      </c>
      <c r="I17" s="4">
        <v>53623</v>
      </c>
      <c r="J17" s="6">
        <v>7133332</v>
      </c>
      <c r="K17" s="4">
        <v>60068</v>
      </c>
      <c r="L17" s="6">
        <v>7493670</v>
      </c>
      <c r="M17" s="6">
        <f t="shared" si="3"/>
        <v>124.7531131384431</v>
      </c>
      <c r="N17" s="4">
        <v>86053</v>
      </c>
      <c r="O17" s="6">
        <v>44344550</v>
      </c>
      <c r="P17" s="12">
        <f t="shared" si="0"/>
        <v>5.9176011220136457</v>
      </c>
      <c r="Q17" s="4">
        <v>25043</v>
      </c>
      <c r="R17" s="6">
        <v>5858576</v>
      </c>
      <c r="S17" s="6">
        <v>1635094</v>
      </c>
    </row>
    <row r="18" spans="1:19" x14ac:dyDescent="0.25">
      <c r="A18" s="1">
        <v>45155</v>
      </c>
      <c r="B18" s="4">
        <v>34387</v>
      </c>
      <c r="C18" s="4">
        <v>5969</v>
      </c>
      <c r="D18" s="6">
        <v>343797</v>
      </c>
      <c r="E18" s="6">
        <f t="shared" si="1"/>
        <v>57.597084938850728</v>
      </c>
      <c r="F18" s="8">
        <v>75967.67</v>
      </c>
      <c r="G18" s="10">
        <v>12.73</v>
      </c>
      <c r="H18" s="6">
        <f t="shared" si="2"/>
        <v>63.650000000000006</v>
      </c>
      <c r="I18" s="4">
        <v>51307</v>
      </c>
      <c r="J18" s="6">
        <v>6885116</v>
      </c>
      <c r="K18" s="4">
        <v>57276</v>
      </c>
      <c r="L18" s="6">
        <v>7228913</v>
      </c>
      <c r="M18" s="6">
        <f t="shared" si="3"/>
        <v>126.21190376422935</v>
      </c>
      <c r="N18" s="4">
        <v>81424</v>
      </c>
      <c r="O18" s="6">
        <v>42636585</v>
      </c>
      <c r="P18" s="12">
        <f t="shared" si="0"/>
        <v>5.8980630974532406</v>
      </c>
      <c r="Q18" s="4">
        <v>23969</v>
      </c>
      <c r="R18" s="6">
        <v>5723045</v>
      </c>
      <c r="S18" s="6">
        <v>1505868</v>
      </c>
    </row>
    <row r="19" spans="1:19" x14ac:dyDescent="0.25">
      <c r="A19" s="1">
        <v>45156</v>
      </c>
      <c r="B19" s="4">
        <v>32963</v>
      </c>
      <c r="C19" s="4">
        <v>6421</v>
      </c>
      <c r="D19" s="6">
        <v>330992</v>
      </c>
      <c r="E19" s="6">
        <f t="shared" si="1"/>
        <v>51.548356953745525</v>
      </c>
      <c r="F19" s="8">
        <v>83551.100000000006</v>
      </c>
      <c r="G19" s="10">
        <v>13.01</v>
      </c>
      <c r="H19" s="6">
        <f t="shared" si="2"/>
        <v>65.05</v>
      </c>
      <c r="I19" s="4">
        <v>56196</v>
      </c>
      <c r="J19" s="6">
        <v>7420181</v>
      </c>
      <c r="K19" s="4">
        <v>62617</v>
      </c>
      <c r="L19" s="6">
        <v>7751173</v>
      </c>
      <c r="M19" s="6">
        <f t="shared" si="3"/>
        <v>123.7870386636217</v>
      </c>
      <c r="N19" s="4">
        <v>88972</v>
      </c>
      <c r="O19" s="6">
        <v>44819437</v>
      </c>
      <c r="P19" s="12">
        <f t="shared" si="0"/>
        <v>5.782277985538447</v>
      </c>
      <c r="Q19" s="4">
        <v>25834</v>
      </c>
      <c r="R19" s="6">
        <v>5935164</v>
      </c>
      <c r="S19" s="6">
        <v>1816009</v>
      </c>
    </row>
    <row r="20" spans="1:19" x14ac:dyDescent="0.25">
      <c r="A20" s="1">
        <v>45157</v>
      </c>
      <c r="B20" s="4">
        <v>36455</v>
      </c>
      <c r="C20" s="4">
        <v>7093</v>
      </c>
      <c r="D20" s="6">
        <v>375120</v>
      </c>
      <c r="E20" s="6">
        <f t="shared" si="1"/>
        <v>52.88594388834062</v>
      </c>
      <c r="F20" s="8">
        <v>92842.78</v>
      </c>
      <c r="G20" s="10">
        <v>13.09</v>
      </c>
      <c r="H20" s="6">
        <f t="shared" si="2"/>
        <v>65.45</v>
      </c>
      <c r="I20" s="4">
        <v>57938</v>
      </c>
      <c r="J20" s="6">
        <v>7863488</v>
      </c>
      <c r="K20" s="4">
        <v>65031</v>
      </c>
      <c r="L20" s="6">
        <v>8238608</v>
      </c>
      <c r="M20" s="6">
        <f t="shared" si="3"/>
        <v>126.68739524226908</v>
      </c>
      <c r="N20" s="4">
        <v>92149</v>
      </c>
      <c r="O20" s="6">
        <v>49645356</v>
      </c>
      <c r="P20" s="12">
        <f t="shared" si="0"/>
        <v>6.0259398189597073</v>
      </c>
      <c r="Q20" s="4">
        <v>26982</v>
      </c>
      <c r="R20" s="6">
        <v>6381166</v>
      </c>
      <c r="S20" s="6">
        <v>1857442</v>
      </c>
    </row>
    <row r="21" spans="1:19" x14ac:dyDescent="0.25">
      <c r="A21" s="1">
        <v>45158</v>
      </c>
      <c r="B21" s="4">
        <v>39384</v>
      </c>
      <c r="C21" s="4">
        <v>7635</v>
      </c>
      <c r="D21" s="6">
        <v>1239320</v>
      </c>
      <c r="E21" s="6">
        <f t="shared" si="1"/>
        <v>162.32089063523247</v>
      </c>
      <c r="F21" s="8">
        <v>89463.82</v>
      </c>
      <c r="G21" s="10">
        <v>11.72</v>
      </c>
      <c r="H21" s="6">
        <f t="shared" si="2"/>
        <v>58.6</v>
      </c>
      <c r="I21" s="4">
        <v>52176</v>
      </c>
      <c r="J21" s="6">
        <v>6796404</v>
      </c>
      <c r="K21" s="4">
        <v>59811</v>
      </c>
      <c r="L21" s="6">
        <v>8035724</v>
      </c>
      <c r="M21" s="6">
        <f t="shared" si="3"/>
        <v>134.35194195047734</v>
      </c>
      <c r="N21" s="4">
        <v>89160</v>
      </c>
      <c r="O21" s="6">
        <v>44789465</v>
      </c>
      <c r="P21" s="12">
        <f t="shared" si="0"/>
        <v>5.5737933507920383</v>
      </c>
      <c r="Q21" s="4">
        <v>25586</v>
      </c>
      <c r="R21" s="6">
        <v>6872720</v>
      </c>
      <c r="S21" s="6">
        <v>1163004</v>
      </c>
    </row>
    <row r="22" spans="1:19" x14ac:dyDescent="0.25">
      <c r="A22" s="1">
        <v>45159</v>
      </c>
      <c r="B22" s="4">
        <v>43688</v>
      </c>
      <c r="C22" s="4">
        <v>7529</v>
      </c>
      <c r="D22" s="6">
        <v>427861</v>
      </c>
      <c r="E22" s="6">
        <f t="shared" si="1"/>
        <v>56.828396865453577</v>
      </c>
      <c r="F22" s="8">
        <v>96000.58</v>
      </c>
      <c r="G22" s="10">
        <v>12.75</v>
      </c>
      <c r="H22" s="6">
        <f t="shared" si="2"/>
        <v>63.75</v>
      </c>
      <c r="I22" s="4">
        <v>53888</v>
      </c>
      <c r="J22" s="6">
        <v>7300173</v>
      </c>
      <c r="K22" s="4">
        <v>61417</v>
      </c>
      <c r="L22" s="6">
        <v>7728034</v>
      </c>
      <c r="M22" s="6">
        <f t="shared" si="3"/>
        <v>125.82890730579481</v>
      </c>
      <c r="N22" s="4">
        <v>112079</v>
      </c>
      <c r="O22" s="6">
        <v>52414191</v>
      </c>
      <c r="P22" s="12">
        <f t="shared" si="0"/>
        <v>6.7823447722926682</v>
      </c>
      <c r="Q22" s="4">
        <v>32215</v>
      </c>
      <c r="R22" s="6">
        <v>7542009</v>
      </c>
      <c r="S22" s="6">
        <v>186025</v>
      </c>
    </row>
    <row r="23" spans="1:19" x14ac:dyDescent="0.25">
      <c r="A23" s="1">
        <v>45160</v>
      </c>
      <c r="B23" s="4">
        <v>37415</v>
      </c>
      <c r="C23" s="4">
        <v>7048</v>
      </c>
      <c r="D23" s="6">
        <v>391724</v>
      </c>
      <c r="E23" s="6">
        <f t="shared" si="1"/>
        <v>55.579455164585696</v>
      </c>
      <c r="F23" s="8">
        <v>89934.58</v>
      </c>
      <c r="G23" s="10">
        <v>12.76</v>
      </c>
      <c r="H23" s="6">
        <f t="shared" si="2"/>
        <v>63.8</v>
      </c>
      <c r="I23" s="4">
        <v>54779</v>
      </c>
      <c r="J23" s="6">
        <v>7370114</v>
      </c>
      <c r="K23" s="4">
        <v>61827</v>
      </c>
      <c r="L23" s="6">
        <v>7761838</v>
      </c>
      <c r="M23" s="6">
        <f t="shared" si="3"/>
        <v>125.54123602956638</v>
      </c>
      <c r="N23" s="4">
        <v>91388</v>
      </c>
      <c r="O23" s="6">
        <v>46716366</v>
      </c>
      <c r="P23" s="12">
        <f t="shared" si="0"/>
        <v>6.01872468866266</v>
      </c>
      <c r="Q23" s="4">
        <v>26512</v>
      </c>
      <c r="R23" s="6">
        <v>6449018</v>
      </c>
      <c r="S23" s="6">
        <v>1312820</v>
      </c>
    </row>
    <row r="24" spans="1:19" x14ac:dyDescent="0.25">
      <c r="A24" s="1">
        <v>45161</v>
      </c>
      <c r="B24" s="4">
        <v>34839</v>
      </c>
      <c r="C24" s="4">
        <v>6645</v>
      </c>
      <c r="D24" s="6">
        <v>364857</v>
      </c>
      <c r="E24" s="6">
        <f t="shared" si="1"/>
        <v>54.906997742663656</v>
      </c>
      <c r="F24" s="8">
        <v>90550.93</v>
      </c>
      <c r="G24" s="10">
        <v>13.63</v>
      </c>
      <c r="H24" s="6">
        <f t="shared" si="2"/>
        <v>68.150000000000006</v>
      </c>
      <c r="I24" s="4">
        <v>54048</v>
      </c>
      <c r="J24" s="6">
        <v>7153732</v>
      </c>
      <c r="K24" s="4">
        <v>60693</v>
      </c>
      <c r="L24" s="6">
        <v>7518589</v>
      </c>
      <c r="M24" s="6">
        <f t="shared" si="3"/>
        <v>123.87901405433905</v>
      </c>
      <c r="N24" s="4">
        <v>86305</v>
      </c>
      <c r="O24" s="6">
        <v>48601032</v>
      </c>
      <c r="P24" s="12">
        <f t="shared" si="0"/>
        <v>6.4641160728429234</v>
      </c>
      <c r="Q24" s="4">
        <v>25365</v>
      </c>
      <c r="R24" s="6">
        <v>6345577</v>
      </c>
      <c r="S24" s="6">
        <v>1173012</v>
      </c>
    </row>
    <row r="25" spans="1:19" x14ac:dyDescent="0.25">
      <c r="A25" s="1">
        <v>45162</v>
      </c>
      <c r="B25" s="4">
        <v>36161</v>
      </c>
      <c r="C25" s="4">
        <v>6582</v>
      </c>
      <c r="D25" s="6">
        <v>363075</v>
      </c>
      <c r="E25" s="6">
        <f t="shared" si="1"/>
        <v>55.161804922515955</v>
      </c>
      <c r="F25" s="8">
        <v>94708.25</v>
      </c>
      <c r="G25" s="10">
        <v>14.39</v>
      </c>
      <c r="H25" s="6">
        <f t="shared" si="2"/>
        <v>71.95</v>
      </c>
      <c r="I25" s="4">
        <v>52702</v>
      </c>
      <c r="J25" s="6">
        <v>7014171</v>
      </c>
      <c r="K25" s="4">
        <v>59284</v>
      </c>
      <c r="L25" s="6">
        <v>7377246</v>
      </c>
      <c r="M25" s="6">
        <f t="shared" si="3"/>
        <v>124.43907293704878</v>
      </c>
      <c r="N25" s="4">
        <v>84795</v>
      </c>
      <c r="O25" s="6">
        <v>46560196</v>
      </c>
      <c r="P25" s="12">
        <f t="shared" si="0"/>
        <v>6.3113248494085736</v>
      </c>
      <c r="Q25" s="4">
        <v>24798</v>
      </c>
      <c r="R25" s="6">
        <v>6109027</v>
      </c>
      <c r="S25" s="6">
        <v>1268219</v>
      </c>
    </row>
    <row r="26" spans="1:19" x14ac:dyDescent="0.25">
      <c r="A26" s="1">
        <v>45163</v>
      </c>
      <c r="B26" s="4">
        <v>36438</v>
      </c>
      <c r="C26" s="4">
        <v>6585</v>
      </c>
      <c r="D26" s="6">
        <v>364797</v>
      </c>
      <c r="E26" s="6">
        <f t="shared" si="1"/>
        <v>55.398177676537586</v>
      </c>
      <c r="F26" s="8">
        <v>90873.27</v>
      </c>
      <c r="G26" s="10">
        <v>13.8</v>
      </c>
      <c r="H26" s="6">
        <f t="shared" si="2"/>
        <v>69</v>
      </c>
      <c r="I26" s="4">
        <v>55466</v>
      </c>
      <c r="J26" s="6">
        <v>7524010</v>
      </c>
      <c r="K26" s="4">
        <v>62051</v>
      </c>
      <c r="L26" s="6">
        <v>7888807</v>
      </c>
      <c r="M26" s="6">
        <f t="shared" si="3"/>
        <v>127.13424441185477</v>
      </c>
      <c r="N26" s="4">
        <v>91553</v>
      </c>
      <c r="O26" s="6">
        <v>50372219</v>
      </c>
      <c r="P26" s="12">
        <f t="shared" si="0"/>
        <v>6.3852771401303139</v>
      </c>
      <c r="Q26" s="4">
        <v>26198</v>
      </c>
      <c r="R26" s="6">
        <v>6627277</v>
      </c>
      <c r="S26" s="6">
        <v>1261530</v>
      </c>
    </row>
    <row r="27" spans="1:19" x14ac:dyDescent="0.25">
      <c r="A27" s="1">
        <v>45164</v>
      </c>
      <c r="B27" s="4">
        <v>37423</v>
      </c>
      <c r="C27" s="4">
        <v>7057</v>
      </c>
      <c r="D27" s="6">
        <v>365006</v>
      </c>
      <c r="E27" s="6">
        <f t="shared" si="1"/>
        <v>51.722544990789288</v>
      </c>
      <c r="F27" s="8">
        <v>94033.41</v>
      </c>
      <c r="G27" s="10">
        <v>13.32</v>
      </c>
      <c r="H27" s="6">
        <f t="shared" si="2"/>
        <v>66.599999999999994</v>
      </c>
      <c r="I27" s="4">
        <v>56300</v>
      </c>
      <c r="J27" s="6">
        <v>7560966</v>
      </c>
      <c r="K27" s="4">
        <v>63357</v>
      </c>
      <c r="L27" s="6">
        <v>7925972</v>
      </c>
      <c r="M27" s="6">
        <f t="shared" si="3"/>
        <v>125.10017835440441</v>
      </c>
      <c r="N27" s="4">
        <v>92707</v>
      </c>
      <c r="O27" s="6">
        <v>51399988</v>
      </c>
      <c r="P27" s="12">
        <f t="shared" si="0"/>
        <v>6.4850075170591062</v>
      </c>
      <c r="Q27" s="4">
        <v>26809</v>
      </c>
      <c r="R27" s="6">
        <v>6483802</v>
      </c>
      <c r="S27" s="6">
        <v>1442170</v>
      </c>
    </row>
    <row r="28" spans="1:19" x14ac:dyDescent="0.25">
      <c r="A28" s="1">
        <v>45165</v>
      </c>
      <c r="B28" s="4">
        <v>39887</v>
      </c>
      <c r="C28" s="4">
        <v>6932</v>
      </c>
      <c r="D28" s="6">
        <v>582413</v>
      </c>
      <c r="E28" s="6">
        <f t="shared" si="1"/>
        <v>84.018032313906517</v>
      </c>
      <c r="F28" s="8">
        <v>96813.759999999995</v>
      </c>
      <c r="G28" s="10">
        <v>13.97</v>
      </c>
      <c r="H28" s="6">
        <f t="shared" si="2"/>
        <v>69.850000000000009</v>
      </c>
      <c r="I28" s="4">
        <v>50983</v>
      </c>
      <c r="J28" s="6">
        <v>6528416</v>
      </c>
      <c r="K28" s="4">
        <v>57915</v>
      </c>
      <c r="L28" s="6">
        <v>7110829</v>
      </c>
      <c r="M28" s="6">
        <f t="shared" si="3"/>
        <v>122.78043684710352</v>
      </c>
      <c r="N28" s="4">
        <v>89501</v>
      </c>
      <c r="O28" s="6">
        <v>45333336</v>
      </c>
      <c r="P28" s="12">
        <f t="shared" si="0"/>
        <v>6.3752532932517436</v>
      </c>
      <c r="Q28" s="4">
        <v>24565</v>
      </c>
      <c r="R28" s="6">
        <v>6064175</v>
      </c>
      <c r="S28" s="6">
        <v>1046654</v>
      </c>
    </row>
    <row r="29" spans="1:19" x14ac:dyDescent="0.25">
      <c r="A29" s="1">
        <v>45166</v>
      </c>
      <c r="B29" s="4">
        <v>39800</v>
      </c>
      <c r="C29" s="4">
        <v>6688</v>
      </c>
      <c r="D29" s="6">
        <v>377746</v>
      </c>
      <c r="E29" s="6">
        <f t="shared" si="1"/>
        <v>56.481160287081337</v>
      </c>
      <c r="F29" s="8">
        <v>93100.09</v>
      </c>
      <c r="G29" s="10">
        <v>13.92</v>
      </c>
      <c r="H29" s="6">
        <f t="shared" si="2"/>
        <v>69.599999999999994</v>
      </c>
      <c r="I29" s="4">
        <v>51949</v>
      </c>
      <c r="J29" s="6">
        <v>7111820</v>
      </c>
      <c r="K29" s="4">
        <v>58637</v>
      </c>
      <c r="L29" s="6">
        <v>7489566</v>
      </c>
      <c r="M29" s="6">
        <f t="shared" si="3"/>
        <v>127.72764636662858</v>
      </c>
      <c r="N29" s="4">
        <v>110968</v>
      </c>
      <c r="O29" s="6">
        <v>53122570</v>
      </c>
      <c r="P29" s="12">
        <f t="shared" si="0"/>
        <v>7.092876943737461</v>
      </c>
      <c r="Q29" s="4">
        <v>31467</v>
      </c>
      <c r="R29" s="6">
        <v>7518280</v>
      </c>
      <c r="S29" s="6">
        <v>-28714</v>
      </c>
    </row>
    <row r="30" spans="1:19" x14ac:dyDescent="0.25">
      <c r="A30" s="1">
        <v>45167</v>
      </c>
      <c r="B30" s="4">
        <v>40518</v>
      </c>
      <c r="C30" s="4">
        <v>6785</v>
      </c>
      <c r="D30" s="6">
        <v>374295</v>
      </c>
      <c r="E30" s="6">
        <f t="shared" si="1"/>
        <v>55.165070007369195</v>
      </c>
      <c r="F30" s="8">
        <v>95347.86</v>
      </c>
      <c r="G30" s="10">
        <v>14.05</v>
      </c>
      <c r="H30" s="6">
        <f t="shared" si="2"/>
        <v>70.25</v>
      </c>
      <c r="I30" s="4">
        <v>53191</v>
      </c>
      <c r="J30" s="6">
        <v>7068663</v>
      </c>
      <c r="K30" s="4">
        <v>59976</v>
      </c>
      <c r="L30" s="6">
        <v>7442958</v>
      </c>
      <c r="M30" s="6">
        <f t="shared" si="3"/>
        <v>124.09893957583033</v>
      </c>
      <c r="N30" s="4">
        <v>91095</v>
      </c>
      <c r="O30" s="6">
        <v>45578721</v>
      </c>
      <c r="P30" s="12">
        <f t="shared" si="0"/>
        <v>6.1237374979141359</v>
      </c>
      <c r="Q30" s="4">
        <v>25402</v>
      </c>
      <c r="R30" s="6">
        <v>5915993</v>
      </c>
      <c r="S30" s="6">
        <v>1526965</v>
      </c>
    </row>
    <row r="31" spans="1:19" x14ac:dyDescent="0.25">
      <c r="A31" s="1">
        <v>45168</v>
      </c>
      <c r="B31" s="4">
        <v>35399</v>
      </c>
      <c r="C31" s="4">
        <v>6170</v>
      </c>
      <c r="D31" s="6">
        <v>357105</v>
      </c>
      <c r="E31" s="6">
        <f t="shared" si="1"/>
        <v>57.877633711507293</v>
      </c>
      <c r="F31" s="8">
        <v>84000.77</v>
      </c>
      <c r="G31" s="10">
        <v>13.61</v>
      </c>
      <c r="H31" s="6">
        <f t="shared" si="2"/>
        <v>68.05</v>
      </c>
      <c r="I31" s="4">
        <v>54278</v>
      </c>
      <c r="J31" s="6">
        <v>7482366</v>
      </c>
      <c r="K31" s="4">
        <v>60448</v>
      </c>
      <c r="L31" s="6">
        <v>7839471</v>
      </c>
      <c r="M31" s="6">
        <f t="shared" si="3"/>
        <v>129.68950172048704</v>
      </c>
      <c r="N31" s="4">
        <v>87628</v>
      </c>
      <c r="O31" s="6">
        <v>47599516</v>
      </c>
      <c r="P31" s="12">
        <f t="shared" si="0"/>
        <v>6.0717765267579917</v>
      </c>
      <c r="Q31" s="4">
        <v>25394</v>
      </c>
      <c r="R31" s="6">
        <v>6172707</v>
      </c>
      <c r="S31" s="6">
        <v>1666764</v>
      </c>
    </row>
    <row r="32" spans="1:19" x14ac:dyDescent="0.25">
      <c r="A32" s="1">
        <v>45169</v>
      </c>
      <c r="B32" s="4">
        <v>30125</v>
      </c>
      <c r="C32" s="4">
        <v>5730</v>
      </c>
      <c r="D32" s="6">
        <v>336916</v>
      </c>
      <c r="E32" s="6">
        <f t="shared" si="1"/>
        <v>58.798603839441533</v>
      </c>
      <c r="F32" s="8">
        <v>76394.149999999994</v>
      </c>
      <c r="G32" s="10">
        <v>13.33</v>
      </c>
      <c r="H32" s="6">
        <f t="shared" si="2"/>
        <v>66.650000000000006</v>
      </c>
      <c r="I32" s="4">
        <v>57975</v>
      </c>
      <c r="J32" s="6">
        <v>8181024</v>
      </c>
      <c r="K32" s="4">
        <v>63705</v>
      </c>
      <c r="L32" s="6">
        <v>8517940</v>
      </c>
      <c r="M32" s="6">
        <f t="shared" si="3"/>
        <v>133.70912801192998</v>
      </c>
      <c r="N32" s="4">
        <v>88027</v>
      </c>
      <c r="O32" s="6">
        <v>51746230</v>
      </c>
      <c r="P32" s="12">
        <f t="shared" si="0"/>
        <v>6.0749700044846522</v>
      </c>
      <c r="Q32" s="4">
        <v>26539</v>
      </c>
      <c r="R32" s="6">
        <v>6621817</v>
      </c>
      <c r="S32" s="6">
        <v>1896123</v>
      </c>
    </row>
    <row r="33" spans="8:8" x14ac:dyDescent="0.25">
      <c r="H3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zoomScale="109" zoomScaleNormal="109" workbookViewId="0">
      <pane ySplit="2" topLeftCell="A3" activePane="bottomLeft" state="frozen"/>
      <selection pane="bottomLeft" activeCell="A2" sqref="A2:V2"/>
    </sheetView>
  </sheetViews>
  <sheetFormatPr defaultColWidth="8.85546875" defaultRowHeight="15" x14ac:dyDescent="0.25"/>
  <cols>
    <col min="1" max="1" width="9.28515625" customWidth="1"/>
    <col min="2" max="2" width="9.140625" style="4" bestFit="1" customWidth="1"/>
    <col min="3" max="3" width="8.7109375" style="4"/>
    <col min="4" max="4" width="14.7109375" style="6" customWidth="1"/>
    <col min="5" max="5" width="8.7109375" style="6" customWidth="1"/>
    <col min="6" max="6" width="15.42578125" style="8" customWidth="1"/>
    <col min="7" max="8" width="8.85546875" style="10"/>
    <col min="9" max="9" width="10.28515625" style="4" customWidth="1"/>
    <col min="10" max="10" width="18.28515625" style="6" customWidth="1"/>
    <col min="11" max="11" width="9.85546875" style="4" customWidth="1"/>
    <col min="12" max="12" width="15" style="6" customWidth="1"/>
    <col min="13" max="13" width="9.140625" style="6" customWidth="1"/>
    <col min="14" max="14" width="9" style="4" bestFit="1" customWidth="1"/>
    <col min="15" max="15" width="16.42578125" style="6" customWidth="1"/>
    <col min="16" max="16" width="8.7109375"/>
    <col min="17" max="17" width="8.85546875" style="4" bestFit="1"/>
    <col min="18" max="18" width="15.140625" style="6" customWidth="1"/>
    <col min="19" max="19" width="15.28515625" style="6" customWidth="1"/>
    <col min="20" max="20" width="9.85546875" bestFit="1" customWidth="1"/>
    <col min="21" max="21" width="16.42578125" style="6" customWidth="1"/>
    <col min="22" max="22" width="14.85546875" style="6" bestFit="1" customWidth="1"/>
  </cols>
  <sheetData>
    <row r="1" spans="1:22" s="2" customFormat="1" ht="30" customHeight="1" x14ac:dyDescent="0.25">
      <c r="B1" s="3" t="s">
        <v>0</v>
      </c>
      <c r="C1" s="3" t="s">
        <v>1</v>
      </c>
      <c r="D1" s="5" t="s">
        <v>2</v>
      </c>
      <c r="E1" s="5"/>
      <c r="F1" s="7" t="s">
        <v>3</v>
      </c>
      <c r="G1" s="9" t="s">
        <v>4</v>
      </c>
      <c r="H1" s="9"/>
      <c r="I1" s="3" t="s">
        <v>5</v>
      </c>
      <c r="J1" s="5" t="s">
        <v>6</v>
      </c>
      <c r="K1" s="3" t="s">
        <v>7</v>
      </c>
      <c r="L1" s="5" t="s">
        <v>8</v>
      </c>
      <c r="M1" s="5"/>
      <c r="N1" s="3" t="s">
        <v>9</v>
      </c>
      <c r="O1" s="5" t="s">
        <v>10</v>
      </c>
      <c r="P1" s="2" t="s">
        <v>11</v>
      </c>
      <c r="Q1" s="3" t="s">
        <v>12</v>
      </c>
      <c r="R1" s="5" t="s">
        <v>13</v>
      </c>
      <c r="S1" s="5" t="s">
        <v>14</v>
      </c>
      <c r="U1" s="5"/>
      <c r="V1" s="5"/>
    </row>
    <row r="2" spans="1:22" s="2" customFormat="1" ht="48" customHeight="1" x14ac:dyDescent="0.25">
      <c r="B2" s="3" t="s">
        <v>15</v>
      </c>
      <c r="C2" s="3" t="s">
        <v>19</v>
      </c>
      <c r="D2" s="5" t="s">
        <v>20</v>
      </c>
      <c r="E2" s="5" t="s">
        <v>34</v>
      </c>
      <c r="F2" s="7" t="s">
        <v>17</v>
      </c>
      <c r="G2" s="9" t="s">
        <v>16</v>
      </c>
      <c r="H2" s="9" t="s">
        <v>36</v>
      </c>
      <c r="I2" s="3" t="s">
        <v>37</v>
      </c>
      <c r="J2" s="5" t="s">
        <v>22</v>
      </c>
      <c r="K2" s="3" t="s">
        <v>21</v>
      </c>
      <c r="L2" s="5" t="s">
        <v>18</v>
      </c>
      <c r="M2" s="5" t="s">
        <v>35</v>
      </c>
      <c r="N2" s="3" t="s">
        <v>27</v>
      </c>
      <c r="O2" s="5" t="s">
        <v>23</v>
      </c>
      <c r="P2" s="2" t="s">
        <v>30</v>
      </c>
      <c r="Q2" s="3" t="s">
        <v>26</v>
      </c>
      <c r="R2" s="5" t="s">
        <v>25</v>
      </c>
      <c r="S2" s="5" t="s">
        <v>24</v>
      </c>
      <c r="T2" s="2" t="s">
        <v>33</v>
      </c>
      <c r="U2" s="5" t="s">
        <v>31</v>
      </c>
      <c r="V2" s="5" t="s">
        <v>32</v>
      </c>
    </row>
    <row r="3" spans="1:22" x14ac:dyDescent="0.25">
      <c r="A3" s="1">
        <v>45139</v>
      </c>
      <c r="B3" s="4">
        <v>40465</v>
      </c>
      <c r="C3" s="4">
        <v>7616</v>
      </c>
      <c r="D3" s="6">
        <v>430707</v>
      </c>
      <c r="E3" s="6">
        <f>D3/C3</f>
        <v>56.552914915966383</v>
      </c>
      <c r="F3" s="8">
        <v>101011.98</v>
      </c>
      <c r="G3" s="10">
        <v>13.26</v>
      </c>
      <c r="H3" s="6">
        <f>G3*5</f>
        <v>66.3</v>
      </c>
      <c r="I3" s="4">
        <v>49956</v>
      </c>
      <c r="J3" s="6">
        <v>6888447</v>
      </c>
      <c r="K3" s="4">
        <v>57572</v>
      </c>
      <c r="L3" s="6">
        <v>7319154</v>
      </c>
      <c r="M3" s="6">
        <f>L3/K3</f>
        <v>127.13044535538108</v>
      </c>
      <c r="N3" s="4">
        <v>74910</v>
      </c>
      <c r="O3" s="6">
        <v>46183856</v>
      </c>
      <c r="P3" s="12">
        <f t="shared" ref="P3:P33" si="0">O3/L3</f>
        <v>6.3099992157563563</v>
      </c>
      <c r="Q3" s="4">
        <v>24240</v>
      </c>
      <c r="R3" s="6">
        <v>6032287</v>
      </c>
      <c r="S3" s="6">
        <v>1286867</v>
      </c>
      <c r="T3" s="13">
        <f>S3/L3</f>
        <v>0.17582182312327355</v>
      </c>
      <c r="U3" s="6">
        <f>O3*96.5%</f>
        <v>44567421.039999999</v>
      </c>
      <c r="V3" s="6">
        <f>O3-U3</f>
        <v>1616434.9600000009</v>
      </c>
    </row>
    <row r="4" spans="1:22" x14ac:dyDescent="0.25">
      <c r="A4" s="1">
        <v>45140</v>
      </c>
      <c r="B4" s="4">
        <v>40535</v>
      </c>
      <c r="C4" s="4">
        <v>7184</v>
      </c>
      <c r="D4" s="6">
        <v>417865</v>
      </c>
      <c r="E4" s="6">
        <f t="shared" ref="E4:E33" si="1">D4/C4</f>
        <v>58.166063474387528</v>
      </c>
      <c r="F4" s="8">
        <v>101379.24</v>
      </c>
      <c r="G4" s="10">
        <v>14.11</v>
      </c>
      <c r="H4" s="6">
        <f t="shared" ref="H4:H33" si="2">G4*5</f>
        <v>70.55</v>
      </c>
      <c r="I4" s="4">
        <v>50588</v>
      </c>
      <c r="J4" s="6">
        <v>6833477</v>
      </c>
      <c r="K4" s="4">
        <v>57772</v>
      </c>
      <c r="L4" s="6">
        <v>7251342</v>
      </c>
      <c r="M4" s="6">
        <f t="shared" ref="M4:M33" si="3">L4/K4</f>
        <v>125.51654780862701</v>
      </c>
      <c r="N4" s="4">
        <v>73363</v>
      </c>
      <c r="O4" s="6">
        <v>45606873</v>
      </c>
      <c r="P4" s="12">
        <f t="shared" si="0"/>
        <v>6.2894389755716942</v>
      </c>
      <c r="Q4" s="4">
        <v>23589</v>
      </c>
      <c r="R4" s="6">
        <v>5782077</v>
      </c>
      <c r="S4" s="6">
        <v>1469265</v>
      </c>
      <c r="T4" s="13">
        <f>S4/L4</f>
        <v>0.20261973576753103</v>
      </c>
      <c r="U4" s="6">
        <f>O4*96.5%</f>
        <v>44010632.445</v>
      </c>
      <c r="V4" s="6">
        <f>O4-U4</f>
        <v>1596240.5549999997</v>
      </c>
    </row>
    <row r="5" spans="1:22" x14ac:dyDescent="0.25">
      <c r="A5" s="1">
        <v>45141</v>
      </c>
      <c r="B5" s="4">
        <v>42064</v>
      </c>
      <c r="C5" s="4">
        <v>7278</v>
      </c>
      <c r="D5" s="6">
        <v>408576</v>
      </c>
      <c r="E5" s="6">
        <f t="shared" si="1"/>
        <v>56.138499587798847</v>
      </c>
      <c r="F5" s="8">
        <v>90817.79</v>
      </c>
      <c r="G5" s="10">
        <v>12.48</v>
      </c>
      <c r="H5" s="6">
        <f t="shared" si="2"/>
        <v>62.400000000000006</v>
      </c>
      <c r="I5" s="4">
        <v>50199</v>
      </c>
      <c r="J5" s="6">
        <v>6957029</v>
      </c>
      <c r="K5" s="4">
        <v>57477</v>
      </c>
      <c r="L5" s="6">
        <v>7365605</v>
      </c>
      <c r="M5" s="6">
        <f t="shared" si="3"/>
        <v>128.14873775597195</v>
      </c>
      <c r="N5" s="4">
        <v>73249</v>
      </c>
      <c r="O5" s="6">
        <v>45757467</v>
      </c>
      <c r="P5" s="12">
        <f t="shared" si="0"/>
        <v>6.2123161641168645</v>
      </c>
      <c r="Q5" s="4">
        <v>23673</v>
      </c>
      <c r="R5" s="6">
        <v>5757330</v>
      </c>
      <c r="S5" s="6">
        <v>1608275</v>
      </c>
      <c r="T5" s="13">
        <f>S5/L5</f>
        <v>0.2183493412964719</v>
      </c>
      <c r="U5" s="6">
        <f>O5*96.5%</f>
        <v>44155955.655000001</v>
      </c>
      <c r="V5" s="6">
        <f>O5-U5</f>
        <v>1601511.3449999988</v>
      </c>
    </row>
    <row r="6" spans="1:22" x14ac:dyDescent="0.25">
      <c r="A6" s="1">
        <v>45142</v>
      </c>
      <c r="B6" s="4">
        <v>49293</v>
      </c>
      <c r="C6" s="4">
        <v>8200</v>
      </c>
      <c r="D6" s="6">
        <v>426094</v>
      </c>
      <c r="E6" s="6">
        <f t="shared" si="1"/>
        <v>51.962682926829267</v>
      </c>
      <c r="F6" s="8">
        <v>97763.37</v>
      </c>
      <c r="G6" s="10">
        <v>11.92</v>
      </c>
      <c r="H6" s="6">
        <f t="shared" si="2"/>
        <v>59.6</v>
      </c>
      <c r="I6" s="4">
        <v>58427</v>
      </c>
      <c r="J6" s="6">
        <v>7805262</v>
      </c>
      <c r="K6" s="4">
        <v>66627</v>
      </c>
      <c r="L6" s="6">
        <v>8231356</v>
      </c>
      <c r="M6" s="6">
        <f t="shared" si="3"/>
        <v>123.54384858991099</v>
      </c>
      <c r="N6" s="4">
        <v>83841</v>
      </c>
      <c r="O6" s="6">
        <v>50910515</v>
      </c>
      <c r="P6" s="12">
        <f t="shared" si="0"/>
        <v>6.1849487496349322</v>
      </c>
      <c r="Q6" s="4">
        <v>27031</v>
      </c>
      <c r="R6" s="6">
        <v>6548397</v>
      </c>
      <c r="S6" s="6">
        <v>1682959</v>
      </c>
      <c r="T6" s="13">
        <f>S6/L6</f>
        <v>0.20445707851780437</v>
      </c>
      <c r="U6" s="6">
        <f>O6*96.5%</f>
        <v>49128646.975000001</v>
      </c>
      <c r="V6" s="6">
        <f>O6-U6</f>
        <v>1781868.0249999985</v>
      </c>
    </row>
    <row r="7" spans="1:22" x14ac:dyDescent="0.25">
      <c r="A7" s="1">
        <v>45143</v>
      </c>
      <c r="B7" s="4">
        <v>39603</v>
      </c>
      <c r="C7" s="4">
        <v>8732</v>
      </c>
      <c r="D7" s="6">
        <v>476261</v>
      </c>
      <c r="E7" s="6">
        <f t="shared" si="1"/>
        <v>54.542029317453043</v>
      </c>
      <c r="F7" s="8">
        <v>118098.05</v>
      </c>
      <c r="G7" s="10">
        <v>13.52</v>
      </c>
      <c r="H7" s="6">
        <f t="shared" si="2"/>
        <v>67.599999999999994</v>
      </c>
      <c r="I7" s="4">
        <v>60279</v>
      </c>
      <c r="J7" s="6">
        <v>8271724</v>
      </c>
      <c r="K7" s="4">
        <v>69011</v>
      </c>
      <c r="L7" s="6">
        <v>8747985</v>
      </c>
      <c r="M7" s="6">
        <f t="shared" si="3"/>
        <v>126.76218284041674</v>
      </c>
      <c r="N7" s="4">
        <v>88432</v>
      </c>
      <c r="O7" s="6">
        <v>55716468</v>
      </c>
      <c r="P7" s="12">
        <f t="shared" si="0"/>
        <v>6.3690630470902727</v>
      </c>
      <c r="Q7" s="4">
        <v>28768</v>
      </c>
      <c r="R7" s="6">
        <v>7092152</v>
      </c>
      <c r="S7" s="6">
        <v>1655833</v>
      </c>
      <c r="T7" s="13">
        <f>S7/L7</f>
        <v>0.18928164600190786</v>
      </c>
      <c r="U7" s="6">
        <f>O7*96.5%</f>
        <v>53766391.619999997</v>
      </c>
      <c r="V7" s="6">
        <f>O7-U7</f>
        <v>1950076.3800000027</v>
      </c>
    </row>
    <row r="8" spans="1:22" x14ac:dyDescent="0.25">
      <c r="A8" s="1">
        <v>45144</v>
      </c>
      <c r="B8" s="4">
        <v>40637</v>
      </c>
      <c r="C8" s="4">
        <v>8326</v>
      </c>
      <c r="D8" s="6">
        <v>824184</v>
      </c>
      <c r="E8" s="6">
        <f t="shared" si="1"/>
        <v>98.989190487629116</v>
      </c>
      <c r="F8" s="8">
        <v>107896.16</v>
      </c>
      <c r="G8" s="10">
        <v>12.96</v>
      </c>
      <c r="H8" s="6">
        <f t="shared" si="2"/>
        <v>64.800000000000011</v>
      </c>
      <c r="I8" s="4">
        <v>54372</v>
      </c>
      <c r="J8" s="6">
        <v>7044586</v>
      </c>
      <c r="K8" s="4">
        <v>62698</v>
      </c>
      <c r="L8" s="6">
        <v>7868770</v>
      </c>
      <c r="M8" s="6">
        <f t="shared" si="3"/>
        <v>125.50272735972439</v>
      </c>
      <c r="N8" s="4">
        <v>84893</v>
      </c>
      <c r="O8" s="6">
        <v>48409034</v>
      </c>
      <c r="P8" s="12">
        <f t="shared" si="0"/>
        <v>6.1520458724807057</v>
      </c>
      <c r="Q8" s="4">
        <v>26305</v>
      </c>
      <c r="R8" s="6">
        <v>6368892</v>
      </c>
      <c r="S8" s="6">
        <v>1499878</v>
      </c>
      <c r="T8" s="13">
        <f>S8/L8</f>
        <v>0.19061149328294003</v>
      </c>
      <c r="U8" s="6">
        <f>O8*96.5%</f>
        <v>46714717.809999995</v>
      </c>
      <c r="V8" s="6">
        <f>O8-U8</f>
        <v>1694316.1900000051</v>
      </c>
    </row>
    <row r="9" spans="1:22" x14ac:dyDescent="0.25">
      <c r="A9" s="1">
        <v>45145</v>
      </c>
      <c r="B9" s="4">
        <v>42855</v>
      </c>
      <c r="C9" s="4">
        <v>8258</v>
      </c>
      <c r="D9" s="6">
        <v>417078</v>
      </c>
      <c r="E9" s="6">
        <f t="shared" si="1"/>
        <v>50.505933640106562</v>
      </c>
      <c r="F9" s="8">
        <v>99619.36</v>
      </c>
      <c r="G9" s="10">
        <v>12.06</v>
      </c>
      <c r="H9" s="6">
        <f t="shared" si="2"/>
        <v>60.300000000000004</v>
      </c>
      <c r="I9" s="4">
        <v>56136</v>
      </c>
      <c r="J9" s="6">
        <v>7233548</v>
      </c>
      <c r="K9" s="4">
        <v>64394</v>
      </c>
      <c r="L9" s="6">
        <v>7650626</v>
      </c>
      <c r="M9" s="6">
        <f t="shared" si="3"/>
        <v>118.80960959095567</v>
      </c>
      <c r="N9" s="4">
        <v>108406</v>
      </c>
      <c r="O9" s="6">
        <v>56976685</v>
      </c>
      <c r="P9" s="12">
        <f t="shared" si="0"/>
        <v>7.447323264789051</v>
      </c>
      <c r="Q9" s="4">
        <v>35050</v>
      </c>
      <c r="R9" s="6">
        <v>7641188</v>
      </c>
      <c r="S9" s="6">
        <v>9438</v>
      </c>
      <c r="T9" s="13">
        <f>S9/L9</f>
        <v>1.2336245426191269E-3</v>
      </c>
      <c r="U9" s="6">
        <f>O9*96.5%</f>
        <v>54982501.024999999</v>
      </c>
      <c r="V9" s="6">
        <f>O9-U9</f>
        <v>1994183.9750000015</v>
      </c>
    </row>
    <row r="10" spans="1:22" x14ac:dyDescent="0.25">
      <c r="A10" s="1">
        <v>45146</v>
      </c>
      <c r="B10" s="4">
        <v>37858</v>
      </c>
      <c r="C10" s="4">
        <v>8064</v>
      </c>
      <c r="D10" s="6">
        <v>487602</v>
      </c>
      <c r="E10" s="6">
        <f t="shared" si="1"/>
        <v>60.466517857142854</v>
      </c>
      <c r="F10" s="8">
        <v>90609.51</v>
      </c>
      <c r="G10" s="10">
        <v>11.24</v>
      </c>
      <c r="H10" s="6">
        <f t="shared" si="2"/>
        <v>56.2</v>
      </c>
      <c r="I10" s="4">
        <v>58863</v>
      </c>
      <c r="J10" s="6">
        <v>7806674</v>
      </c>
      <c r="K10" s="4">
        <v>66927</v>
      </c>
      <c r="L10" s="6">
        <v>8294276</v>
      </c>
      <c r="M10" s="6">
        <f t="shared" si="3"/>
        <v>123.93019259790518</v>
      </c>
      <c r="N10" s="4">
        <v>98787</v>
      </c>
      <c r="O10" s="6">
        <v>56575258</v>
      </c>
      <c r="P10" s="12">
        <f t="shared" si="0"/>
        <v>6.8210001692733639</v>
      </c>
      <c r="Q10" s="4">
        <v>29629</v>
      </c>
      <c r="R10" s="6">
        <v>6730539</v>
      </c>
      <c r="S10" s="6">
        <v>1563737</v>
      </c>
      <c r="T10" s="13">
        <f>S10/L10</f>
        <v>0.18853206717500118</v>
      </c>
      <c r="U10" s="6">
        <f>O10*96.5%</f>
        <v>54595123.969999999</v>
      </c>
      <c r="V10" s="6">
        <f>O10-U10</f>
        <v>1980134.0300000012</v>
      </c>
    </row>
    <row r="11" spans="1:22" x14ac:dyDescent="0.25">
      <c r="A11" s="1">
        <v>45147</v>
      </c>
      <c r="B11" s="4">
        <v>34532</v>
      </c>
      <c r="C11" s="4">
        <v>7462</v>
      </c>
      <c r="D11" s="6">
        <v>410424</v>
      </c>
      <c r="E11" s="6">
        <f t="shared" si="1"/>
        <v>55.001876172607879</v>
      </c>
      <c r="F11" s="8">
        <v>89499.16</v>
      </c>
      <c r="G11" s="10">
        <v>11.99</v>
      </c>
      <c r="H11" s="6">
        <f t="shared" si="2"/>
        <v>59.95</v>
      </c>
      <c r="I11" s="4">
        <v>56493</v>
      </c>
      <c r="J11" s="6">
        <v>7469109</v>
      </c>
      <c r="K11" s="4">
        <v>63955</v>
      </c>
      <c r="L11" s="6">
        <v>7879533</v>
      </c>
      <c r="M11" s="6">
        <f t="shared" si="3"/>
        <v>123.20433117035415</v>
      </c>
      <c r="N11" s="4">
        <v>92811</v>
      </c>
      <c r="O11" s="6">
        <v>51301517</v>
      </c>
      <c r="P11" s="12">
        <f t="shared" si="0"/>
        <v>6.5107306486310801</v>
      </c>
      <c r="Q11" s="4">
        <v>27434</v>
      </c>
      <c r="R11" s="6">
        <v>6216793</v>
      </c>
      <c r="S11" s="6">
        <v>1662740</v>
      </c>
      <c r="T11" s="13">
        <f>S11/L11</f>
        <v>0.2110201201010263</v>
      </c>
      <c r="U11" s="6">
        <f>O11*96.5%</f>
        <v>49505963.905000001</v>
      </c>
      <c r="V11" s="6">
        <f>O11-U11</f>
        <v>1795553.0949999988</v>
      </c>
    </row>
    <row r="12" spans="1:22" x14ac:dyDescent="0.25">
      <c r="A12" s="1">
        <v>45148</v>
      </c>
      <c r="B12" s="4">
        <v>32332</v>
      </c>
      <c r="C12" s="4">
        <v>6916</v>
      </c>
      <c r="D12" s="6">
        <v>387659</v>
      </c>
      <c r="E12" s="6">
        <f t="shared" si="1"/>
        <v>56.05248698669751</v>
      </c>
      <c r="F12" s="8">
        <v>88763.57</v>
      </c>
      <c r="G12" s="10">
        <v>12.83</v>
      </c>
      <c r="H12" s="6">
        <f t="shared" si="2"/>
        <v>64.150000000000006</v>
      </c>
      <c r="I12" s="4">
        <v>54958</v>
      </c>
      <c r="J12" s="6">
        <v>7374355</v>
      </c>
      <c r="K12" s="4">
        <v>61874</v>
      </c>
      <c r="L12" s="6">
        <v>7762014</v>
      </c>
      <c r="M12" s="6">
        <f t="shared" si="3"/>
        <v>125.44871836312507</v>
      </c>
      <c r="N12" s="4">
        <v>92920</v>
      </c>
      <c r="O12" s="6">
        <v>48017176</v>
      </c>
      <c r="P12" s="12">
        <f t="shared" si="0"/>
        <v>6.1861748767781144</v>
      </c>
      <c r="Q12" s="4">
        <v>26195</v>
      </c>
      <c r="R12" s="6">
        <v>6206931</v>
      </c>
      <c r="S12" s="6">
        <v>1555083</v>
      </c>
      <c r="T12" s="13">
        <f>S12/L12</f>
        <v>0.20034529698091244</v>
      </c>
      <c r="U12" s="6">
        <f>O12*96.5%</f>
        <v>46336574.839999996</v>
      </c>
      <c r="V12" s="6">
        <f>O12-U12</f>
        <v>1680601.1600000039</v>
      </c>
    </row>
    <row r="13" spans="1:22" x14ac:dyDescent="0.25">
      <c r="A13" s="1">
        <v>45149</v>
      </c>
      <c r="B13" s="4">
        <v>27449</v>
      </c>
      <c r="C13" s="4">
        <v>6287</v>
      </c>
      <c r="D13" s="6">
        <v>384228</v>
      </c>
      <c r="E13" s="6">
        <f t="shared" si="1"/>
        <v>61.114681087959283</v>
      </c>
      <c r="F13" s="8">
        <v>77013.759999999995</v>
      </c>
      <c r="G13" s="10">
        <v>12.25</v>
      </c>
      <c r="H13" s="6">
        <f t="shared" si="2"/>
        <v>61.25</v>
      </c>
      <c r="I13" s="4">
        <v>56337</v>
      </c>
      <c r="J13" s="6">
        <v>7604963</v>
      </c>
      <c r="K13" s="4">
        <v>62624</v>
      </c>
      <c r="L13" s="6">
        <v>7989191</v>
      </c>
      <c r="M13" s="6">
        <f t="shared" si="3"/>
        <v>127.57394928461932</v>
      </c>
      <c r="N13" s="4">
        <v>88644</v>
      </c>
      <c r="O13" s="6">
        <v>48394670</v>
      </c>
      <c r="P13" s="12">
        <f t="shared" si="0"/>
        <v>6.0575182142972928</v>
      </c>
      <c r="Q13" s="4">
        <v>26733</v>
      </c>
      <c r="R13" s="6">
        <v>6333364</v>
      </c>
      <c r="S13" s="6">
        <v>1655827</v>
      </c>
      <c r="T13" s="13">
        <f>S13/L13</f>
        <v>0.20725840701517839</v>
      </c>
      <c r="U13" s="6">
        <f>O13*96.5%</f>
        <v>46700856.549999997</v>
      </c>
      <c r="V13" s="6">
        <f>O13-U13</f>
        <v>1693813.450000003</v>
      </c>
    </row>
    <row r="14" spans="1:22" x14ac:dyDescent="0.25">
      <c r="A14" s="1">
        <v>45150</v>
      </c>
      <c r="B14" s="4">
        <v>27627</v>
      </c>
      <c r="C14" s="4">
        <v>6552</v>
      </c>
      <c r="D14" s="6">
        <v>388256</v>
      </c>
      <c r="E14" s="6">
        <f t="shared" si="1"/>
        <v>59.25763125763126</v>
      </c>
      <c r="F14" s="8">
        <v>75102.850000000006</v>
      </c>
      <c r="G14" s="10">
        <v>11.46</v>
      </c>
      <c r="H14" s="6">
        <f t="shared" si="2"/>
        <v>57.300000000000004</v>
      </c>
      <c r="I14" s="4">
        <v>55670</v>
      </c>
      <c r="J14" s="6">
        <v>7541588</v>
      </c>
      <c r="K14" s="4">
        <v>62222</v>
      </c>
      <c r="L14" s="6">
        <v>7929844</v>
      </c>
      <c r="M14" s="6">
        <f t="shared" si="3"/>
        <v>127.44437658705924</v>
      </c>
      <c r="N14" s="4">
        <v>87227</v>
      </c>
      <c r="O14" s="6">
        <v>47590594</v>
      </c>
      <c r="P14" s="12">
        <f t="shared" si="0"/>
        <v>6.0014540008605461</v>
      </c>
      <c r="Q14" s="4">
        <v>26491</v>
      </c>
      <c r="R14" s="6">
        <v>6388180</v>
      </c>
      <c r="S14" s="6">
        <v>1541664</v>
      </c>
      <c r="T14" s="13">
        <f>S14/L14</f>
        <v>0.19441290396128852</v>
      </c>
      <c r="U14" s="6">
        <f>O14*96.5%</f>
        <v>45924923.210000001</v>
      </c>
      <c r="V14" s="6">
        <f>O14-U14</f>
        <v>1665670.7899999991</v>
      </c>
    </row>
    <row r="15" spans="1:22" x14ac:dyDescent="0.25">
      <c r="A15" s="1">
        <v>45151</v>
      </c>
      <c r="B15" s="4">
        <v>34809</v>
      </c>
      <c r="C15" s="4">
        <v>6960</v>
      </c>
      <c r="D15" s="6">
        <v>582492</v>
      </c>
      <c r="E15" s="6">
        <f t="shared" si="1"/>
        <v>83.691379310344828</v>
      </c>
      <c r="F15" s="8">
        <v>82051.259999999995</v>
      </c>
      <c r="G15" s="10">
        <v>11.79</v>
      </c>
      <c r="H15" s="6">
        <f t="shared" si="2"/>
        <v>58.949999999999996</v>
      </c>
      <c r="I15" s="4">
        <v>50406</v>
      </c>
      <c r="J15" s="6">
        <v>6620407</v>
      </c>
      <c r="K15" s="4">
        <v>57366</v>
      </c>
      <c r="L15" s="6">
        <v>7202899</v>
      </c>
      <c r="M15" s="6">
        <f t="shared" si="3"/>
        <v>125.56041906355681</v>
      </c>
      <c r="N15" s="4">
        <v>83976</v>
      </c>
      <c r="O15" s="6">
        <v>42559685</v>
      </c>
      <c r="P15" s="12">
        <f t="shared" si="0"/>
        <v>5.9086882934218572</v>
      </c>
      <c r="Q15" s="4">
        <v>24598</v>
      </c>
      <c r="R15" s="6">
        <v>5988692</v>
      </c>
      <c r="S15" s="6">
        <v>1214207</v>
      </c>
      <c r="T15" s="13">
        <f>S15/L15</f>
        <v>0.16857198747337704</v>
      </c>
      <c r="U15" s="6">
        <f>O15*96.5%</f>
        <v>41070096.024999999</v>
      </c>
      <c r="V15" s="6">
        <f>O15-U15</f>
        <v>1489588.9750000015</v>
      </c>
    </row>
    <row r="16" spans="1:22" x14ac:dyDescent="0.25">
      <c r="A16" s="1">
        <v>45152</v>
      </c>
      <c r="B16" s="4">
        <v>41787</v>
      </c>
      <c r="C16" s="4">
        <v>7542</v>
      </c>
      <c r="D16" s="6">
        <v>464412</v>
      </c>
      <c r="E16" s="6">
        <f t="shared" si="1"/>
        <v>61.576770087509942</v>
      </c>
      <c r="F16" s="8">
        <v>91189.48</v>
      </c>
      <c r="G16" s="10">
        <v>12.09</v>
      </c>
      <c r="H16" s="6">
        <f t="shared" si="2"/>
        <v>60.45</v>
      </c>
      <c r="I16" s="4">
        <v>53102</v>
      </c>
      <c r="J16" s="6">
        <v>7284416</v>
      </c>
      <c r="K16" s="4">
        <v>60644</v>
      </c>
      <c r="L16" s="6">
        <v>7748828</v>
      </c>
      <c r="M16" s="6">
        <f t="shared" si="3"/>
        <v>127.7756744278082</v>
      </c>
      <c r="N16" s="4">
        <v>110810</v>
      </c>
      <c r="O16" s="6">
        <v>55554437</v>
      </c>
      <c r="P16" s="12">
        <f t="shared" si="0"/>
        <v>7.169398649705478</v>
      </c>
      <c r="Q16" s="4">
        <v>32437</v>
      </c>
      <c r="R16" s="6">
        <v>7549598</v>
      </c>
      <c r="S16" s="6">
        <v>199230</v>
      </c>
      <c r="T16" s="13">
        <f>S16/L16</f>
        <v>2.5710984938625558E-2</v>
      </c>
      <c r="U16" s="6">
        <f>O16*96.5%</f>
        <v>53610031.704999998</v>
      </c>
      <c r="V16" s="6">
        <f>O16-U16</f>
        <v>1944405.2950000018</v>
      </c>
    </row>
    <row r="17" spans="1:22" x14ac:dyDescent="0.25">
      <c r="A17" s="1">
        <v>45153</v>
      </c>
      <c r="B17" s="4">
        <v>43509</v>
      </c>
      <c r="C17" s="4">
        <v>7391</v>
      </c>
      <c r="D17" s="6">
        <v>411067</v>
      </c>
      <c r="E17" s="6">
        <f t="shared" si="1"/>
        <v>55.617237180354486</v>
      </c>
      <c r="F17" s="8">
        <v>81279.75</v>
      </c>
      <c r="G17" s="10">
        <v>11</v>
      </c>
      <c r="H17" s="6">
        <f t="shared" si="2"/>
        <v>55</v>
      </c>
      <c r="I17" s="4">
        <v>53581</v>
      </c>
      <c r="J17" s="6">
        <v>7552177</v>
      </c>
      <c r="K17" s="4">
        <v>60972</v>
      </c>
      <c r="L17" s="6">
        <v>7963244</v>
      </c>
      <c r="M17" s="6">
        <f t="shared" si="3"/>
        <v>130.60493341205799</v>
      </c>
      <c r="N17" s="4">
        <v>90280</v>
      </c>
      <c r="O17" s="6">
        <v>47893046</v>
      </c>
      <c r="P17" s="12">
        <f t="shared" si="0"/>
        <v>6.0142632826521449</v>
      </c>
      <c r="Q17" s="4">
        <v>25944</v>
      </c>
      <c r="R17" s="6">
        <v>6410078</v>
      </c>
      <c r="S17" s="6">
        <v>1553166</v>
      </c>
      <c r="T17" s="13">
        <f>S17/L17</f>
        <v>0.19504186987112287</v>
      </c>
      <c r="U17" s="6">
        <f>O17*96.5%</f>
        <v>46216789.390000001</v>
      </c>
      <c r="V17" s="6">
        <f>O17-U17</f>
        <v>1676256.6099999994</v>
      </c>
    </row>
    <row r="18" spans="1:22" x14ac:dyDescent="0.25">
      <c r="A18" s="1">
        <v>45154</v>
      </c>
      <c r="B18" s="4">
        <v>38446</v>
      </c>
      <c r="C18" s="4">
        <v>6445</v>
      </c>
      <c r="D18" s="6">
        <v>360338</v>
      </c>
      <c r="E18" s="6">
        <f t="shared" si="1"/>
        <v>55.90969743987587</v>
      </c>
      <c r="F18" s="8">
        <v>77004.179999999993</v>
      </c>
      <c r="G18" s="10">
        <v>11.95</v>
      </c>
      <c r="H18" s="6">
        <f t="shared" si="2"/>
        <v>59.75</v>
      </c>
      <c r="I18" s="4">
        <v>53623</v>
      </c>
      <c r="J18" s="6">
        <v>7133332</v>
      </c>
      <c r="K18" s="4">
        <v>60068</v>
      </c>
      <c r="L18" s="6">
        <v>7493670</v>
      </c>
      <c r="M18" s="6">
        <f t="shared" si="3"/>
        <v>124.7531131384431</v>
      </c>
      <c r="N18" s="4">
        <v>86053</v>
      </c>
      <c r="O18" s="6">
        <v>44344550</v>
      </c>
      <c r="P18" s="12">
        <f t="shared" si="0"/>
        <v>5.9176011220136457</v>
      </c>
      <c r="Q18" s="4">
        <v>25043</v>
      </c>
      <c r="R18" s="6">
        <v>5858576</v>
      </c>
      <c r="S18" s="6">
        <v>1635094</v>
      </c>
      <c r="T18" s="13">
        <f>S18/L18</f>
        <v>0.21819669134082498</v>
      </c>
      <c r="U18" s="6">
        <f>O18*96.5%</f>
        <v>42792490.75</v>
      </c>
      <c r="V18" s="6">
        <f>O18-U18</f>
        <v>1552059.25</v>
      </c>
    </row>
    <row r="19" spans="1:22" x14ac:dyDescent="0.25">
      <c r="A19" s="1">
        <v>45155</v>
      </c>
      <c r="B19" s="4">
        <v>34387</v>
      </c>
      <c r="C19" s="4">
        <v>5969</v>
      </c>
      <c r="D19" s="6">
        <v>343797</v>
      </c>
      <c r="E19" s="6">
        <f t="shared" si="1"/>
        <v>57.597084938850728</v>
      </c>
      <c r="F19" s="8">
        <v>75967.67</v>
      </c>
      <c r="G19" s="10">
        <v>12.73</v>
      </c>
      <c r="H19" s="6">
        <f t="shared" si="2"/>
        <v>63.650000000000006</v>
      </c>
      <c r="I19" s="4">
        <v>51307</v>
      </c>
      <c r="J19" s="6">
        <v>6885116</v>
      </c>
      <c r="K19" s="4">
        <v>57276</v>
      </c>
      <c r="L19" s="6">
        <v>7228913</v>
      </c>
      <c r="M19" s="6">
        <f t="shared" si="3"/>
        <v>126.21190376422935</v>
      </c>
      <c r="N19" s="4">
        <v>81424</v>
      </c>
      <c r="O19" s="6">
        <v>42636585</v>
      </c>
      <c r="P19" s="12">
        <f t="shared" si="0"/>
        <v>5.8980630974532406</v>
      </c>
      <c r="Q19" s="4">
        <v>23969</v>
      </c>
      <c r="R19" s="6">
        <v>5723045</v>
      </c>
      <c r="S19" s="6">
        <v>1505868</v>
      </c>
      <c r="T19" s="13">
        <f>S19/L19</f>
        <v>0.20831181672818583</v>
      </c>
      <c r="U19" s="6">
        <f>O19*96.5%</f>
        <v>41144304.524999999</v>
      </c>
      <c r="V19" s="6">
        <f>O19-U19</f>
        <v>1492280.4750000015</v>
      </c>
    </row>
    <row r="20" spans="1:22" x14ac:dyDescent="0.25">
      <c r="A20" s="1">
        <v>45156</v>
      </c>
      <c r="B20" s="4">
        <v>32963</v>
      </c>
      <c r="C20" s="4">
        <v>6421</v>
      </c>
      <c r="D20" s="6">
        <v>330992</v>
      </c>
      <c r="E20" s="6">
        <f t="shared" si="1"/>
        <v>51.548356953745525</v>
      </c>
      <c r="F20" s="8">
        <v>83551.100000000006</v>
      </c>
      <c r="G20" s="10">
        <v>13.01</v>
      </c>
      <c r="H20" s="6">
        <f t="shared" si="2"/>
        <v>65.05</v>
      </c>
      <c r="I20" s="4">
        <v>56196</v>
      </c>
      <c r="J20" s="6">
        <v>7420181</v>
      </c>
      <c r="K20" s="4">
        <v>62617</v>
      </c>
      <c r="L20" s="6">
        <v>7751173</v>
      </c>
      <c r="M20" s="6">
        <f t="shared" si="3"/>
        <v>123.7870386636217</v>
      </c>
      <c r="N20" s="4">
        <v>88972</v>
      </c>
      <c r="O20" s="6">
        <v>44819437</v>
      </c>
      <c r="P20" s="12">
        <f t="shared" si="0"/>
        <v>5.782277985538447</v>
      </c>
      <c r="Q20" s="4">
        <v>25834</v>
      </c>
      <c r="R20" s="6">
        <v>5935164</v>
      </c>
      <c r="S20" s="6">
        <v>1816009</v>
      </c>
      <c r="T20" s="13">
        <f>S20/L20</f>
        <v>0.23428828127046061</v>
      </c>
      <c r="U20" s="6">
        <f>O20*96.5%</f>
        <v>43250756.704999998</v>
      </c>
      <c r="V20" s="6">
        <f>O20-U20</f>
        <v>1568680.2950000018</v>
      </c>
    </row>
    <row r="21" spans="1:22" x14ac:dyDescent="0.25">
      <c r="A21" s="1">
        <v>45157</v>
      </c>
      <c r="B21" s="4">
        <v>36455</v>
      </c>
      <c r="C21" s="4">
        <v>7093</v>
      </c>
      <c r="D21" s="6">
        <v>375120</v>
      </c>
      <c r="E21" s="6">
        <f t="shared" si="1"/>
        <v>52.88594388834062</v>
      </c>
      <c r="F21" s="8">
        <v>92842.78</v>
      </c>
      <c r="G21" s="10">
        <v>13.09</v>
      </c>
      <c r="H21" s="6">
        <f t="shared" si="2"/>
        <v>65.45</v>
      </c>
      <c r="I21" s="4">
        <v>57938</v>
      </c>
      <c r="J21" s="6">
        <v>7863488</v>
      </c>
      <c r="K21" s="4">
        <v>65031</v>
      </c>
      <c r="L21" s="6">
        <v>8238608</v>
      </c>
      <c r="M21" s="6">
        <f t="shared" si="3"/>
        <v>126.68739524226908</v>
      </c>
      <c r="N21" s="4">
        <v>92149</v>
      </c>
      <c r="O21" s="6">
        <v>49645356</v>
      </c>
      <c r="P21" s="12">
        <f t="shared" si="0"/>
        <v>6.0259398189597073</v>
      </c>
      <c r="Q21" s="4">
        <v>26982</v>
      </c>
      <c r="R21" s="6">
        <v>6381166</v>
      </c>
      <c r="S21" s="6">
        <v>1857442</v>
      </c>
      <c r="T21" s="13">
        <f>S21/L21</f>
        <v>0.22545580515543404</v>
      </c>
      <c r="U21" s="6">
        <f>O21*96.5%</f>
        <v>47907768.539999999</v>
      </c>
      <c r="V21" s="6">
        <f>O21-U21</f>
        <v>1737587.4600000009</v>
      </c>
    </row>
    <row r="22" spans="1:22" x14ac:dyDescent="0.25">
      <c r="A22" s="1">
        <v>45158</v>
      </c>
      <c r="B22" s="4">
        <v>39384</v>
      </c>
      <c r="C22" s="4">
        <v>7635</v>
      </c>
      <c r="D22" s="6">
        <v>1239320</v>
      </c>
      <c r="E22" s="6">
        <f t="shared" si="1"/>
        <v>162.32089063523247</v>
      </c>
      <c r="F22" s="8">
        <v>89463.82</v>
      </c>
      <c r="G22" s="10">
        <v>11.72</v>
      </c>
      <c r="H22" s="6">
        <f t="shared" si="2"/>
        <v>58.6</v>
      </c>
      <c r="I22" s="4">
        <v>52176</v>
      </c>
      <c r="J22" s="6">
        <v>6796404</v>
      </c>
      <c r="K22" s="4">
        <v>59811</v>
      </c>
      <c r="L22" s="6">
        <v>8035724</v>
      </c>
      <c r="M22" s="6">
        <f t="shared" si="3"/>
        <v>134.35194195047734</v>
      </c>
      <c r="N22" s="4">
        <v>89160</v>
      </c>
      <c r="O22" s="6">
        <v>44789465</v>
      </c>
      <c r="P22" s="12">
        <f t="shared" si="0"/>
        <v>5.5737933507920383</v>
      </c>
      <c r="Q22" s="4">
        <v>25586</v>
      </c>
      <c r="R22" s="6">
        <v>6872720</v>
      </c>
      <c r="S22" s="6">
        <v>1163004</v>
      </c>
      <c r="T22" s="13">
        <f>S22/L22</f>
        <v>0.14472921170513073</v>
      </c>
      <c r="U22" s="6">
        <f>O22*96.5%</f>
        <v>43221833.725000001</v>
      </c>
      <c r="V22" s="6">
        <f>O22-U22</f>
        <v>1567631.2749999985</v>
      </c>
    </row>
    <row r="23" spans="1:22" x14ac:dyDescent="0.25">
      <c r="A23" s="1">
        <v>45159</v>
      </c>
      <c r="B23" s="4">
        <v>43688</v>
      </c>
      <c r="C23" s="4">
        <v>7529</v>
      </c>
      <c r="D23" s="6">
        <v>427861</v>
      </c>
      <c r="E23" s="6">
        <f t="shared" si="1"/>
        <v>56.828396865453577</v>
      </c>
      <c r="F23" s="8">
        <v>96000.58</v>
      </c>
      <c r="G23" s="10">
        <v>12.75</v>
      </c>
      <c r="H23" s="6">
        <f t="shared" si="2"/>
        <v>63.75</v>
      </c>
      <c r="I23" s="4">
        <v>53888</v>
      </c>
      <c r="J23" s="6">
        <v>7300173</v>
      </c>
      <c r="K23" s="4">
        <v>61417</v>
      </c>
      <c r="L23" s="6">
        <v>7728034</v>
      </c>
      <c r="M23" s="6">
        <f t="shared" si="3"/>
        <v>125.82890730579481</v>
      </c>
      <c r="N23" s="4">
        <v>112079</v>
      </c>
      <c r="O23" s="6">
        <v>52414191</v>
      </c>
      <c r="P23" s="12">
        <f t="shared" si="0"/>
        <v>6.7823447722926682</v>
      </c>
      <c r="Q23" s="4">
        <v>32215</v>
      </c>
      <c r="R23" s="6">
        <v>7542009</v>
      </c>
      <c r="S23" s="6">
        <v>186025</v>
      </c>
      <c r="T23" s="13">
        <f>S23/L23</f>
        <v>2.4071452066592874E-2</v>
      </c>
      <c r="U23" s="6">
        <f>O23*96.5%</f>
        <v>50579694.314999998</v>
      </c>
      <c r="V23" s="6">
        <f>O23-U23</f>
        <v>1834496.6850000024</v>
      </c>
    </row>
    <row r="24" spans="1:22" x14ac:dyDescent="0.25">
      <c r="A24" s="1">
        <v>45160</v>
      </c>
      <c r="B24" s="4">
        <v>37415</v>
      </c>
      <c r="C24" s="4">
        <v>7048</v>
      </c>
      <c r="D24" s="6">
        <v>391724</v>
      </c>
      <c r="E24" s="6">
        <f t="shared" si="1"/>
        <v>55.579455164585696</v>
      </c>
      <c r="F24" s="8">
        <v>89934.58</v>
      </c>
      <c r="G24" s="10">
        <v>12.76</v>
      </c>
      <c r="H24" s="6">
        <f t="shared" si="2"/>
        <v>63.8</v>
      </c>
      <c r="I24" s="4">
        <v>54779</v>
      </c>
      <c r="J24" s="6">
        <v>7370114</v>
      </c>
      <c r="K24" s="4">
        <v>61827</v>
      </c>
      <c r="L24" s="6">
        <v>7761838</v>
      </c>
      <c r="M24" s="6">
        <f t="shared" si="3"/>
        <v>125.54123602956638</v>
      </c>
      <c r="N24" s="4">
        <v>91388</v>
      </c>
      <c r="O24" s="6">
        <v>46716366</v>
      </c>
      <c r="P24" s="12">
        <f t="shared" si="0"/>
        <v>6.01872468866266</v>
      </c>
      <c r="Q24" s="4">
        <v>26512</v>
      </c>
      <c r="R24" s="6">
        <v>6449018</v>
      </c>
      <c r="S24" s="6">
        <v>1312820</v>
      </c>
      <c r="T24" s="13">
        <f>S24/L24</f>
        <v>0.1691377738107907</v>
      </c>
      <c r="U24" s="6">
        <f>O24*96.5%</f>
        <v>45081293.189999998</v>
      </c>
      <c r="V24" s="6">
        <f>O24-U24</f>
        <v>1635072.8100000024</v>
      </c>
    </row>
    <row r="25" spans="1:22" x14ac:dyDescent="0.25">
      <c r="A25" s="1">
        <v>45161</v>
      </c>
      <c r="B25" s="4">
        <v>34839</v>
      </c>
      <c r="C25" s="4">
        <v>6645</v>
      </c>
      <c r="D25" s="6">
        <v>364857</v>
      </c>
      <c r="E25" s="6">
        <f t="shared" si="1"/>
        <v>54.906997742663656</v>
      </c>
      <c r="F25" s="8">
        <v>90550.93</v>
      </c>
      <c r="G25" s="10">
        <v>13.63</v>
      </c>
      <c r="H25" s="6">
        <f t="shared" si="2"/>
        <v>68.150000000000006</v>
      </c>
      <c r="I25" s="4">
        <v>54048</v>
      </c>
      <c r="J25" s="6">
        <v>7153732</v>
      </c>
      <c r="K25" s="4">
        <v>60693</v>
      </c>
      <c r="L25" s="6">
        <v>7518589</v>
      </c>
      <c r="M25" s="6">
        <f t="shared" si="3"/>
        <v>123.87901405433905</v>
      </c>
      <c r="N25" s="4">
        <v>86305</v>
      </c>
      <c r="O25" s="6">
        <v>48601032</v>
      </c>
      <c r="P25" s="12">
        <f t="shared" si="0"/>
        <v>6.4641160728429234</v>
      </c>
      <c r="Q25" s="4">
        <v>25365</v>
      </c>
      <c r="R25" s="6">
        <v>6345577</v>
      </c>
      <c r="S25" s="6">
        <v>1173012</v>
      </c>
      <c r="T25" s="13">
        <f>S25/L25</f>
        <v>0.15601491184050625</v>
      </c>
      <c r="U25" s="6">
        <f>O25*96.5%</f>
        <v>46899995.879999995</v>
      </c>
      <c r="V25" s="6">
        <f>O25-U25</f>
        <v>1701036.1200000048</v>
      </c>
    </row>
    <row r="26" spans="1:22" x14ac:dyDescent="0.25">
      <c r="A26" s="1">
        <v>45162</v>
      </c>
      <c r="B26" s="4">
        <v>36161</v>
      </c>
      <c r="C26" s="4">
        <v>6582</v>
      </c>
      <c r="D26" s="6">
        <v>363075</v>
      </c>
      <c r="E26" s="6">
        <f t="shared" si="1"/>
        <v>55.161804922515955</v>
      </c>
      <c r="F26" s="8">
        <v>94708.25</v>
      </c>
      <c r="G26" s="10">
        <v>14.39</v>
      </c>
      <c r="H26" s="6">
        <f t="shared" si="2"/>
        <v>71.95</v>
      </c>
      <c r="I26" s="4">
        <v>52702</v>
      </c>
      <c r="J26" s="6">
        <v>7014171</v>
      </c>
      <c r="K26" s="4">
        <v>59284</v>
      </c>
      <c r="L26" s="6">
        <v>7377246</v>
      </c>
      <c r="M26" s="6">
        <f t="shared" si="3"/>
        <v>124.43907293704878</v>
      </c>
      <c r="N26" s="4">
        <v>84795</v>
      </c>
      <c r="O26" s="6">
        <v>46560196</v>
      </c>
      <c r="P26" s="12">
        <f t="shared" si="0"/>
        <v>6.3113248494085736</v>
      </c>
      <c r="Q26" s="4">
        <v>24798</v>
      </c>
      <c r="R26" s="6">
        <v>6109027</v>
      </c>
      <c r="S26" s="6">
        <v>1268219</v>
      </c>
      <c r="T26" s="13">
        <f>S26/L26</f>
        <v>0.17190954456446214</v>
      </c>
      <c r="U26" s="6">
        <f>O26*96.5%</f>
        <v>44930589.140000001</v>
      </c>
      <c r="V26" s="6">
        <f>O26-U26</f>
        <v>1629606.8599999994</v>
      </c>
    </row>
    <row r="27" spans="1:22" x14ac:dyDescent="0.25">
      <c r="A27" s="1">
        <v>45163</v>
      </c>
      <c r="B27" s="4">
        <v>36438</v>
      </c>
      <c r="C27" s="4">
        <v>6585</v>
      </c>
      <c r="D27" s="6">
        <v>364797</v>
      </c>
      <c r="E27" s="6">
        <f t="shared" si="1"/>
        <v>55.398177676537586</v>
      </c>
      <c r="F27" s="8">
        <v>90873.27</v>
      </c>
      <c r="G27" s="10">
        <v>13.8</v>
      </c>
      <c r="H27" s="6">
        <f t="shared" si="2"/>
        <v>69</v>
      </c>
      <c r="I27" s="4">
        <v>55466</v>
      </c>
      <c r="J27" s="6">
        <v>7524010</v>
      </c>
      <c r="K27" s="4">
        <v>62051</v>
      </c>
      <c r="L27" s="6">
        <v>7888807</v>
      </c>
      <c r="M27" s="6">
        <f t="shared" si="3"/>
        <v>127.13424441185477</v>
      </c>
      <c r="N27" s="4">
        <v>91553</v>
      </c>
      <c r="O27" s="6">
        <v>50372219</v>
      </c>
      <c r="P27" s="12">
        <f t="shared" si="0"/>
        <v>6.3852771401303139</v>
      </c>
      <c r="Q27" s="4">
        <v>26198</v>
      </c>
      <c r="R27" s="6">
        <v>6627277</v>
      </c>
      <c r="S27" s="6">
        <v>1261530</v>
      </c>
      <c r="T27" s="13">
        <f>S27/L27</f>
        <v>0.15991391347259479</v>
      </c>
      <c r="U27" s="6">
        <f>O27*96.5%</f>
        <v>48609191.335000001</v>
      </c>
      <c r="V27" s="6">
        <f>O27-U27</f>
        <v>1763027.6649999991</v>
      </c>
    </row>
    <row r="28" spans="1:22" x14ac:dyDescent="0.25">
      <c r="A28" s="1">
        <v>45164</v>
      </c>
      <c r="B28" s="4">
        <v>37423</v>
      </c>
      <c r="C28" s="4">
        <v>7057</v>
      </c>
      <c r="D28" s="6">
        <v>365006</v>
      </c>
      <c r="E28" s="6">
        <f t="shared" si="1"/>
        <v>51.722544990789288</v>
      </c>
      <c r="F28" s="8">
        <v>94033.41</v>
      </c>
      <c r="G28" s="10">
        <v>13.32</v>
      </c>
      <c r="H28" s="6">
        <f t="shared" si="2"/>
        <v>66.599999999999994</v>
      </c>
      <c r="I28" s="4">
        <v>56300</v>
      </c>
      <c r="J28" s="6">
        <v>7560966</v>
      </c>
      <c r="K28" s="4">
        <v>63357</v>
      </c>
      <c r="L28" s="6">
        <v>7925972</v>
      </c>
      <c r="M28" s="6">
        <f t="shared" si="3"/>
        <v>125.10017835440441</v>
      </c>
      <c r="N28" s="4">
        <v>92707</v>
      </c>
      <c r="O28" s="6">
        <v>51399988</v>
      </c>
      <c r="P28" s="12">
        <f t="shared" si="0"/>
        <v>6.4850075170591062</v>
      </c>
      <c r="Q28" s="4">
        <v>26809</v>
      </c>
      <c r="R28" s="6">
        <v>6483802</v>
      </c>
      <c r="S28" s="6">
        <v>1442170</v>
      </c>
      <c r="T28" s="13">
        <f>S28/L28</f>
        <v>0.18195497031783608</v>
      </c>
      <c r="U28" s="6">
        <f>O28*96.5%</f>
        <v>49600988.420000002</v>
      </c>
      <c r="V28" s="6">
        <f>O28-U28</f>
        <v>1798999.5799999982</v>
      </c>
    </row>
    <row r="29" spans="1:22" x14ac:dyDescent="0.25">
      <c r="A29" s="1">
        <v>45165</v>
      </c>
      <c r="B29" s="4">
        <v>39887</v>
      </c>
      <c r="C29" s="4">
        <v>6932</v>
      </c>
      <c r="D29" s="6">
        <v>582413</v>
      </c>
      <c r="E29" s="6">
        <f t="shared" si="1"/>
        <v>84.018032313906517</v>
      </c>
      <c r="F29" s="8">
        <v>96813.759999999995</v>
      </c>
      <c r="G29" s="10">
        <v>13.97</v>
      </c>
      <c r="H29" s="6">
        <f t="shared" si="2"/>
        <v>69.850000000000009</v>
      </c>
      <c r="I29" s="4">
        <v>50983</v>
      </c>
      <c r="J29" s="6">
        <v>6528416</v>
      </c>
      <c r="K29" s="4">
        <v>57915</v>
      </c>
      <c r="L29" s="6">
        <v>7110829</v>
      </c>
      <c r="M29" s="6">
        <f t="shared" si="3"/>
        <v>122.78043684710352</v>
      </c>
      <c r="N29" s="4">
        <v>89501</v>
      </c>
      <c r="O29" s="6">
        <v>45333336</v>
      </c>
      <c r="P29" s="12">
        <f t="shared" si="0"/>
        <v>6.3752532932517436</v>
      </c>
      <c r="Q29" s="4">
        <v>24565</v>
      </c>
      <c r="R29" s="6">
        <v>6064175</v>
      </c>
      <c r="S29" s="6">
        <v>1046654</v>
      </c>
      <c r="T29" s="13">
        <f>S29/L29</f>
        <v>0.1471915581150946</v>
      </c>
      <c r="U29" s="6">
        <f>O29*96.5%</f>
        <v>43746669.240000002</v>
      </c>
      <c r="V29" s="6">
        <f>O29-U29</f>
        <v>1586666.7599999979</v>
      </c>
    </row>
    <row r="30" spans="1:22" x14ac:dyDescent="0.25">
      <c r="A30" s="1">
        <v>45166</v>
      </c>
      <c r="B30" s="4">
        <v>39800</v>
      </c>
      <c r="C30" s="4">
        <v>6688</v>
      </c>
      <c r="D30" s="6">
        <v>377746</v>
      </c>
      <c r="E30" s="6">
        <f t="shared" si="1"/>
        <v>56.481160287081337</v>
      </c>
      <c r="F30" s="8">
        <v>93100.09</v>
      </c>
      <c r="G30" s="10">
        <v>13.92</v>
      </c>
      <c r="H30" s="6">
        <f t="shared" si="2"/>
        <v>69.599999999999994</v>
      </c>
      <c r="I30" s="4">
        <v>51949</v>
      </c>
      <c r="J30" s="6">
        <v>7111820</v>
      </c>
      <c r="K30" s="4">
        <v>58637</v>
      </c>
      <c r="L30" s="6">
        <v>7489566</v>
      </c>
      <c r="M30" s="6">
        <f t="shared" si="3"/>
        <v>127.72764636662858</v>
      </c>
      <c r="N30" s="4">
        <v>110968</v>
      </c>
      <c r="O30" s="6">
        <v>53122570</v>
      </c>
      <c r="P30" s="12">
        <f t="shared" si="0"/>
        <v>7.092876943737461</v>
      </c>
      <c r="Q30" s="4">
        <v>31467</v>
      </c>
      <c r="R30" s="6">
        <v>7518280</v>
      </c>
      <c r="S30" s="6">
        <v>-28714</v>
      </c>
      <c r="T30" s="13">
        <f>S30/L30</f>
        <v>-3.8338670091164163E-3</v>
      </c>
      <c r="U30" s="6">
        <f>O30*96.5%</f>
        <v>51263280.049999997</v>
      </c>
      <c r="V30" s="6">
        <f>O30-U30</f>
        <v>1859289.950000003</v>
      </c>
    </row>
    <row r="31" spans="1:22" x14ac:dyDescent="0.25">
      <c r="A31" s="1">
        <v>45167</v>
      </c>
      <c r="B31" s="4">
        <v>40518</v>
      </c>
      <c r="C31" s="4">
        <v>6785</v>
      </c>
      <c r="D31" s="6">
        <v>374295</v>
      </c>
      <c r="E31" s="6">
        <f t="shared" si="1"/>
        <v>55.165070007369195</v>
      </c>
      <c r="F31" s="8">
        <v>95347.86</v>
      </c>
      <c r="G31" s="10">
        <v>14.05</v>
      </c>
      <c r="H31" s="6">
        <f t="shared" si="2"/>
        <v>70.25</v>
      </c>
      <c r="I31" s="4">
        <v>53191</v>
      </c>
      <c r="J31" s="6">
        <v>7068663</v>
      </c>
      <c r="K31" s="4">
        <v>59976</v>
      </c>
      <c r="L31" s="6">
        <v>7442958</v>
      </c>
      <c r="M31" s="6">
        <f t="shared" si="3"/>
        <v>124.09893957583033</v>
      </c>
      <c r="N31" s="4">
        <v>91095</v>
      </c>
      <c r="O31" s="6">
        <v>45578721</v>
      </c>
      <c r="P31" s="12">
        <f t="shared" si="0"/>
        <v>6.1237374979141359</v>
      </c>
      <c r="Q31" s="4">
        <v>25402</v>
      </c>
      <c r="R31" s="6">
        <v>5915993</v>
      </c>
      <c r="S31" s="6">
        <v>1526965</v>
      </c>
      <c r="T31" s="13">
        <f>S31/L31</f>
        <v>0.20515566526104273</v>
      </c>
      <c r="U31" s="6">
        <f>O31*96.5%</f>
        <v>43983465.765000001</v>
      </c>
      <c r="V31" s="6">
        <f>O31-U31</f>
        <v>1595255.2349999994</v>
      </c>
    </row>
    <row r="32" spans="1:22" x14ac:dyDescent="0.25">
      <c r="A32" s="1">
        <v>45168</v>
      </c>
      <c r="B32" s="4">
        <v>35399</v>
      </c>
      <c r="C32" s="4">
        <v>6170</v>
      </c>
      <c r="D32" s="6">
        <v>357105</v>
      </c>
      <c r="E32" s="6">
        <f t="shared" si="1"/>
        <v>57.877633711507293</v>
      </c>
      <c r="F32" s="8">
        <v>84000.77</v>
      </c>
      <c r="G32" s="10">
        <v>13.61</v>
      </c>
      <c r="H32" s="6">
        <f t="shared" si="2"/>
        <v>68.05</v>
      </c>
      <c r="I32" s="4">
        <v>54278</v>
      </c>
      <c r="J32" s="6">
        <v>7482366</v>
      </c>
      <c r="K32" s="4">
        <v>60448</v>
      </c>
      <c r="L32" s="6">
        <v>7839471</v>
      </c>
      <c r="M32" s="6">
        <f t="shared" si="3"/>
        <v>129.68950172048704</v>
      </c>
      <c r="N32" s="4">
        <v>87628</v>
      </c>
      <c r="O32" s="6">
        <v>47599516</v>
      </c>
      <c r="P32" s="12">
        <f t="shared" si="0"/>
        <v>6.0717765267579917</v>
      </c>
      <c r="Q32" s="4">
        <v>25394</v>
      </c>
      <c r="R32" s="6">
        <v>6172707</v>
      </c>
      <c r="S32" s="6">
        <v>1666764</v>
      </c>
      <c r="T32" s="13">
        <f>S32/L32</f>
        <v>0.21261179485197407</v>
      </c>
      <c r="U32" s="6">
        <f>O32*96.5%</f>
        <v>45933532.939999998</v>
      </c>
      <c r="V32" s="6">
        <f>O32-U32</f>
        <v>1665983.0600000024</v>
      </c>
    </row>
    <row r="33" spans="1:22" x14ac:dyDescent="0.25">
      <c r="A33" s="1">
        <v>45169</v>
      </c>
      <c r="B33" s="4">
        <v>30125</v>
      </c>
      <c r="C33" s="4">
        <v>5730</v>
      </c>
      <c r="D33" s="6">
        <v>336916</v>
      </c>
      <c r="E33" s="6">
        <f t="shared" si="1"/>
        <v>58.798603839441533</v>
      </c>
      <c r="F33" s="8">
        <v>76394.149999999994</v>
      </c>
      <c r="G33" s="10">
        <v>13.33</v>
      </c>
      <c r="H33" s="6">
        <f t="shared" si="2"/>
        <v>66.650000000000006</v>
      </c>
      <c r="I33" s="4">
        <v>57975</v>
      </c>
      <c r="J33" s="6">
        <v>8181024</v>
      </c>
      <c r="K33" s="4">
        <v>63705</v>
      </c>
      <c r="L33" s="6">
        <v>8517940</v>
      </c>
      <c r="M33" s="6">
        <f t="shared" si="3"/>
        <v>133.70912801192998</v>
      </c>
      <c r="N33" s="4">
        <v>88027</v>
      </c>
      <c r="O33" s="6">
        <v>51746230</v>
      </c>
      <c r="P33" s="12">
        <f t="shared" si="0"/>
        <v>6.0749700044846522</v>
      </c>
      <c r="Q33" s="4">
        <v>26539</v>
      </c>
      <c r="R33" s="6">
        <v>6621817</v>
      </c>
      <c r="S33" s="6">
        <v>1896123</v>
      </c>
      <c r="T33" s="13">
        <f>S33/L33</f>
        <v>0.22260346985303958</v>
      </c>
      <c r="U33" s="6">
        <f>O33*96.5%</f>
        <v>49935111.949999996</v>
      </c>
      <c r="V33" s="6">
        <f>O33-U33</f>
        <v>1811118.0500000045</v>
      </c>
    </row>
    <row r="34" spans="1:22" x14ac:dyDescent="0.25">
      <c r="H34" s="6"/>
      <c r="T34" s="13"/>
    </row>
    <row r="35" spans="1:22" x14ac:dyDescent="0.25">
      <c r="A35" t="s">
        <v>28</v>
      </c>
      <c r="B35" s="4">
        <f>SUM(B3:B33)</f>
        <v>1168683</v>
      </c>
      <c r="C35" s="4">
        <f t="shared" ref="C35:S35" si="4">SUM(C3:C33)</f>
        <v>220082</v>
      </c>
      <c r="D35" s="6">
        <f t="shared" si="4"/>
        <v>13872267</v>
      </c>
      <c r="F35" s="8">
        <f t="shared" si="4"/>
        <v>2812682.4899999998</v>
      </c>
      <c r="G35" s="8"/>
      <c r="H35" s="6"/>
      <c r="I35" s="4">
        <f t="shared" si="4"/>
        <v>1686166</v>
      </c>
      <c r="J35" s="6">
        <f t="shared" si="4"/>
        <v>226681738</v>
      </c>
      <c r="K35" s="4">
        <f t="shared" si="4"/>
        <v>1906248</v>
      </c>
      <c r="L35" s="6">
        <f t="shared" si="4"/>
        <v>240554005</v>
      </c>
      <c r="N35" s="4">
        <f t="shared" si="4"/>
        <v>2796353</v>
      </c>
      <c r="O35" s="6">
        <f t="shared" si="4"/>
        <v>1513127039</v>
      </c>
      <c r="P35" s="11"/>
      <c r="Q35" s="4">
        <f t="shared" si="4"/>
        <v>830795</v>
      </c>
      <c r="R35" s="6">
        <f t="shared" si="4"/>
        <v>199666851</v>
      </c>
      <c r="S35" s="6">
        <f t="shared" si="4"/>
        <v>40887154</v>
      </c>
      <c r="T35" s="13">
        <f>S35/L35</f>
        <v>0.16997078888792561</v>
      </c>
      <c r="U35" s="6">
        <f>SUM(U3:U33)</f>
        <v>1460167592.6350005</v>
      </c>
      <c r="V35" s="6">
        <f>SUM(V3:V33)</f>
        <v>52959446.365000032</v>
      </c>
    </row>
    <row r="36" spans="1:22" x14ac:dyDescent="0.25">
      <c r="A36" t="s">
        <v>29</v>
      </c>
      <c r="B36" s="4">
        <f>AVERAGE(B3:B33)</f>
        <v>37699.451612903227</v>
      </c>
      <c r="C36" s="4">
        <f t="shared" ref="C36:S36" si="5">AVERAGE(C3:C33)</f>
        <v>7099.4193548387093</v>
      </c>
      <c r="D36" s="6">
        <f t="shared" si="5"/>
        <v>447492.48387096776</v>
      </c>
      <c r="E36" s="6">
        <f>AVERAGE(E3:E33)</f>
        <v>62.639862763494051</v>
      </c>
      <c r="F36" s="8">
        <f t="shared" si="5"/>
        <v>90731.693225806448</v>
      </c>
      <c r="G36" s="10">
        <f>AVERAGE(G3:G33)</f>
        <v>12.806129032258065</v>
      </c>
      <c r="H36" s="6">
        <f>AVERAGE(H3:H33)</f>
        <v>64.030645161290323</v>
      </c>
      <c r="I36" s="4">
        <f t="shared" si="5"/>
        <v>54392.451612903227</v>
      </c>
      <c r="J36" s="6">
        <f t="shared" si="5"/>
        <v>7312314.1290322579</v>
      </c>
      <c r="K36" s="4">
        <f t="shared" si="5"/>
        <v>61491.870967741932</v>
      </c>
      <c r="L36" s="6">
        <f t="shared" si="5"/>
        <v>7759806.6129032262</v>
      </c>
      <c r="M36" s="6">
        <f>AVERAGE(M3:M33)</f>
        <v>126.21536750262909</v>
      </c>
      <c r="N36" s="4">
        <f t="shared" si="5"/>
        <v>90204.93548387097</v>
      </c>
      <c r="O36" s="6">
        <f t="shared" si="5"/>
        <v>48810549.645161293</v>
      </c>
      <c r="P36" s="11">
        <f>AVERAGE(P3:P33)</f>
        <v>6.2908854227857764</v>
      </c>
      <c r="Q36" s="4">
        <f t="shared" si="5"/>
        <v>26799.83870967742</v>
      </c>
      <c r="R36" s="6">
        <f t="shared" si="5"/>
        <v>6440866.1612903224</v>
      </c>
      <c r="S36" s="6">
        <f t="shared" si="5"/>
        <v>1318940.4516129033</v>
      </c>
      <c r="T36" s="13">
        <f>AVERAGE((T3:T33))</f>
        <v>0.16938649591593335</v>
      </c>
      <c r="U36" s="6">
        <f>AVERAGE(U3:U33)</f>
        <v>47102180.407580659</v>
      </c>
      <c r="V36" s="6">
        <f>AVERAGE(V3:V33)</f>
        <v>1708369.2375806463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8" sqref="B8"/>
    </sheetView>
  </sheetViews>
  <sheetFormatPr defaultRowHeight="15" x14ac:dyDescent="0.25"/>
  <cols>
    <col min="1" max="1" width="36.7109375" bestFit="1" customWidth="1"/>
    <col min="2" max="2" width="138.28515625" bestFit="1" customWidth="1"/>
  </cols>
  <sheetData>
    <row r="1" spans="1:2" ht="18.75" x14ac:dyDescent="0.25">
      <c r="A1" s="14" t="s">
        <v>39</v>
      </c>
      <c r="B1" s="14" t="s">
        <v>40</v>
      </c>
    </row>
    <row r="2" spans="1:2" x14ac:dyDescent="0.25">
      <c r="A2" s="15" t="s">
        <v>41</v>
      </c>
      <c r="B2" s="15" t="s">
        <v>47</v>
      </c>
    </row>
    <row r="3" spans="1:2" x14ac:dyDescent="0.25">
      <c r="A3" s="15" t="s">
        <v>15</v>
      </c>
      <c r="B3" s="15" t="s">
        <v>42</v>
      </c>
    </row>
    <row r="4" spans="1:2" x14ac:dyDescent="0.25">
      <c r="A4" s="15" t="s">
        <v>43</v>
      </c>
      <c r="B4" s="15" t="s">
        <v>44</v>
      </c>
    </row>
    <row r="5" spans="1:2" x14ac:dyDescent="0.25">
      <c r="A5" s="15" t="s">
        <v>20</v>
      </c>
      <c r="B5" s="15" t="s">
        <v>45</v>
      </c>
    </row>
    <row r="6" spans="1:2" x14ac:dyDescent="0.25">
      <c r="A6" s="15" t="s">
        <v>34</v>
      </c>
      <c r="B6" s="15" t="s">
        <v>46</v>
      </c>
    </row>
    <row r="7" spans="1:2" x14ac:dyDescent="0.25">
      <c r="A7" s="15" t="s">
        <v>17</v>
      </c>
      <c r="B7" s="15" t="s">
        <v>48</v>
      </c>
    </row>
    <row r="8" spans="1:2" x14ac:dyDescent="0.25">
      <c r="A8" s="15" t="s">
        <v>16</v>
      </c>
      <c r="B8" s="15" t="s">
        <v>49</v>
      </c>
    </row>
    <row r="9" spans="1:2" x14ac:dyDescent="0.25">
      <c r="A9" s="15" t="s">
        <v>50</v>
      </c>
      <c r="B9" s="15" t="s">
        <v>51</v>
      </c>
    </row>
    <row r="10" spans="1:2" x14ac:dyDescent="0.25">
      <c r="A10" s="15" t="s">
        <v>37</v>
      </c>
      <c r="B10" s="15" t="s">
        <v>52</v>
      </c>
    </row>
    <row r="11" spans="1:2" x14ac:dyDescent="0.25">
      <c r="A11" s="15" t="s">
        <v>53</v>
      </c>
      <c r="B11" s="15" t="s">
        <v>55</v>
      </c>
    </row>
    <row r="12" spans="1:2" x14ac:dyDescent="0.25">
      <c r="A12" s="15" t="s">
        <v>21</v>
      </c>
      <c r="B12" s="15" t="s">
        <v>54</v>
      </c>
    </row>
    <row r="13" spans="1:2" x14ac:dyDescent="0.25">
      <c r="A13" s="15" t="s">
        <v>18</v>
      </c>
      <c r="B13" s="15" t="s">
        <v>56</v>
      </c>
    </row>
    <row r="14" spans="1:2" x14ac:dyDescent="0.25">
      <c r="A14" s="15" t="s">
        <v>35</v>
      </c>
      <c r="B14" s="15" t="s">
        <v>57</v>
      </c>
    </row>
    <row r="15" spans="1:2" x14ac:dyDescent="0.25">
      <c r="A15" s="15" t="s">
        <v>27</v>
      </c>
      <c r="B15" s="15" t="s">
        <v>58</v>
      </c>
    </row>
    <row r="16" spans="1:2" x14ac:dyDescent="0.25">
      <c r="A16" s="15" t="s">
        <v>59</v>
      </c>
      <c r="B16" s="15" t="s">
        <v>60</v>
      </c>
    </row>
    <row r="17" spans="1:2" x14ac:dyDescent="0.25">
      <c r="A17" s="15" t="s">
        <v>30</v>
      </c>
      <c r="B17" s="15" t="s">
        <v>61</v>
      </c>
    </row>
    <row r="18" spans="1:2" x14ac:dyDescent="0.25">
      <c r="A18" s="15" t="s">
        <v>26</v>
      </c>
      <c r="B18" s="15" t="s">
        <v>62</v>
      </c>
    </row>
    <row r="19" spans="1:2" x14ac:dyDescent="0.25">
      <c r="A19" s="15" t="s">
        <v>25</v>
      </c>
      <c r="B19" s="15" t="s">
        <v>63</v>
      </c>
    </row>
    <row r="20" spans="1:2" x14ac:dyDescent="0.25">
      <c r="A20" s="15" t="s">
        <v>24</v>
      </c>
      <c r="B20" s="15" t="s">
        <v>64</v>
      </c>
    </row>
    <row r="21" spans="1:2" x14ac:dyDescent="0.25">
      <c r="A21" s="16" t="s">
        <v>33</v>
      </c>
      <c r="B21" s="16" t="s">
        <v>65</v>
      </c>
    </row>
    <row r="22" spans="1:2" x14ac:dyDescent="0.25">
      <c r="A22" s="16" t="s">
        <v>31</v>
      </c>
      <c r="B22" s="16" t="s">
        <v>66</v>
      </c>
    </row>
    <row r="23" spans="1:2" x14ac:dyDescent="0.25">
      <c r="A23" s="16" t="s">
        <v>67</v>
      </c>
      <c r="B23" s="16" t="s">
        <v>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Data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2015-06-05T18:17:20Z</dcterms:created>
  <dcterms:modified xsi:type="dcterms:W3CDTF">2023-11-02T14:58:36Z</dcterms:modified>
</cp:coreProperties>
</file>