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ene\Desktop\"/>
    </mc:Choice>
  </mc:AlternateContent>
  <bookViews>
    <workbookView xWindow="0" yWindow="0" windowWidth="15345" windowHeight="4455" activeTab="5"/>
  </bookViews>
  <sheets>
    <sheet name="Informations Générales" sheetId="1" r:id="rId1"/>
    <sheet name="Fiche d'évaluation" sheetId="2" r:id="rId2"/>
    <sheet name="Jury1" sheetId="7" r:id="rId3"/>
    <sheet name="Jury2" sheetId="8" r:id="rId4"/>
    <sheet name="Jury3" sheetId="9" r:id="rId5"/>
    <sheet name="Résultat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2" l="1"/>
  <c r="B4" i="3" l="1"/>
  <c r="B3" i="3"/>
  <c r="D4" i="3"/>
  <c r="D3" i="3"/>
  <c r="A3" i="3"/>
  <c r="A4" i="3"/>
  <c r="H9" i="2"/>
  <c r="H12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3" i="2"/>
  <c r="H34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H54" i="2"/>
  <c r="H55" i="2"/>
  <c r="H56" i="2"/>
  <c r="H57" i="2"/>
  <c r="H59" i="2"/>
  <c r="H60" i="2"/>
  <c r="H61" i="2"/>
  <c r="H62" i="2"/>
  <c r="H63" i="2"/>
  <c r="H65" i="2"/>
  <c r="H66" i="2"/>
  <c r="H67" i="2"/>
  <c r="H69" i="2"/>
  <c r="H70" i="2"/>
  <c r="H71" i="2"/>
  <c r="Q8" i="2"/>
  <c r="H8" i="2" s="1"/>
  <c r="Q9" i="2"/>
  <c r="Q11" i="2"/>
  <c r="H11" i="2" s="1"/>
  <c r="Q12" i="2"/>
  <c r="Q13" i="2"/>
  <c r="H13" i="2" s="1"/>
  <c r="Q14" i="2"/>
  <c r="Q15" i="2"/>
  <c r="Q16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3" i="2"/>
  <c r="Q34" i="2"/>
  <c r="Q35" i="2"/>
  <c r="Q36" i="2"/>
  <c r="Q37" i="2"/>
  <c r="Q38" i="2"/>
  <c r="Q40" i="2"/>
  <c r="Q41" i="2"/>
  <c r="Q42" i="2"/>
  <c r="Q43" i="2"/>
  <c r="Q44" i="2"/>
  <c r="Q45" i="2"/>
  <c r="Q46" i="2"/>
  <c r="Q47" i="2"/>
  <c r="Q48" i="2"/>
  <c r="Q49" i="2"/>
  <c r="Q50" i="2"/>
  <c r="Q52" i="2"/>
  <c r="Q53" i="2"/>
  <c r="Q54" i="2"/>
  <c r="Q55" i="2"/>
  <c r="Q56" i="2"/>
  <c r="Q57" i="2"/>
  <c r="Q59" i="2"/>
  <c r="Q60" i="2"/>
  <c r="Q61" i="2"/>
  <c r="Q62" i="2"/>
  <c r="Q63" i="2"/>
  <c r="Q65" i="2"/>
  <c r="Q66" i="2"/>
  <c r="Q67" i="2"/>
  <c r="Q69" i="2"/>
  <c r="Q70" i="2"/>
  <c r="Q71" i="2"/>
  <c r="Q7" i="2"/>
  <c r="H7" i="2" s="1"/>
  <c r="N72" i="2"/>
  <c r="N68" i="2"/>
  <c r="O71" i="2"/>
  <c r="O70" i="2"/>
  <c r="O69" i="2"/>
  <c r="M70" i="2"/>
  <c r="M71" i="2"/>
  <c r="M69" i="2"/>
  <c r="M65" i="2"/>
  <c r="L71" i="2"/>
  <c r="L70" i="2"/>
  <c r="L69" i="2"/>
  <c r="L65" i="2"/>
  <c r="O66" i="2"/>
  <c r="O65" i="2"/>
  <c r="M67" i="2"/>
  <c r="M66" i="2"/>
  <c r="M59" i="2"/>
  <c r="L67" i="2"/>
  <c r="L66" i="2"/>
  <c r="L59" i="2"/>
  <c r="N64" i="2" s="1"/>
  <c r="O62" i="2"/>
  <c r="O61" i="2"/>
  <c r="O60" i="2"/>
  <c r="O59" i="2"/>
  <c r="M60" i="2"/>
  <c r="M61" i="2"/>
  <c r="M62" i="2"/>
  <c r="M63" i="2"/>
  <c r="M52" i="2"/>
  <c r="L63" i="2"/>
  <c r="L62" i="2"/>
  <c r="L61" i="2"/>
  <c r="L60" i="2"/>
  <c r="L52" i="2"/>
  <c r="O52" i="2"/>
  <c r="M57" i="2"/>
  <c r="M40" i="2"/>
  <c r="L57" i="2"/>
  <c r="L56" i="2"/>
  <c r="M56" i="2" s="1"/>
  <c r="O53" i="2" s="1"/>
  <c r="L55" i="2"/>
  <c r="M55" i="2" s="1"/>
  <c r="O54" i="2" s="1"/>
  <c r="L54" i="2"/>
  <c r="M54" i="2" s="1"/>
  <c r="O55" i="2" s="1"/>
  <c r="L53" i="2"/>
  <c r="M53" i="2" s="1"/>
  <c r="O56" i="2" s="1"/>
  <c r="L40" i="2"/>
  <c r="L50" i="2"/>
  <c r="M50" i="2" s="1"/>
  <c r="O40" i="2" s="1"/>
  <c r="L49" i="2"/>
  <c r="M49" i="2" s="1"/>
  <c r="O41" i="2" s="1"/>
  <c r="L48" i="2"/>
  <c r="M48" i="2" s="1"/>
  <c r="O42" i="2" s="1"/>
  <c r="L47" i="2"/>
  <c r="M47" i="2" s="1"/>
  <c r="O43" i="2" s="1"/>
  <c r="L46" i="2"/>
  <c r="M46" i="2" s="1"/>
  <c r="O44" i="2" s="1"/>
  <c r="L45" i="2"/>
  <c r="M45" i="2" s="1"/>
  <c r="O45" i="2" s="1"/>
  <c r="L44" i="2"/>
  <c r="M44" i="2" s="1"/>
  <c r="O46" i="2" s="1"/>
  <c r="L43" i="2"/>
  <c r="M43" i="2" s="1"/>
  <c r="O47" i="2" s="1"/>
  <c r="L42" i="2"/>
  <c r="M42" i="2" s="1"/>
  <c r="O48" i="2" s="1"/>
  <c r="L41" i="2"/>
  <c r="M41" i="2" s="1"/>
  <c r="O49" i="2" s="1"/>
  <c r="L33" i="2"/>
  <c r="M33" i="2" s="1"/>
  <c r="L35" i="2"/>
  <c r="M35" i="2" s="1"/>
  <c r="O36" i="2" s="1"/>
  <c r="L36" i="2"/>
  <c r="M36" i="2" s="1"/>
  <c r="O35" i="2" s="1"/>
  <c r="L37" i="2"/>
  <c r="M37" i="2" s="1"/>
  <c r="O34" i="2" s="1"/>
  <c r="L38" i="2"/>
  <c r="M38" i="2" s="1"/>
  <c r="O33" i="2" s="1"/>
  <c r="L34" i="2"/>
  <c r="L18" i="2"/>
  <c r="M18" i="2" s="1"/>
  <c r="L31" i="2"/>
  <c r="M31" i="2" s="1"/>
  <c r="O18" i="2" s="1"/>
  <c r="L30" i="2"/>
  <c r="M30" i="2" s="1"/>
  <c r="O19" i="2" s="1"/>
  <c r="L29" i="2"/>
  <c r="M29" i="2" s="1"/>
  <c r="O20" i="2" s="1"/>
  <c r="L28" i="2"/>
  <c r="M28" i="2" s="1"/>
  <c r="O21" i="2" s="1"/>
  <c r="L27" i="2"/>
  <c r="M27" i="2" s="1"/>
  <c r="O22" i="2" s="1"/>
  <c r="L26" i="2"/>
  <c r="M26" i="2" s="1"/>
  <c r="O23" i="2" s="1"/>
  <c r="L25" i="2"/>
  <c r="M25" i="2" s="1"/>
  <c r="O24" i="2" s="1"/>
  <c r="L24" i="2"/>
  <c r="M24" i="2" s="1"/>
  <c r="O25" i="2" s="1"/>
  <c r="L23" i="2"/>
  <c r="M23" i="2" s="1"/>
  <c r="O26" i="2" s="1"/>
  <c r="L22" i="2"/>
  <c r="M22" i="2" s="1"/>
  <c r="O27" i="2" s="1"/>
  <c r="L21" i="2"/>
  <c r="M21" i="2" s="1"/>
  <c r="O28" i="2" s="1"/>
  <c r="L20" i="2"/>
  <c r="M20" i="2" s="1"/>
  <c r="O29" i="2" s="1"/>
  <c r="L19" i="2"/>
  <c r="M19" i="2" s="1"/>
  <c r="O30" i="2" s="1"/>
  <c r="L11" i="2"/>
  <c r="M11" i="2" s="1"/>
  <c r="M9" i="2"/>
  <c r="L16" i="2"/>
  <c r="M16" i="2" s="1"/>
  <c r="L15" i="2"/>
  <c r="M15" i="2" s="1"/>
  <c r="L14" i="2"/>
  <c r="M14" i="2" s="1"/>
  <c r="L13" i="2"/>
  <c r="M13" i="2" s="1"/>
  <c r="L12" i="2"/>
  <c r="M12" i="2" s="1"/>
  <c r="L9" i="2"/>
  <c r="L8" i="2"/>
  <c r="M8" i="2" s="1"/>
  <c r="L7" i="2"/>
  <c r="O67" i="2" l="1"/>
  <c r="O63" i="2"/>
  <c r="O57" i="2"/>
  <c r="N58" i="2"/>
  <c r="O50" i="2"/>
  <c r="N51" i="2"/>
  <c r="O38" i="2"/>
  <c r="N39" i="2"/>
  <c r="M34" i="2"/>
  <c r="O37" i="2" s="1"/>
  <c r="N10" i="2"/>
  <c r="O39" i="2" s="1"/>
  <c r="N32" i="2"/>
  <c r="O31" i="2"/>
  <c r="M7" i="2"/>
  <c r="O9" i="2" s="1"/>
  <c r="O11" i="2"/>
  <c r="O12" i="2"/>
  <c r="O13" i="2"/>
  <c r="O14" i="2"/>
  <c r="O15" i="2"/>
  <c r="O16" i="2"/>
  <c r="N17" i="2"/>
  <c r="O8" i="2"/>
  <c r="O7" i="2"/>
  <c r="F4" i="3" l="1"/>
  <c r="F3" i="3"/>
  <c r="E4" i="3"/>
  <c r="E3" i="3"/>
  <c r="C3" i="3"/>
  <c r="C4" i="3"/>
  <c r="A69" i="2"/>
  <c r="A65" i="2"/>
  <c r="J25" i="1"/>
  <c r="J21" i="1"/>
  <c r="J22" i="1"/>
  <c r="J23" i="1"/>
  <c r="J24" i="1"/>
  <c r="J20" i="1"/>
  <c r="J19" i="1"/>
  <c r="J18" i="1"/>
  <c r="J17" i="1"/>
  <c r="J16" i="1"/>
  <c r="J15" i="1"/>
  <c r="J14" i="1"/>
  <c r="J13" i="1"/>
  <c r="G3" i="3" l="1"/>
  <c r="G4" i="3"/>
  <c r="J26" i="1"/>
  <c r="G26" i="1" s="1"/>
</calcChain>
</file>

<file path=xl/sharedStrings.xml><?xml version="1.0" encoding="utf-8"?>
<sst xmlns="http://schemas.openxmlformats.org/spreadsheetml/2006/main" count="326" uniqueCount="117">
  <si>
    <t>Partie réservée à l'administration</t>
  </si>
  <si>
    <t>OPTIONS</t>
  </si>
  <si>
    <t>SIL ( Systèmes Informatiques et Logiciels)</t>
  </si>
  <si>
    <t>SIQ (Système Informatique)</t>
  </si>
  <si>
    <t>SIT (Systèmes d'Information et Technologie)</t>
  </si>
  <si>
    <t>Promotion :</t>
  </si>
  <si>
    <r>
      <t xml:space="preserve">Noms et Prénoms des candidat(e)s  </t>
    </r>
    <r>
      <rPr>
        <sz val="12"/>
        <color indexed="8"/>
        <rFont val="Times New Roman"/>
        <family val="1"/>
      </rPr>
      <t xml:space="preserve">  </t>
    </r>
  </si>
  <si>
    <t>Matricule </t>
  </si>
  <si>
    <r>
      <t>Option :</t>
    </r>
    <r>
      <rPr>
        <sz val="12"/>
        <color indexed="8"/>
        <rFont val="Times New Roman"/>
        <family val="1"/>
      </rPr>
      <t xml:space="preserve"> </t>
    </r>
  </si>
  <si>
    <t>Intitulé du mémoire :</t>
  </si>
  <si>
    <t>Date de soutenance :</t>
  </si>
  <si>
    <t>Composition du jury :</t>
  </si>
  <si>
    <t>Qualité</t>
  </si>
  <si>
    <t>Membres</t>
  </si>
  <si>
    <t>Président :</t>
  </si>
  <si>
    <t xml:space="preserve">Examinateur : </t>
  </si>
  <si>
    <t xml:space="preserve">Rapporteur : </t>
  </si>
  <si>
    <t>Encadreur :</t>
  </si>
  <si>
    <t>2018/2019</t>
  </si>
  <si>
    <t>Ait Laoussine Hanene</t>
  </si>
  <si>
    <t>14/0198</t>
  </si>
  <si>
    <t>Bedla Hasna Rahma</t>
  </si>
  <si>
    <t>14/0174</t>
  </si>
  <si>
    <t>Samedi 1 Juin 2019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</si>
  <si>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</si>
  <si>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</si>
  <si>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Définir le besoin, définir les fonctions de service, identifier les contraintes, traduire un besoin fonctionnel en problématique technique</t>
  </si>
  <si>
    <t xml:space="preserve"> A - Identification du problème à résoudre</t>
  </si>
  <si>
    <t>Présentation du contexte</t>
  </si>
  <si>
    <t>Problématique</t>
  </si>
  <si>
    <t>Objectifs</t>
  </si>
  <si>
    <t>Qualité du planning de travail</t>
  </si>
  <si>
    <t>Respect du planning de travail</t>
  </si>
  <si>
    <t>Présence aux entrevus périodiques</t>
  </si>
  <si>
    <t>Qualité du travail présenté lors des réunions périodiques</t>
  </si>
  <si>
    <t>Volume de travail présentés lors des entrevus</t>
  </si>
  <si>
    <t>Etat d'avancement du projet au moment du dépôt final</t>
  </si>
  <si>
    <t xml:space="preserve"> B - Démarche Projet</t>
  </si>
  <si>
    <t xml:space="preserve"> C - Adopter, concevoir, réaliser une solution selon une méthodologie</t>
  </si>
  <si>
    <t>Etude de l'existant</t>
  </si>
  <si>
    <t>Bibligraphie</t>
  </si>
  <si>
    <t>Analyse</t>
  </si>
  <si>
    <t>Solution proposée</t>
  </si>
  <si>
    <t>Conception</t>
  </si>
  <si>
    <t>Fonctionnalités</t>
  </si>
  <si>
    <t>Integrité des données</t>
  </si>
  <si>
    <t>Intégration</t>
  </si>
  <si>
    <t>Documentation technique de la solution</t>
  </si>
  <si>
    <t>Réalisation</t>
  </si>
  <si>
    <t>Qualité code</t>
  </si>
  <si>
    <t>Qualité de la démo</t>
  </si>
  <si>
    <t>IHM</t>
  </si>
  <si>
    <t>Tests et jeux d'essais</t>
  </si>
  <si>
    <t xml:space="preserve"> D - Evaluer la qualité de la solution proposée</t>
  </si>
  <si>
    <t>Sécurité</t>
  </si>
  <si>
    <t>Performances</t>
  </si>
  <si>
    <t>Fiabilité</t>
  </si>
  <si>
    <t>Cout</t>
  </si>
  <si>
    <t>Satisfaction usager</t>
  </si>
  <si>
    <t>Déploiment</t>
  </si>
  <si>
    <t xml:space="preserve"> E - Rapport</t>
  </si>
  <si>
    <t>Fond</t>
  </si>
  <si>
    <t>Plan du rapport</t>
  </si>
  <si>
    <t>Introduction</t>
  </si>
  <si>
    <t>Conclusion</t>
  </si>
  <si>
    <t>Perspectives (pertinence)</t>
  </si>
  <si>
    <t>Présentation du sujet</t>
  </si>
  <si>
    <t>Présentation de la problématique</t>
  </si>
  <si>
    <t>Clarté dans la formulation des objecttifs ou des hypothèses</t>
  </si>
  <si>
    <t>Utilisation d'une métodologie et/ou de techniques dans les règles de l'art</t>
  </si>
  <si>
    <t>Capacité de synthèse</t>
  </si>
  <si>
    <t>Capacité d'analyse critique</t>
  </si>
  <si>
    <t>Rigueur de l'argumentation</t>
  </si>
  <si>
    <t>Forme</t>
  </si>
  <si>
    <t>Respect des normes données (couverture, nombre de pages, plan, références bibliographiques)</t>
  </si>
  <si>
    <t>Sence et cohérence du texte (lisibilitén style d'expression)</t>
  </si>
  <si>
    <t>fautes d'orthographes</t>
  </si>
  <si>
    <t>fautes de syntaxe</t>
  </si>
  <si>
    <t>Présentation générale du rapport (mise en page, titres, paragraphes, finition, schémas, tableaux, exemples, …)</t>
  </si>
  <si>
    <t xml:space="preserve"> F - Soutenance</t>
  </si>
  <si>
    <t>Partie Commune</t>
  </si>
  <si>
    <t>Structuration de l'exposé (forme)</t>
  </si>
  <si>
    <t>Synthèse des éléments principaux/essentiels/importants</t>
  </si>
  <si>
    <t>Clarté de la présentation (diapos claires et lisibles, enchainements, illutration)</t>
  </si>
  <si>
    <t>expression orale et écrite</t>
  </si>
  <si>
    <t>Respect du temps alloué ( par diapo, global)</t>
  </si>
  <si>
    <t>Maitrise du sujet</t>
  </si>
  <si>
    <t>Qualité des réponses aux questions</t>
  </si>
  <si>
    <t>Impression générale( prononciation, articulation, volume, débit, intonation, posture, aisance, présence)</t>
  </si>
  <si>
    <t>x</t>
  </si>
  <si>
    <t>Poid du critère</t>
  </si>
  <si>
    <t>Note Brute</t>
  </si>
  <si>
    <t>Clarté du texte</t>
  </si>
  <si>
    <r>
      <rPr>
        <b/>
        <sz val="10"/>
        <color rgb="FFFF0000"/>
        <rFont val="Arial"/>
        <family val="2"/>
      </rPr>
      <t>ATTENTION</t>
    </r>
    <r>
      <rPr>
        <sz val="10"/>
        <color theme="1"/>
        <rFont val="Arial"/>
        <family val="2"/>
      </rPr>
      <t>,</t>
    </r>
    <r>
      <rPr>
        <b/>
        <sz val="10"/>
        <color rgb="FF002060"/>
        <rFont val="Arial"/>
        <family val="2"/>
      </rPr>
      <t xml:space="preserve"> si le symbole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◄</t>
    </r>
    <r>
      <rPr>
        <sz val="10"/>
        <color theme="1"/>
        <rFont val="Arial"/>
        <family val="2"/>
      </rPr>
      <t xml:space="preserve"> </t>
    </r>
    <r>
      <rPr>
        <b/>
        <sz val="10"/>
        <color rgb="FF002060"/>
        <rFont val="Arial"/>
        <family val="2"/>
      </rPr>
      <t>apparait dans cette colonne c'est qu'il y a plus d'une valeur donnée à l'indicateur, il faut alors choisir laquelle retenir, ou que l'indicateur est mentionné "non" évalué :</t>
    </r>
  </si>
  <si>
    <t>Î</t>
  </si>
  <si>
    <t>I</t>
  </si>
  <si>
    <t>↑</t>
  </si>
  <si>
    <t>Cocher la case "X" ou tout autre caractère pour le choix</t>
  </si>
  <si>
    <t>Réponses aux questions</t>
  </si>
  <si>
    <t>Noms et prénoms des candidats</t>
  </si>
  <si>
    <t>Rapport</t>
  </si>
  <si>
    <t>Exposé</t>
  </si>
  <si>
    <t>Conception &amp; Réalisation</t>
  </si>
  <si>
    <t>Commision Suivi</t>
  </si>
  <si>
    <t>Note Finale /20</t>
  </si>
  <si>
    <t>Pondération</t>
  </si>
  <si>
    <t>Vote Jury1</t>
  </si>
  <si>
    <t>Vote Jury2</t>
  </si>
  <si>
    <t>Vote Jury3</t>
  </si>
  <si>
    <t>Maitrise du sujet (ETUDIANT 1)</t>
  </si>
  <si>
    <t>Qualité des réponses aux questions (ETUDIANT 1)</t>
  </si>
  <si>
    <t>Impression générale( prononciation, articulation, volume, débit, intonation, posture, aisance, présence) (ETUDIANT 1)</t>
  </si>
  <si>
    <t>Maitrise du sujet (ETUDIANT 2)</t>
  </si>
  <si>
    <t>Qualité des réponses aux questions (ETUDIANT 2)</t>
  </si>
  <si>
    <t>Impression générale( prononciation, articulation, volume, débit, intonation, posture, aisance, présence) (ETUDIANT 2)</t>
  </si>
  <si>
    <t xml:space="preserve">Conception et la réalisation d'un Outil pour aider le jury à prendre la bonne décision </t>
  </si>
  <si>
    <t>MR Chalal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</si>
</sst>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 mmmm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B9B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49" fontId="0" fillId="2" borderId="1" xfId="0" applyNumberFormat="1" applyFill="1" applyBorder="1" applyProtection="1"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Protection="1"/>
    <xf numFmtId="0" fontId="5" fillId="0" borderId="0" xfId="0" applyFont="1" applyAlignment="1" applyProtection="1"/>
    <xf numFmtId="0" fontId="5" fillId="0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3" fillId="0" borderId="0" xfId="0" applyFont="1" applyProtection="1"/>
    <xf numFmtId="0" fontId="3" fillId="0" borderId="0" xfId="0" applyFont="1" applyFill="1" applyBorder="1" applyProtection="1"/>
    <xf numFmtId="0" fontId="5" fillId="6" borderId="1" xfId="0" applyFont="1" applyFill="1" applyBorder="1" applyProtection="1"/>
    <xf numFmtId="0" fontId="6" fillId="6" borderId="1" xfId="0" applyFont="1" applyFill="1" applyBorder="1" applyProtection="1"/>
    <xf numFmtId="0" fontId="0" fillId="6" borderId="0" xfId="0" applyFill="1" applyBorder="1" applyProtection="1"/>
    <xf numFmtId="0" fontId="3" fillId="0" borderId="0" xfId="0" applyFont="1"/>
    <xf numFmtId="0" fontId="3" fillId="0" borderId="0" xfId="0" quotePrefix="1" applyFont="1"/>
    <xf numFmtId="0" fontId="0" fillId="2" borderId="0" xfId="0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center"/>
    </xf>
    <xf numFmtId="0" fontId="5" fillId="6" borderId="0" xfId="0" applyFont="1" applyFill="1" applyBorder="1" applyProtection="1"/>
    <xf numFmtId="0" fontId="13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>
      <alignment vertical="center"/>
    </xf>
    <xf numFmtId="0" fontId="13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2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7" borderId="1" xfId="0" applyFill="1" applyBorder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14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0" fillId="0" borderId="0" xfId="0" applyAlignment="1" applyProtection="1">
      <alignment wrapText="1"/>
      <protection hidden="1"/>
    </xf>
    <xf numFmtId="0" fontId="0" fillId="0" borderId="0" xfId="0" applyProtection="1">
      <protection hidden="1"/>
    </xf>
    <xf numFmtId="0" fontId="3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0" fillId="0" borderId="0" xfId="0" applyAlignment="1" applyProtection="1">
      <protection hidden="1"/>
    </xf>
    <xf numFmtId="9" fontId="0" fillId="0" borderId="0" xfId="0" applyNumberFormat="1" applyProtection="1">
      <protection hidden="1"/>
    </xf>
    <xf numFmtId="9" fontId="3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9" fontId="0" fillId="0" borderId="0" xfId="1" applyFont="1" applyProtection="1">
      <protection hidden="1"/>
    </xf>
    <xf numFmtId="16" fontId="0" fillId="0" borderId="0" xfId="0" applyNumberFormat="1" applyProtection="1">
      <protection hidden="1"/>
    </xf>
    <xf numFmtId="9" fontId="3" fillId="0" borderId="0" xfId="1" applyFont="1" applyProtection="1">
      <protection hidden="1"/>
    </xf>
    <xf numFmtId="9" fontId="0" fillId="4" borderId="0" xfId="0" applyNumberFormat="1" applyFill="1" applyProtection="1">
      <protection hidden="1"/>
    </xf>
    <xf numFmtId="0" fontId="14" fillId="0" borderId="0" xfId="0" applyFont="1" applyFill="1" applyAlignment="1" applyProtection="1">
      <alignment wrapText="1"/>
      <protection hidden="1"/>
    </xf>
    <xf numFmtId="0" fontId="14" fillId="0" borderId="0" xfId="0" applyFont="1" applyFill="1" applyAlignment="1" applyProtection="1">
      <protection hidden="1"/>
    </xf>
    <xf numFmtId="0" fontId="12" fillId="0" borderId="2" xfId="0" applyFont="1" applyBorder="1" applyAlignment="1">
      <alignment horizontal="center" vertical="center"/>
    </xf>
    <xf numFmtId="0" fontId="13" fillId="5" borderId="2" xfId="0" applyFont="1" applyFill="1" applyBorder="1" applyAlignment="1" applyProtection="1">
      <alignment horizontal="center" vertical="center"/>
      <protection locked="0"/>
    </xf>
    <xf numFmtId="0" fontId="0" fillId="0" borderId="1" xfId="0" applyBorder="1"/>
    <xf numFmtId="9" fontId="13" fillId="6" borderId="2" xfId="0" applyNumberFormat="1" applyFont="1" applyFill="1" applyBorder="1" applyAlignment="1" applyProtection="1">
      <alignment horizontal="center" vertical="center"/>
      <protection locked="0"/>
    </xf>
    <xf numFmtId="9" fontId="13" fillId="0" borderId="2" xfId="0" applyNumberFormat="1" applyFont="1" applyFill="1" applyBorder="1" applyAlignment="1" applyProtection="1">
      <alignment horizontal="center" vertical="center"/>
      <protection locked="0"/>
    </xf>
    <xf numFmtId="9" fontId="13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</xf>
    <xf numFmtId="0" fontId="4" fillId="6" borderId="0" xfId="0" applyFont="1" applyFill="1" applyBorder="1" applyAlignment="1" applyProtection="1">
      <alignment horizontal="center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164" fontId="0" fillId="2" borderId="0" xfId="0" applyNumberFormat="1" applyFill="1" applyBorder="1" applyAlignment="1" applyProtection="1">
      <alignment horizontal="left"/>
      <protection locked="0"/>
    </xf>
    <xf numFmtId="0" fontId="5" fillId="6" borderId="0" xfId="0" applyFont="1" applyFill="1" applyBorder="1" applyAlignment="1" applyProtection="1">
      <alignment horizontal="center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0" fontId="8" fillId="7" borderId="2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right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hidden="1"/>
    </xf>
    <xf numFmtId="0" fontId="8" fillId="0" borderId="1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9999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14688009951063E-3"/>
          <c:y val="5.4482289437837554E-2"/>
          <c:w val="0.76938705409675856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d''évaluation'!$O$7:$O$9</c:f>
              <c:numCache>
                <c:formatCode>0%</c:formatCode>
                <c:ptCount val="3"/>
                <c:pt idx="0">
                  <c:v>1</c:v>
                </c:pt>
                <c:pt idx="1">
                  <c:v>0.33333333333333331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2-4F02-9BE8-361CF44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88E-3"/>
          <c:y val="8.2894885809164029E-2"/>
          <c:w val="0.76938705409675856"/>
          <c:h val="0.797569559482656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d''évaluation'!$O$18:$O$31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AED-BCBF-7173C6D6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9.4979423868312762E-2"/>
          <c:w val="0.76938705409675856"/>
          <c:h val="0.7714934707235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d''évaluation'!$O$40:$O$50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C-40AC-AFDC-CFC15518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9.4979423868312762E-2"/>
          <c:w val="0.76938705409675856"/>
          <c:h val="0.7714934707235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d''évaluation'!$O$33:$O$38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4-458F-A93E-B443470A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88E-3"/>
          <c:y val="8.2894885809164029E-2"/>
          <c:w val="0.76938705409675856"/>
          <c:h val="0.797569559482656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d''évaluation'!$O$11:$O$16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4-4611-81E7-C77144CE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6.6909278579515716E-2"/>
          <c:w val="0.76938705409675856"/>
          <c:h val="0.6592129626815651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d''évaluation'!$O$52:$O$57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6-4BCB-8F27-D295F1AB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6.6909278579515716E-2"/>
          <c:w val="0.76938705409675856"/>
          <c:h val="0.6592129626815651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d''évaluation'!$O$59:$O$63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87B-9AE8-3D670C99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6.6909278579515716E-2"/>
          <c:w val="0.76938705409675856"/>
          <c:h val="0.6592129626815651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d''évaluation'!$O$65:$O$67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8-422A-9B11-D852970B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500199640472792E-3"/>
          <c:y val="6.6909278579515716E-2"/>
          <c:w val="0.76938705409675856"/>
          <c:h val="0.6592129626815651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'Fiche d''évaluation'!$O$69:$O$71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D2B-813F-C845E98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14456848"/>
        <c:axId val="614455208"/>
      </c:barChart>
      <c:catAx>
        <c:axId val="61445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4455208"/>
        <c:crosses val="autoZero"/>
        <c:auto val="1"/>
        <c:lblAlgn val="ctr"/>
        <c:lblOffset val="100"/>
        <c:noMultiLvlLbl val="0"/>
      </c:catAx>
      <c:valAx>
        <c:axId val="614455208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61445684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5</xdr:row>
      <xdr:rowOff>123826</xdr:rowOff>
    </xdr:from>
    <xdr:to>
      <xdr:col>9</xdr:col>
      <xdr:colOff>1428750</xdr:colOff>
      <xdr:row>9</xdr:row>
      <xdr:rowOff>95250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4A3AAFA6-870A-48F1-845C-A72B99C20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228601</xdr:colOff>
      <xdr:row>15</xdr:row>
      <xdr:rowOff>97970</xdr:rowOff>
    </xdr:from>
    <xdr:to>
      <xdr:col>10</xdr:col>
      <xdr:colOff>1</xdr:colOff>
      <xdr:row>33</xdr:row>
      <xdr:rowOff>16329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833F29B9-9C71-4AF7-B87C-B227C4A1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37</xdr:row>
      <xdr:rowOff>142875</xdr:rowOff>
    </xdr:from>
    <xdr:to>
      <xdr:col>10</xdr:col>
      <xdr:colOff>19050</xdr:colOff>
      <xdr:row>52</xdr:row>
      <xdr:rowOff>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FFC31C47-0991-47D8-9233-2B516DCA7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31</xdr:row>
      <xdr:rowOff>19051</xdr:rowOff>
    </xdr:from>
    <xdr:to>
      <xdr:col>10</xdr:col>
      <xdr:colOff>9525</xdr:colOff>
      <xdr:row>39</xdr:row>
      <xdr:rowOff>38101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FDABE7A1-F4EB-4E20-BE2D-4825F8C5F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9</xdr:row>
      <xdr:rowOff>66675</xdr:rowOff>
    </xdr:from>
    <xdr:to>
      <xdr:col>10</xdr:col>
      <xdr:colOff>0</xdr:colOff>
      <xdr:row>17</xdr:row>
      <xdr:rowOff>9525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43A60E17-C0B7-4AF3-A677-1240BA1E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219075</xdr:colOff>
      <xdr:row>50</xdr:row>
      <xdr:rowOff>28576</xdr:rowOff>
    </xdr:from>
    <xdr:to>
      <xdr:col>10</xdr:col>
      <xdr:colOff>28575</xdr:colOff>
      <xdr:row>59</xdr:row>
      <xdr:rowOff>142875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50EAE58-FC6D-40E6-B957-27ED48AAB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209550</xdr:colOff>
      <xdr:row>57</xdr:row>
      <xdr:rowOff>57150</xdr:rowOff>
    </xdr:from>
    <xdr:to>
      <xdr:col>10</xdr:col>
      <xdr:colOff>38101</xdr:colOff>
      <xdr:row>65</xdr:row>
      <xdr:rowOff>76200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5B9B633-2224-4680-93BF-D7EE2A464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209549</xdr:colOff>
      <xdr:row>63</xdr:row>
      <xdr:rowOff>114301</xdr:rowOff>
    </xdr:from>
    <xdr:to>
      <xdr:col>10</xdr:col>
      <xdr:colOff>47624</xdr:colOff>
      <xdr:row>68</xdr:row>
      <xdr:rowOff>133350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ABF888E7-8750-437F-A33B-B243835C0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219076</xdr:colOff>
      <xdr:row>67</xdr:row>
      <xdr:rowOff>123825</xdr:rowOff>
    </xdr:from>
    <xdr:to>
      <xdr:col>10</xdr:col>
      <xdr:colOff>47626</xdr:colOff>
      <xdr:row>72</xdr:row>
      <xdr:rowOff>142874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36916A04-738F-4855-A954-63B91333A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831397</xdr:colOff>
      <xdr:row>6</xdr:row>
      <xdr:rowOff>137433</xdr:rowOff>
    </xdr:from>
    <xdr:to>
      <xdr:col>8</xdr:col>
      <xdr:colOff>850447</xdr:colOff>
      <xdr:row>71</xdr:row>
      <xdr:rowOff>99333</xdr:rowOff>
    </xdr:to>
    <xdr:sp macro="" textlink="">
      <xdr:nvSpPr>
        <xdr:cNvPr id="29" name="Trait 33">
          <a:extLst>
            <a:ext uri="{FF2B5EF4-FFF2-40B4-BE49-F238E27FC236}">
              <a16:creationId xmlns:a16="http://schemas.microsoft.com/office/drawing/2014/main" id="{2EA92904-1CC3-4AB8-90A8-4942F5920F2E}"/>
            </a:ext>
          </a:extLst>
        </xdr:cNvPr>
        <xdr:cNvSpPr>
          <a:spLocks noChangeShapeType="1"/>
        </xdr:cNvSpPr>
      </xdr:nvSpPr>
      <xdr:spPr bwMode="auto">
        <a:xfrm>
          <a:off x="10982326" y="1416504"/>
          <a:ext cx="19050" cy="12330793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workbookViewId="0">
      <selection activeCell="B28" sqref="B28:E28"/>
    </sheetView>
  </sheetViews>
  <sheetFormatPr baseColWidth="10" defaultRowHeight="15" x14ac:dyDescent="0.25"/>
  <cols>
    <col min="1" max="1" width="12.7109375" customWidth="1"/>
    <col min="2" max="2" width="11.140625" customWidth="1"/>
    <col min="3" max="3" width="10.5703125" customWidth="1"/>
    <col min="4" max="4" width="10.140625" customWidth="1"/>
    <col min="5" max="5" width="9.7109375" customWidth="1"/>
    <col min="6" max="6" width="10.5703125" customWidth="1"/>
    <col min="7" max="7" width="42.85546875" customWidth="1"/>
  </cols>
  <sheetData>
    <row r="1" spans="1:10" hidden="1" x14ac:dyDescent="0.25">
      <c r="A1" s="1"/>
      <c r="B1" s="1"/>
      <c r="C1" s="1"/>
      <c r="D1" s="1"/>
      <c r="E1" s="1"/>
      <c r="F1" s="1"/>
      <c r="G1" s="1"/>
    </row>
    <row r="2" spans="1:10" ht="23.25" x14ac:dyDescent="0.35">
      <c r="A2" s="64" t="s">
        <v>0</v>
      </c>
      <c r="B2" s="64"/>
      <c r="C2" s="64"/>
      <c r="D2" s="64"/>
      <c r="E2" s="64"/>
      <c r="F2" s="64"/>
      <c r="G2" s="64"/>
    </row>
    <row r="3" spans="1:10" ht="6.75" hidden="1" customHeight="1" x14ac:dyDescent="0.25">
      <c r="A3" s="1"/>
      <c r="B3" s="1"/>
      <c r="C3" s="9"/>
      <c r="D3" s="9"/>
      <c r="E3" s="9"/>
      <c r="F3" s="9"/>
      <c r="G3" s="1"/>
    </row>
    <row r="4" spans="1:10" ht="10.5" customHeight="1" x14ac:dyDescent="0.25">
      <c r="A4" s="1"/>
      <c r="B4" s="1"/>
      <c r="C4" s="9"/>
      <c r="D4" s="9" t="s">
        <v>1</v>
      </c>
      <c r="E4" s="9"/>
      <c r="F4" s="9"/>
      <c r="G4" s="1"/>
    </row>
    <row r="5" spans="1:10" ht="12.75" hidden="1" customHeight="1" x14ac:dyDescent="0.25">
      <c r="A5" s="1"/>
      <c r="B5" s="1"/>
      <c r="C5" s="9"/>
      <c r="D5" s="61" t="s">
        <v>2</v>
      </c>
      <c r="E5" s="61"/>
      <c r="F5" s="61"/>
      <c r="G5" s="1"/>
    </row>
    <row r="6" spans="1:10" hidden="1" x14ac:dyDescent="0.25">
      <c r="A6" s="1"/>
      <c r="B6" s="1"/>
      <c r="C6" s="9"/>
      <c r="D6" s="61" t="s">
        <v>3</v>
      </c>
      <c r="E6" s="61"/>
      <c r="F6" s="61"/>
      <c r="G6" s="1"/>
    </row>
    <row r="7" spans="1:10" hidden="1" x14ac:dyDescent="0.25">
      <c r="A7" s="1"/>
      <c r="B7" s="1"/>
      <c r="C7" s="9"/>
      <c r="D7" s="62" t="s">
        <v>4</v>
      </c>
      <c r="E7" s="62"/>
      <c r="F7" s="62"/>
      <c r="G7" s="1"/>
    </row>
    <row r="8" spans="1:10" hidden="1" x14ac:dyDescent="0.25">
      <c r="A8" s="1"/>
      <c r="B8" s="1"/>
      <c r="C8" s="8"/>
      <c r="D8" s="9"/>
      <c r="E8" s="8"/>
      <c r="F8" s="8"/>
      <c r="G8" s="1"/>
    </row>
    <row r="9" spans="1:10" hidden="1" x14ac:dyDescent="0.25">
      <c r="A9" s="1"/>
      <c r="B9" s="1"/>
      <c r="C9" s="1"/>
      <c r="D9" s="1"/>
      <c r="E9" s="1"/>
      <c r="F9" s="1"/>
      <c r="G9" s="1"/>
    </row>
    <row r="10" spans="1:10" hidden="1" x14ac:dyDescent="0.25">
      <c r="A10" s="1"/>
      <c r="B10" s="1"/>
      <c r="C10" s="1"/>
      <c r="D10" s="1"/>
      <c r="E10" s="1"/>
      <c r="F10" s="1"/>
      <c r="G10" s="1"/>
    </row>
    <row r="11" spans="1:10" ht="15.75" x14ac:dyDescent="0.25">
      <c r="A11" s="18" t="s">
        <v>5</v>
      </c>
      <c r="B11" s="15" t="s">
        <v>18</v>
      </c>
      <c r="C11" s="16"/>
      <c r="D11" s="1"/>
      <c r="E11" s="1"/>
      <c r="F11" s="1"/>
      <c r="G11" s="1"/>
    </row>
    <row r="12" spans="1:10" x14ac:dyDescent="0.25">
      <c r="A12" s="1"/>
      <c r="B12" s="1"/>
      <c r="C12" s="1"/>
      <c r="D12" s="1"/>
      <c r="E12" s="1"/>
      <c r="F12" s="1"/>
      <c r="G12" s="1"/>
    </row>
    <row r="13" spans="1:10" ht="15.75" x14ac:dyDescent="0.25">
      <c r="A13" s="63" t="s">
        <v>6</v>
      </c>
      <c r="B13" s="63"/>
      <c r="C13" s="63"/>
      <c r="D13" s="63"/>
      <c r="E13" s="63"/>
      <c r="F13" s="10" t="s">
        <v>7</v>
      </c>
      <c r="G13" s="10" t="s">
        <v>8</v>
      </c>
      <c r="J13" s="13" t="b">
        <f>IF(B11&lt;&gt;"",TRUE,FALSE)</f>
        <v>1</v>
      </c>
    </row>
    <row r="14" spans="1:10" ht="22.5" customHeight="1" x14ac:dyDescent="0.25">
      <c r="A14" s="67" t="s">
        <v>19</v>
      </c>
      <c r="B14" s="68"/>
      <c r="C14" s="68"/>
      <c r="D14" s="68"/>
      <c r="E14" s="69"/>
      <c r="F14" s="2" t="s">
        <v>20</v>
      </c>
      <c r="G14" s="3" t="s">
        <v>4</v>
      </c>
      <c r="J14" s="13" t="b">
        <f>IF(A14&lt;&gt;"",TRUE,FALSE)</f>
        <v>1</v>
      </c>
    </row>
    <row r="15" spans="1:10" ht="24" customHeight="1" x14ac:dyDescent="0.25">
      <c r="A15" s="67" t="s">
        <v>21</v>
      </c>
      <c r="B15" s="68"/>
      <c r="C15" s="68"/>
      <c r="D15" s="68"/>
      <c r="E15" s="69"/>
      <c r="F15" s="2" t="s">
        <v>22</v>
      </c>
      <c r="G15" s="3" t="s">
        <v>3</v>
      </c>
      <c r="J15" s="13" t="b">
        <f>IF(A15&lt;&gt;"",TRUE,FALSE)</f>
        <v>1</v>
      </c>
    </row>
    <row r="16" spans="1:10" ht="15.75" x14ac:dyDescent="0.25">
      <c r="A16" s="4"/>
      <c r="B16" s="1"/>
      <c r="C16" s="1"/>
      <c r="D16" s="1"/>
      <c r="E16" s="1"/>
      <c r="F16" s="1"/>
      <c r="G16" s="4"/>
      <c r="J16" s="13" t="b">
        <f>IF(F14&lt;&gt;"",TRUE,FALSE)</f>
        <v>1</v>
      </c>
    </row>
    <row r="17" spans="1:10" ht="15.75" x14ac:dyDescent="0.25">
      <c r="A17" s="71" t="s">
        <v>9</v>
      </c>
      <c r="B17" s="71"/>
      <c r="C17" s="71"/>
      <c r="D17" s="71"/>
      <c r="E17" s="71"/>
      <c r="F17" s="71"/>
      <c r="G17" s="71"/>
      <c r="J17" s="13" t="b">
        <f>IF(F15&lt;&gt;"",TRUE,FALSE)</f>
        <v>1</v>
      </c>
    </row>
    <row r="18" spans="1:10" ht="15.75" customHeight="1" x14ac:dyDescent="0.25">
      <c r="A18" s="72" t="s">
        <v>115</v>
      </c>
      <c r="B18" s="72"/>
      <c r="C18" s="72"/>
      <c r="D18" s="72"/>
      <c r="E18" s="72"/>
      <c r="F18" s="72"/>
      <c r="G18" s="72"/>
      <c r="J18" s="13" t="b">
        <f>IF(G14&lt;&gt;"",TRUE,FALSE)</f>
        <v>1</v>
      </c>
    </row>
    <row r="19" spans="1:10" x14ac:dyDescent="0.25">
      <c r="A19" s="72"/>
      <c r="B19" s="72"/>
      <c r="C19" s="72"/>
      <c r="D19" s="72"/>
      <c r="E19" s="72"/>
      <c r="F19" s="72"/>
      <c r="G19" s="72"/>
      <c r="J19" s="13" t="b">
        <f>IF(G15&lt;&gt;"",TRUE,FALSE)</f>
        <v>1</v>
      </c>
    </row>
    <row r="20" spans="1:10" ht="15.75" x14ac:dyDescent="0.25">
      <c r="A20" s="5"/>
      <c r="B20" s="5"/>
      <c r="C20" s="5"/>
      <c r="D20" s="5"/>
      <c r="E20" s="5"/>
      <c r="F20" s="5"/>
      <c r="G20" s="5"/>
      <c r="J20" s="13" t="b">
        <f>IF(A18&lt;&gt;"",TRUE,FALSE)</f>
        <v>1</v>
      </c>
    </row>
    <row r="21" spans="1:10" ht="15.75" x14ac:dyDescent="0.25">
      <c r="A21" s="18" t="s">
        <v>10</v>
      </c>
      <c r="B21" s="12"/>
      <c r="C21" s="70" t="s">
        <v>23</v>
      </c>
      <c r="D21" s="70"/>
      <c r="E21" s="1"/>
      <c r="F21" s="1"/>
      <c r="J21" s="13" t="b">
        <f>IF(C21&lt;&gt;"",TRUE,FALSE)</f>
        <v>1</v>
      </c>
    </row>
    <row r="22" spans="1:10" x14ac:dyDescent="0.25">
      <c r="A22" s="1"/>
      <c r="B22" s="1"/>
      <c r="C22" s="1"/>
      <c r="D22" s="1"/>
      <c r="E22" s="1"/>
      <c r="F22" s="1"/>
      <c r="J22" s="13" t="b">
        <f>IF(B25&lt;&gt;"",TRUE,FALSE)</f>
        <v>1</v>
      </c>
    </row>
    <row r="23" spans="1:10" ht="15.75" x14ac:dyDescent="0.25">
      <c r="A23" s="63" t="s">
        <v>11</v>
      </c>
      <c r="B23" s="63"/>
      <c r="C23" s="63"/>
      <c r="D23" s="63"/>
      <c r="E23" s="63"/>
      <c r="F23" s="1"/>
      <c r="J23" s="13" t="b">
        <f>IF(B26&lt;&gt;"",TRUE,FALSE)</f>
        <v>0</v>
      </c>
    </row>
    <row r="24" spans="1:10" ht="15.75" x14ac:dyDescent="0.25">
      <c r="A24" s="17" t="s">
        <v>12</v>
      </c>
      <c r="B24" s="63" t="s">
        <v>13</v>
      </c>
      <c r="C24" s="63"/>
      <c r="D24" s="63"/>
      <c r="E24" s="63"/>
      <c r="F24" s="6"/>
      <c r="G24" s="6"/>
      <c r="J24" s="13" t="b">
        <f>IF(B27&lt;&gt;"",TRUE,FALSE)</f>
        <v>0</v>
      </c>
    </row>
    <row r="25" spans="1:10" ht="15.75" x14ac:dyDescent="0.25">
      <c r="A25" s="11" t="s">
        <v>14</v>
      </c>
      <c r="B25" s="66" t="s">
        <v>116</v>
      </c>
      <c r="C25" s="66"/>
      <c r="D25" s="66"/>
      <c r="E25" s="66"/>
      <c r="F25" s="7"/>
      <c r="G25" s="7"/>
      <c r="J25" s="13" t="b">
        <f>IF(B28&lt;&gt;"",TRUE,FALSE)</f>
        <v>0</v>
      </c>
    </row>
    <row r="26" spans="1:10" ht="15.75" x14ac:dyDescent="0.25">
      <c r="A26" s="11" t="s">
        <v>15</v>
      </c>
      <c r="B26" s="66"/>
      <c r="C26" s="66"/>
      <c r="D26" s="66"/>
      <c r="E26" s="66"/>
      <c r="F26" s="7"/>
      <c r="G26" s="65" t="str">
        <f>IF(J26=FALSE,"ATTENTION, au moins une ligne n'est pas renseignée, Les champs en jaunes doivent etre remplies","Tout est renseignée")</f>
        <v>ATTENTION, au moins une ligne n'est pas renseignée, Les champs en jaunes doivent etre remplies</v>
      </c>
      <c r="J26" s="14" t="b">
        <f>AND(J13,J14,J15,J16,J17,J18,J19,J20,J21,J22,J23,J24,J25)</f>
        <v>0</v>
      </c>
    </row>
    <row r="27" spans="1:10" ht="15.75" x14ac:dyDescent="0.25">
      <c r="A27" s="11" t="s">
        <v>16</v>
      </c>
      <c r="B27" s="66"/>
      <c r="C27" s="66"/>
      <c r="D27" s="66"/>
      <c r="E27" s="66"/>
      <c r="F27" s="7"/>
      <c r="G27" s="65"/>
      <c r="J27" s="13"/>
    </row>
    <row r="28" spans="1:10" ht="15.75" x14ac:dyDescent="0.25">
      <c r="A28" s="11" t="s">
        <v>17</v>
      </c>
      <c r="B28" s="66"/>
      <c r="C28" s="66"/>
      <c r="D28" s="66"/>
      <c r="E28" s="66"/>
      <c r="F28" s="7"/>
      <c r="G28" s="65"/>
    </row>
  </sheetData>
  <mergeCells count="17">
    <mergeCell ref="G26:G28"/>
    <mergeCell ref="B26:E26"/>
    <mergeCell ref="B27:E27"/>
    <mergeCell ref="B28:E28"/>
    <mergeCell ref="A14:E14"/>
    <mergeCell ref="A15:E15"/>
    <mergeCell ref="B24:E24"/>
    <mergeCell ref="B25:E25"/>
    <mergeCell ref="C21:D21"/>
    <mergeCell ref="A17:G17"/>
    <mergeCell ref="A18:G19"/>
    <mergeCell ref="D6:F6"/>
    <mergeCell ref="D7:F7"/>
    <mergeCell ref="A13:E13"/>
    <mergeCell ref="A23:E23"/>
    <mergeCell ref="A2:G2"/>
    <mergeCell ref="D5:F5"/>
  </mergeCells>
  <dataValidations count="1">
    <dataValidation type="list" showInputMessage="1" showErrorMessage="1" sqref="G14:G15">
      <formula1>$D$5:$D$8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zoomScaleNormal="100" workbookViewId="0">
      <selection activeCell="K53" sqref="K53"/>
    </sheetView>
  </sheetViews>
  <sheetFormatPr baseColWidth="10" defaultRowHeight="15" x14ac:dyDescent="0.25"/>
  <cols>
    <col min="1" max="1" width="18" customWidth="1"/>
    <col min="2" max="2" width="23.140625" customWidth="1"/>
    <col min="3" max="3" width="92.85546875" customWidth="1"/>
    <col min="4" max="7" width="3.7109375" customWidth="1"/>
    <col min="8" max="8" width="3.5703125" customWidth="1"/>
    <col min="9" max="9" width="14.85546875" customWidth="1"/>
    <col min="10" max="10" width="21.5703125" customWidth="1"/>
    <col min="11" max="11" width="15.7109375" customWidth="1"/>
    <col min="13" max="15" width="11.42578125" style="13"/>
    <col min="17" max="17" width="11.42578125" style="13"/>
  </cols>
  <sheetData>
    <row r="1" spans="1:21" ht="25.5" customHeight="1" x14ac:dyDescent="0.25">
      <c r="I1" s="83" t="s">
        <v>97</v>
      </c>
      <c r="J1" s="83"/>
      <c r="K1" s="41"/>
      <c r="L1" s="42"/>
      <c r="M1" s="43" t="e">
        <f>+M1M1:U68</f>
        <v>#NAME?</v>
      </c>
      <c r="N1" s="43"/>
      <c r="O1" s="43"/>
      <c r="P1" s="44"/>
      <c r="Q1" s="43"/>
      <c r="R1" s="44"/>
      <c r="S1" s="44"/>
      <c r="T1" s="40"/>
      <c r="U1" s="40"/>
    </row>
    <row r="2" spans="1:21" x14ac:dyDescent="0.25">
      <c r="I2" s="42"/>
      <c r="J2" s="42"/>
      <c r="K2" s="42"/>
      <c r="L2" s="42"/>
      <c r="M2" s="43"/>
      <c r="N2" s="43"/>
      <c r="O2" s="43"/>
      <c r="P2" s="44"/>
      <c r="Q2" s="43"/>
      <c r="R2" s="44"/>
      <c r="S2" s="44"/>
      <c r="T2" s="40"/>
      <c r="U2" s="40"/>
    </row>
    <row r="3" spans="1:21" x14ac:dyDescent="0.25">
      <c r="I3" s="42"/>
      <c r="J3" s="42"/>
      <c r="K3" s="42"/>
      <c r="L3" s="42"/>
      <c r="M3" s="43"/>
      <c r="N3" s="43"/>
      <c r="O3" s="43"/>
      <c r="P3" s="44"/>
      <c r="Q3" s="43"/>
      <c r="R3" s="44"/>
      <c r="S3" s="44"/>
      <c r="T3" s="40"/>
      <c r="U3" s="40"/>
    </row>
    <row r="4" spans="1:21" x14ac:dyDescent="0.25">
      <c r="I4" s="42"/>
      <c r="J4" s="42"/>
      <c r="K4" s="42"/>
      <c r="L4" s="42"/>
      <c r="M4" s="43"/>
      <c r="N4" s="43"/>
      <c r="O4" s="43"/>
      <c r="P4" s="44"/>
      <c r="Q4" s="43"/>
      <c r="R4" s="44"/>
      <c r="S4" s="44"/>
      <c r="T4" s="40"/>
      <c r="U4" s="40"/>
    </row>
    <row r="5" spans="1:21" x14ac:dyDescent="0.25">
      <c r="A5" s="84" t="s">
        <v>24</v>
      </c>
      <c r="B5" s="84"/>
      <c r="C5" s="20" t="s">
        <v>25</v>
      </c>
      <c r="D5" s="21">
        <v>0</v>
      </c>
      <c r="E5" s="21">
        <v>1</v>
      </c>
      <c r="F5" s="21">
        <v>2</v>
      </c>
      <c r="G5" s="21">
        <v>3</v>
      </c>
      <c r="I5" s="42"/>
      <c r="J5" s="42"/>
      <c r="K5" s="42"/>
      <c r="L5" s="42"/>
      <c r="M5" s="43"/>
      <c r="N5" s="43"/>
      <c r="O5" s="43"/>
      <c r="P5" s="44"/>
      <c r="Q5" s="43"/>
      <c r="R5" s="44"/>
      <c r="S5" s="44"/>
      <c r="T5" s="40"/>
      <c r="U5" s="40"/>
    </row>
    <row r="6" spans="1:21" x14ac:dyDescent="0.25">
      <c r="A6" s="73" t="s">
        <v>27</v>
      </c>
      <c r="B6" s="74"/>
      <c r="C6" s="74"/>
      <c r="D6" s="74"/>
      <c r="E6" s="74"/>
      <c r="F6" s="74"/>
      <c r="G6" s="75"/>
      <c r="I6" s="42"/>
      <c r="J6" s="42"/>
      <c r="K6" s="45" t="s">
        <v>90</v>
      </c>
      <c r="L6" s="45" t="s">
        <v>91</v>
      </c>
      <c r="M6" s="43"/>
      <c r="N6" s="43"/>
      <c r="O6" s="43"/>
      <c r="P6" s="44"/>
      <c r="Q6" s="43"/>
      <c r="R6" s="44"/>
      <c r="S6" s="44"/>
      <c r="T6" s="40"/>
      <c r="U6" s="40"/>
    </row>
    <row r="7" spans="1:21" ht="15" customHeight="1" x14ac:dyDescent="0.25">
      <c r="A7" s="77" t="s">
        <v>26</v>
      </c>
      <c r="B7" s="78"/>
      <c r="C7" s="23" t="s">
        <v>28</v>
      </c>
      <c r="D7" s="24"/>
      <c r="E7" s="24"/>
      <c r="F7" s="24" t="s">
        <v>89</v>
      </c>
      <c r="G7" s="24"/>
      <c r="H7" s="32" t="str">
        <f t="shared" ref="H7:H71" si="0">IF(Q7&gt;1,"◄",(IF(Q7=0,"◄","")))</f>
        <v/>
      </c>
      <c r="I7" s="42"/>
      <c r="J7" s="42"/>
      <c r="K7" s="46">
        <v>0.4</v>
      </c>
      <c r="L7" s="42">
        <f>IF(G7&lt;&gt;"",1,IF(F7&lt;&gt;"",2/3,IF(E7&lt;&gt;"",1/3,0)))*N7*K7</f>
        <v>0.53333333333333333</v>
      </c>
      <c r="M7" s="47">
        <f>IF(D7="",(L7/(K7*2)),0.02+(L7/(K7*2)))</f>
        <v>0.66666666666666663</v>
      </c>
      <c r="N7" s="43">
        <v>2</v>
      </c>
      <c r="O7" s="47">
        <f>M9</f>
        <v>1</v>
      </c>
      <c r="P7" s="44"/>
      <c r="Q7" s="43">
        <f>IF(D7&lt;&gt;"",1,0)+IF(E7&lt;&gt;"",1,0)+IF(F7&lt;&gt;"",1,0)+IF(G7&lt;&gt;"",1,0)</f>
        <v>1</v>
      </c>
      <c r="R7" s="44"/>
      <c r="S7" s="44"/>
      <c r="T7" s="40"/>
      <c r="U7" s="40"/>
    </row>
    <row r="8" spans="1:21" x14ac:dyDescent="0.25">
      <c r="A8" s="79"/>
      <c r="B8" s="80"/>
      <c r="C8" s="22" t="s">
        <v>29</v>
      </c>
      <c r="D8" s="19"/>
      <c r="E8" s="19" t="s">
        <v>89</v>
      </c>
      <c r="F8" s="19"/>
      <c r="G8" s="19"/>
      <c r="H8" s="32" t="str">
        <f t="shared" si="0"/>
        <v/>
      </c>
      <c r="I8" s="42"/>
      <c r="J8" s="42"/>
      <c r="K8" s="46">
        <v>0.3</v>
      </c>
      <c r="L8" s="42">
        <f>IF(G8&lt;&gt;"",1,IF(F8&lt;&gt;"",2/3,IF(E8&lt;&gt;"",1/3,0)))*N7*K8</f>
        <v>0.19999999999999998</v>
      </c>
      <c r="M8" s="47">
        <f>IF(D8="",(L8/(K8*2)),0.02+(L8/(K8*2)))</f>
        <v>0.33333333333333331</v>
      </c>
      <c r="N8" s="43"/>
      <c r="O8" s="47">
        <f>M8</f>
        <v>0.33333333333333331</v>
      </c>
      <c r="P8" s="44"/>
      <c r="Q8" s="43">
        <f t="shared" ref="Q8:Q71" si="1">IF(D8&lt;&gt;"",1,0)+IF(E8&lt;&gt;"",1,0)+IF(F8&lt;&gt;"",1,0)+IF(G8&lt;&gt;"",1,0)</f>
        <v>1</v>
      </c>
      <c r="R8" s="44"/>
      <c r="S8" s="44"/>
      <c r="T8" s="40"/>
      <c r="U8" s="40"/>
    </row>
    <row r="9" spans="1:21" x14ac:dyDescent="0.25">
      <c r="A9" s="81"/>
      <c r="B9" s="82"/>
      <c r="C9" s="23" t="s">
        <v>30</v>
      </c>
      <c r="D9" s="24"/>
      <c r="E9" s="24"/>
      <c r="F9" s="24"/>
      <c r="G9" s="24" t="s">
        <v>89</v>
      </c>
      <c r="H9" s="32" t="str">
        <f t="shared" si="0"/>
        <v/>
      </c>
      <c r="I9" s="42"/>
      <c r="J9" s="42"/>
      <c r="K9" s="46">
        <v>0.3</v>
      </c>
      <c r="L9" s="42">
        <f>IF(G9&lt;&gt;"",1,IF(F9&lt;&gt;"",2/3,IF(E9&lt;&gt;"",1/3,0)))*N7*K9</f>
        <v>0.6</v>
      </c>
      <c r="M9" s="47">
        <f>IF(D9="",(L9/(K9*2)),0.02+(L9/(K9*2)))</f>
        <v>1</v>
      </c>
      <c r="N9" s="43"/>
      <c r="O9" s="47">
        <f>M7</f>
        <v>0.66666666666666663</v>
      </c>
      <c r="P9" s="44"/>
      <c r="Q9" s="43">
        <f t="shared" si="1"/>
        <v>1</v>
      </c>
      <c r="R9" s="44"/>
      <c r="S9" s="44"/>
      <c r="T9" s="40"/>
      <c r="U9" s="40"/>
    </row>
    <row r="10" spans="1:21" x14ac:dyDescent="0.25">
      <c r="A10" s="73" t="s">
        <v>37</v>
      </c>
      <c r="B10" s="74"/>
      <c r="C10" s="74"/>
      <c r="D10" s="74"/>
      <c r="E10" s="74"/>
      <c r="F10" s="74"/>
      <c r="G10" s="75"/>
      <c r="H10" s="32"/>
      <c r="I10" s="42"/>
      <c r="J10" s="42"/>
      <c r="K10" s="48"/>
      <c r="L10" s="48"/>
      <c r="M10" s="47"/>
      <c r="N10" s="43">
        <f>SUM(L7:L9)-(0.1*N7)</f>
        <v>1.1333333333333333</v>
      </c>
      <c r="O10" s="43"/>
      <c r="P10" s="44"/>
      <c r="Q10" s="43"/>
      <c r="R10" s="44"/>
      <c r="S10" s="44"/>
      <c r="T10" s="40"/>
      <c r="U10" s="40"/>
    </row>
    <row r="11" spans="1:21" ht="15" customHeight="1" x14ac:dyDescent="0.25">
      <c r="A11" s="77" t="s">
        <v>26</v>
      </c>
      <c r="B11" s="78"/>
      <c r="C11" s="23" t="s">
        <v>31</v>
      </c>
      <c r="D11" s="24"/>
      <c r="E11" s="24" t="s">
        <v>89</v>
      </c>
      <c r="F11" s="24"/>
      <c r="G11" s="24"/>
      <c r="H11" s="32" t="str">
        <f t="shared" si="0"/>
        <v/>
      </c>
      <c r="I11" s="42"/>
      <c r="J11" s="42"/>
      <c r="K11" s="46">
        <v>0.1</v>
      </c>
      <c r="L11" s="42">
        <f>IF(G11&lt;&gt;"",1,IF(F11&lt;&gt;"",2/3,IF(E11&lt;&gt;"",1/3,0)))*N11*K11</f>
        <v>0.66666666666666663</v>
      </c>
      <c r="M11" s="47">
        <f t="shared" ref="M11:M16" si="2">IF(D11="",(L11/(K11*20)),0.02+(L11/(K11*20)))</f>
        <v>0.33333333333333331</v>
      </c>
      <c r="N11" s="43">
        <v>20</v>
      </c>
      <c r="O11" s="47">
        <f>M16</f>
        <v>1</v>
      </c>
      <c r="P11" s="44"/>
      <c r="Q11" s="43">
        <f t="shared" si="1"/>
        <v>1</v>
      </c>
      <c r="R11" s="44"/>
      <c r="S11" s="44"/>
      <c r="T11" s="40"/>
      <c r="U11" s="40"/>
    </row>
    <row r="12" spans="1:21" x14ac:dyDescent="0.25">
      <c r="A12" s="79"/>
      <c r="B12" s="80"/>
      <c r="C12" s="22" t="s">
        <v>32</v>
      </c>
      <c r="D12" s="19"/>
      <c r="E12" s="19"/>
      <c r="F12" s="26"/>
      <c r="G12" s="19" t="s">
        <v>89</v>
      </c>
      <c r="H12" s="32" t="str">
        <f t="shared" si="0"/>
        <v/>
      </c>
      <c r="I12" s="42"/>
      <c r="J12" s="42"/>
      <c r="K12" s="46">
        <v>0.1</v>
      </c>
      <c r="L12" s="42">
        <f>IF(G12&lt;&gt;"",1,IF(F12&lt;&gt;"",2/3,IF(E12&lt;&gt;"",1/3,0)))*N11*K12</f>
        <v>2</v>
      </c>
      <c r="M12" s="47">
        <f t="shared" si="2"/>
        <v>1</v>
      </c>
      <c r="N12" s="43"/>
      <c r="O12" s="47">
        <f>M15</f>
        <v>1</v>
      </c>
      <c r="P12" s="44"/>
      <c r="Q12" s="43">
        <f t="shared" si="1"/>
        <v>1</v>
      </c>
      <c r="R12" s="44"/>
      <c r="S12" s="44"/>
      <c r="T12" s="40"/>
      <c r="U12" s="40"/>
    </row>
    <row r="13" spans="1:21" x14ac:dyDescent="0.25">
      <c r="A13" s="79"/>
      <c r="B13" s="80"/>
      <c r="C13" s="23" t="s">
        <v>33</v>
      </c>
      <c r="D13" s="24"/>
      <c r="E13" s="24"/>
      <c r="F13" s="24"/>
      <c r="G13" s="24" t="s">
        <v>89</v>
      </c>
      <c r="H13" s="32" t="str">
        <f t="shared" si="0"/>
        <v/>
      </c>
      <c r="I13" s="42"/>
      <c r="J13" s="42"/>
      <c r="K13" s="46">
        <v>0.2</v>
      </c>
      <c r="L13" s="42">
        <f>IF(G13&lt;&gt;"",1,IF(F13&lt;&gt;"",2/3,IF(E13&lt;&gt;"",1/3,0)))*N11*K13</f>
        <v>4</v>
      </c>
      <c r="M13" s="47">
        <f t="shared" si="2"/>
        <v>1</v>
      </c>
      <c r="N13" s="43"/>
      <c r="O13" s="47">
        <f>M14</f>
        <v>1</v>
      </c>
      <c r="P13" s="44"/>
      <c r="Q13" s="43">
        <f t="shared" si="1"/>
        <v>1</v>
      </c>
      <c r="R13" s="44"/>
      <c r="S13" s="44"/>
      <c r="T13" s="40"/>
      <c r="U13" s="40"/>
    </row>
    <row r="14" spans="1:21" x14ac:dyDescent="0.25">
      <c r="A14" s="79"/>
      <c r="B14" s="80"/>
      <c r="C14" s="25" t="s">
        <v>34</v>
      </c>
      <c r="D14" s="26"/>
      <c r="E14" s="26"/>
      <c r="F14" s="26"/>
      <c r="G14" s="26" t="s">
        <v>89</v>
      </c>
      <c r="H14" s="32" t="str">
        <f t="shared" si="0"/>
        <v/>
      </c>
      <c r="I14" s="42"/>
      <c r="J14" s="42"/>
      <c r="K14" s="46">
        <v>0.15</v>
      </c>
      <c r="L14" s="42">
        <f>IF(G14&lt;&gt;"",1,IF(F14&lt;&gt;"",2/3,IF(E14&lt;&gt;"",1/3,0)))*N11*K14</f>
        <v>3</v>
      </c>
      <c r="M14" s="47">
        <f t="shared" si="2"/>
        <v>1</v>
      </c>
      <c r="N14" s="43"/>
      <c r="O14" s="47">
        <f>M13</f>
        <v>1</v>
      </c>
      <c r="P14" s="44"/>
      <c r="Q14" s="43">
        <f t="shared" si="1"/>
        <v>1</v>
      </c>
      <c r="R14" s="44"/>
      <c r="S14" s="44"/>
      <c r="T14" s="40"/>
      <c r="U14" s="40"/>
    </row>
    <row r="15" spans="1:21" x14ac:dyDescent="0.25">
      <c r="A15" s="79"/>
      <c r="B15" s="80"/>
      <c r="C15" s="23" t="s">
        <v>35</v>
      </c>
      <c r="D15" s="24"/>
      <c r="E15" s="24"/>
      <c r="F15" s="24"/>
      <c r="G15" s="24" t="s">
        <v>89</v>
      </c>
      <c r="H15" s="32" t="str">
        <f t="shared" si="0"/>
        <v/>
      </c>
      <c r="I15" s="42"/>
      <c r="J15" s="42"/>
      <c r="K15" s="46">
        <v>0.15</v>
      </c>
      <c r="L15" s="42">
        <f>IF(G15&lt;&gt;"",1,IF(F15&lt;&gt;"",2/3,IF(E15&lt;&gt;"",1/3,0)))*N11*K15</f>
        <v>3</v>
      </c>
      <c r="M15" s="47">
        <f t="shared" si="2"/>
        <v>1</v>
      </c>
      <c r="N15" s="43"/>
      <c r="O15" s="47">
        <f>M12</f>
        <v>1</v>
      </c>
      <c r="P15" s="44"/>
      <c r="Q15" s="43">
        <f t="shared" si="1"/>
        <v>1</v>
      </c>
      <c r="R15" s="44"/>
      <c r="S15" s="44"/>
      <c r="T15" s="40"/>
      <c r="U15" s="40"/>
    </row>
    <row r="16" spans="1:21" x14ac:dyDescent="0.25">
      <c r="A16" s="81"/>
      <c r="B16" s="82"/>
      <c r="C16" s="25" t="s">
        <v>36</v>
      </c>
      <c r="D16" s="26"/>
      <c r="E16" s="26"/>
      <c r="F16" s="26"/>
      <c r="G16" s="26" t="s">
        <v>89</v>
      </c>
      <c r="H16" s="32" t="str">
        <f t="shared" si="0"/>
        <v/>
      </c>
      <c r="I16" s="42"/>
      <c r="J16" s="42"/>
      <c r="K16" s="46">
        <v>0.3</v>
      </c>
      <c r="L16" s="42">
        <f>IF(G16&lt;&gt;"",1,IF(F16&lt;&gt;"",2/3,IF(E16&lt;&gt;"",1/3,0)))*N11*K16</f>
        <v>6</v>
      </c>
      <c r="M16" s="47">
        <f t="shared" si="2"/>
        <v>1</v>
      </c>
      <c r="N16" s="43"/>
      <c r="O16" s="47">
        <f>M11</f>
        <v>0.33333333333333331</v>
      </c>
      <c r="P16" s="44"/>
      <c r="Q16" s="43">
        <f t="shared" si="1"/>
        <v>1</v>
      </c>
      <c r="R16" s="44"/>
      <c r="S16" s="44"/>
      <c r="T16" s="40"/>
      <c r="U16" s="40"/>
    </row>
    <row r="17" spans="1:21" x14ac:dyDescent="0.25">
      <c r="A17" s="73" t="s">
        <v>38</v>
      </c>
      <c r="B17" s="74"/>
      <c r="C17" s="74"/>
      <c r="D17" s="74"/>
      <c r="E17" s="74"/>
      <c r="F17" s="74"/>
      <c r="G17" s="75"/>
      <c r="H17" s="32"/>
      <c r="I17" s="42"/>
      <c r="J17" s="42"/>
      <c r="K17" s="48"/>
      <c r="L17" s="48"/>
      <c r="M17" s="43"/>
      <c r="N17" s="43">
        <f>SUM(L11:L16)-(0.1*N11)</f>
        <v>16.666666666666664</v>
      </c>
      <c r="O17" s="43"/>
      <c r="P17" s="44"/>
      <c r="Q17" s="43"/>
      <c r="R17" s="44"/>
      <c r="S17" s="44"/>
      <c r="T17" s="40"/>
      <c r="U17" s="40"/>
    </row>
    <row r="18" spans="1:21" ht="15" customHeight="1" x14ac:dyDescent="0.25">
      <c r="A18" s="77" t="s">
        <v>26</v>
      </c>
      <c r="B18" s="78"/>
      <c r="C18" s="23" t="s">
        <v>39</v>
      </c>
      <c r="D18" s="24"/>
      <c r="E18" s="24"/>
      <c r="F18" s="24"/>
      <c r="G18" s="24" t="s">
        <v>89</v>
      </c>
      <c r="H18" s="32" t="str">
        <f t="shared" si="0"/>
        <v/>
      </c>
      <c r="I18" s="42"/>
      <c r="J18" s="42"/>
      <c r="K18" s="49">
        <v>0.03</v>
      </c>
      <c r="L18" s="42">
        <f>IF(G18&lt;&gt;"",1,IF(F18&lt;&gt;"",2/3,IF(E18&lt;&gt;"",1/3,0)))*N18*K18</f>
        <v>0.44999999999999996</v>
      </c>
      <c r="M18" s="47">
        <f>IF(D18="",(L18/(K18*15)),0.02+(L18/(K18*15)))</f>
        <v>1</v>
      </c>
      <c r="N18" s="43">
        <v>15</v>
      </c>
      <c r="O18" s="47">
        <f>M31</f>
        <v>1</v>
      </c>
      <c r="P18" s="44"/>
      <c r="Q18" s="43">
        <f t="shared" si="1"/>
        <v>1</v>
      </c>
      <c r="R18" s="44"/>
      <c r="S18" s="44"/>
      <c r="T18" s="40"/>
      <c r="U18" s="40"/>
    </row>
    <row r="19" spans="1:21" x14ac:dyDescent="0.25">
      <c r="A19" s="79"/>
      <c r="B19" s="80"/>
      <c r="C19" s="22" t="s">
        <v>40</v>
      </c>
      <c r="D19" s="19"/>
      <c r="E19" s="19"/>
      <c r="F19" s="19"/>
      <c r="G19" s="19" t="s">
        <v>89</v>
      </c>
      <c r="H19" s="32" t="str">
        <f t="shared" si="0"/>
        <v/>
      </c>
      <c r="I19" s="42"/>
      <c r="J19" s="42"/>
      <c r="K19" s="49">
        <v>0.04</v>
      </c>
      <c r="L19" s="42">
        <f>IF(G19&lt;&gt;"",1,IF(F19&lt;&gt;"",2/3,IF(E19&lt;&gt;"",1/3,0)))*N18*K19</f>
        <v>0.6</v>
      </c>
      <c r="M19" s="47">
        <f t="shared" ref="M19:M31" si="3">IF(D19="",(L19/(K19*15)),0.02+(L19/(K19*15)))</f>
        <v>1</v>
      </c>
      <c r="N19" s="43"/>
      <c r="O19" s="47">
        <f>M30</f>
        <v>1</v>
      </c>
      <c r="P19" s="44"/>
      <c r="Q19" s="43">
        <f t="shared" si="1"/>
        <v>1</v>
      </c>
      <c r="R19" s="44"/>
      <c r="S19" s="44"/>
      <c r="T19" s="40"/>
      <c r="U19" s="40"/>
    </row>
    <row r="20" spans="1:21" x14ac:dyDescent="0.25">
      <c r="A20" s="79"/>
      <c r="B20" s="80"/>
      <c r="C20" s="23" t="s">
        <v>41</v>
      </c>
      <c r="D20" s="24"/>
      <c r="E20" s="24"/>
      <c r="F20" s="24"/>
      <c r="G20" s="24" t="s">
        <v>89</v>
      </c>
      <c r="H20" s="32" t="str">
        <f t="shared" si="0"/>
        <v/>
      </c>
      <c r="I20" s="42"/>
      <c r="J20" s="42"/>
      <c r="K20" s="49">
        <v>0.04</v>
      </c>
      <c r="L20" s="42">
        <f>IF(G20&lt;&gt;"",1,IF(F20&lt;&gt;"",2/3,IF(E20&lt;&gt;"",1/3,0)))*N18*K20</f>
        <v>0.6</v>
      </c>
      <c r="M20" s="47">
        <f t="shared" si="3"/>
        <v>1</v>
      </c>
      <c r="N20" s="43"/>
      <c r="O20" s="47">
        <f>M29</f>
        <v>1</v>
      </c>
      <c r="P20" s="44"/>
      <c r="Q20" s="43">
        <f t="shared" si="1"/>
        <v>1</v>
      </c>
      <c r="R20" s="44"/>
      <c r="S20" s="44"/>
      <c r="T20" s="40"/>
      <c r="U20" s="40"/>
    </row>
    <row r="21" spans="1:21" x14ac:dyDescent="0.25">
      <c r="A21" s="79"/>
      <c r="B21" s="80"/>
      <c r="C21" s="25" t="s">
        <v>42</v>
      </c>
      <c r="D21" s="26"/>
      <c r="E21" s="26"/>
      <c r="F21" s="19"/>
      <c r="G21" s="26" t="s">
        <v>89</v>
      </c>
      <c r="H21" s="32" t="str">
        <f t="shared" si="0"/>
        <v/>
      </c>
      <c r="I21" s="42"/>
      <c r="J21" s="42"/>
      <c r="K21" s="49">
        <v>0.08</v>
      </c>
      <c r="L21" s="42">
        <f>IF(G21&lt;&gt;"",1,IF(F21&lt;&gt;"",2/3,IF(E21&lt;&gt;"",1/3,0)))*N18*K21</f>
        <v>1.2</v>
      </c>
      <c r="M21" s="47">
        <f t="shared" si="3"/>
        <v>1</v>
      </c>
      <c r="N21" s="43"/>
      <c r="O21" s="47">
        <f>M28</f>
        <v>1</v>
      </c>
      <c r="P21" s="44"/>
      <c r="Q21" s="43">
        <f t="shared" si="1"/>
        <v>1</v>
      </c>
      <c r="R21" s="44"/>
      <c r="S21" s="44"/>
      <c r="T21" s="40"/>
      <c r="U21" s="40"/>
    </row>
    <row r="22" spans="1:21" x14ac:dyDescent="0.25">
      <c r="A22" s="79"/>
      <c r="B22" s="80"/>
      <c r="C22" s="23" t="s">
        <v>43</v>
      </c>
      <c r="D22" s="24"/>
      <c r="E22" s="24"/>
      <c r="F22" s="24"/>
      <c r="G22" s="24" t="s">
        <v>89</v>
      </c>
      <c r="H22" s="32" t="str">
        <f t="shared" si="0"/>
        <v/>
      </c>
      <c r="I22" s="42"/>
      <c r="J22" s="50"/>
      <c r="K22" s="49">
        <v>0.08</v>
      </c>
      <c r="L22" s="42">
        <f>IF(G22&lt;&gt;"",1,IF(F22&lt;&gt;"",2/3,IF(E22&lt;&gt;"",1/3,0)))*N18*K22</f>
        <v>1.2</v>
      </c>
      <c r="M22" s="47">
        <f t="shared" si="3"/>
        <v>1</v>
      </c>
      <c r="N22" s="43"/>
      <c r="O22" s="47">
        <f>M27</f>
        <v>1</v>
      </c>
      <c r="P22" s="44"/>
      <c r="Q22" s="43">
        <f t="shared" si="1"/>
        <v>1</v>
      </c>
      <c r="R22" s="44"/>
      <c r="S22" s="44"/>
      <c r="T22" s="40"/>
      <c r="U22" s="40"/>
    </row>
    <row r="23" spans="1:21" x14ac:dyDescent="0.25">
      <c r="A23" s="79"/>
      <c r="B23" s="80"/>
      <c r="C23" s="25" t="s">
        <v>44</v>
      </c>
      <c r="D23" s="26"/>
      <c r="E23" s="26"/>
      <c r="F23" s="19"/>
      <c r="G23" s="26" t="s">
        <v>89</v>
      </c>
      <c r="H23" s="32" t="str">
        <f t="shared" si="0"/>
        <v/>
      </c>
      <c r="I23" s="42"/>
      <c r="J23" s="42"/>
      <c r="K23" s="49">
        <v>0.06</v>
      </c>
      <c r="L23" s="42">
        <f>IF(G23&lt;&gt;"",1,IF(F23&lt;&gt;"",2/3,IF(E23&lt;&gt;"",1/3,0)))*N18*K23</f>
        <v>0.89999999999999991</v>
      </c>
      <c r="M23" s="47">
        <f t="shared" si="3"/>
        <v>1</v>
      </c>
      <c r="N23" s="43"/>
      <c r="O23" s="47">
        <f>M26</f>
        <v>1</v>
      </c>
      <c r="P23" s="44"/>
      <c r="Q23" s="43">
        <f t="shared" si="1"/>
        <v>1</v>
      </c>
      <c r="R23" s="44"/>
      <c r="S23" s="44"/>
      <c r="T23" s="40"/>
      <c r="U23" s="40"/>
    </row>
    <row r="24" spans="1:21" x14ac:dyDescent="0.25">
      <c r="A24" s="79"/>
      <c r="B24" s="80"/>
      <c r="C24" s="23" t="s">
        <v>45</v>
      </c>
      <c r="D24" s="24"/>
      <c r="E24" s="24"/>
      <c r="F24" s="24"/>
      <c r="G24" s="24" t="s">
        <v>89</v>
      </c>
      <c r="H24" s="32" t="str">
        <f t="shared" si="0"/>
        <v/>
      </c>
      <c r="I24" s="42"/>
      <c r="J24" s="42"/>
      <c r="K24" s="46">
        <v>0.04</v>
      </c>
      <c r="L24" s="42">
        <f>IF(G24&lt;&gt;"",1,IF(F24&lt;&gt;"",2/3,IF(E24&lt;&gt;"",1/3,0)))*N18*K24</f>
        <v>0.6</v>
      </c>
      <c r="M24" s="47">
        <f t="shared" si="3"/>
        <v>1</v>
      </c>
      <c r="N24" s="43"/>
      <c r="O24" s="47">
        <f>M25</f>
        <v>1</v>
      </c>
      <c r="P24" s="44"/>
      <c r="Q24" s="43">
        <f t="shared" si="1"/>
        <v>1</v>
      </c>
      <c r="R24" s="44"/>
      <c r="S24" s="44"/>
      <c r="T24" s="40"/>
      <c r="U24" s="40"/>
    </row>
    <row r="25" spans="1:21" x14ac:dyDescent="0.25">
      <c r="A25" s="79"/>
      <c r="B25" s="80"/>
      <c r="C25" s="25" t="s">
        <v>46</v>
      </c>
      <c r="D25" s="26"/>
      <c r="E25" s="26"/>
      <c r="F25" s="19"/>
      <c r="G25" s="26" t="s">
        <v>89</v>
      </c>
      <c r="H25" s="32" t="str">
        <f t="shared" si="0"/>
        <v/>
      </c>
      <c r="I25" s="42"/>
      <c r="J25" s="42"/>
      <c r="K25" s="46">
        <v>0.04</v>
      </c>
      <c r="L25" s="42">
        <f>IF(G25&lt;&gt;"",1,IF(F25&lt;&gt;"",2/3,IF(E25&lt;&gt;"",1/3,0)))*N18*K25</f>
        <v>0.6</v>
      </c>
      <c r="M25" s="47">
        <f t="shared" si="3"/>
        <v>1</v>
      </c>
      <c r="N25" s="43"/>
      <c r="O25" s="47">
        <f>M24</f>
        <v>1</v>
      </c>
      <c r="P25" s="44"/>
      <c r="Q25" s="43">
        <f t="shared" si="1"/>
        <v>1</v>
      </c>
      <c r="R25" s="44"/>
      <c r="S25" s="44"/>
      <c r="T25" s="40"/>
      <c r="U25" s="40"/>
    </row>
    <row r="26" spans="1:21" x14ac:dyDescent="0.25">
      <c r="A26" s="79"/>
      <c r="B26" s="80"/>
      <c r="C26" s="23" t="s">
        <v>47</v>
      </c>
      <c r="D26" s="24"/>
      <c r="E26" s="24"/>
      <c r="F26" s="39"/>
      <c r="G26" s="24" t="s">
        <v>89</v>
      </c>
      <c r="H26" s="32" t="str">
        <f t="shared" si="0"/>
        <v/>
      </c>
      <c r="I26" s="42"/>
      <c r="J26" s="42"/>
      <c r="K26" s="46">
        <v>0.04</v>
      </c>
      <c r="L26" s="42">
        <f>IF(G26&lt;&gt;"",1,IF(F26&lt;&gt;"",2/3,IF(E26&lt;&gt;"",1/3,0)))*N18*K26</f>
        <v>0.6</v>
      </c>
      <c r="M26" s="47">
        <f t="shared" si="3"/>
        <v>1</v>
      </c>
      <c r="N26" s="43"/>
      <c r="O26" s="47">
        <f>M23</f>
        <v>1</v>
      </c>
      <c r="P26" s="44"/>
      <c r="Q26" s="43">
        <f t="shared" si="1"/>
        <v>1</v>
      </c>
      <c r="R26" s="44"/>
      <c r="S26" s="44"/>
      <c r="T26" s="40"/>
      <c r="U26" s="40"/>
    </row>
    <row r="27" spans="1:21" x14ac:dyDescent="0.25">
      <c r="A27" s="79"/>
      <c r="B27" s="80"/>
      <c r="C27" s="25" t="s">
        <v>48</v>
      </c>
      <c r="D27" s="26"/>
      <c r="E27" s="26"/>
      <c r="F27" s="19"/>
      <c r="G27" s="26" t="s">
        <v>89</v>
      </c>
      <c r="H27" s="32" t="str">
        <f t="shared" si="0"/>
        <v/>
      </c>
      <c r="I27" s="42"/>
      <c r="J27" s="42"/>
      <c r="K27" s="46">
        <v>0.05</v>
      </c>
      <c r="L27" s="42">
        <f>IF(G27&lt;&gt;"",1,IF(F27&lt;&gt;"",2/3,IF(E27&lt;&gt;"",1/3,0)))*N18*K27</f>
        <v>0.75</v>
      </c>
      <c r="M27" s="47">
        <f t="shared" si="3"/>
        <v>1</v>
      </c>
      <c r="N27" s="43"/>
      <c r="O27" s="47">
        <f>M22</f>
        <v>1</v>
      </c>
      <c r="P27" s="44"/>
      <c r="Q27" s="43">
        <f t="shared" si="1"/>
        <v>1</v>
      </c>
      <c r="R27" s="44"/>
      <c r="S27" s="44"/>
      <c r="T27" s="40"/>
      <c r="U27" s="40"/>
    </row>
    <row r="28" spans="1:21" x14ac:dyDescent="0.25">
      <c r="A28" s="79"/>
      <c r="B28" s="80"/>
      <c r="C28" s="23" t="s">
        <v>49</v>
      </c>
      <c r="D28" s="24"/>
      <c r="E28" s="24"/>
      <c r="F28" s="24"/>
      <c r="G28" s="24" t="s">
        <v>89</v>
      </c>
      <c r="H28" s="32" t="str">
        <f t="shared" si="0"/>
        <v/>
      </c>
      <c r="I28" s="42"/>
      <c r="J28" s="42"/>
      <c r="K28" s="46">
        <v>0.05</v>
      </c>
      <c r="L28" s="42">
        <f>IF(G28&lt;&gt;"",1,IF(F28&lt;&gt;"",2/3,IF(E28&lt;&gt;"",1/3,0)))*N18*K28</f>
        <v>0.75</v>
      </c>
      <c r="M28" s="47">
        <f t="shared" si="3"/>
        <v>1</v>
      </c>
      <c r="N28" s="43"/>
      <c r="O28" s="47">
        <f>M21</f>
        <v>1</v>
      </c>
      <c r="P28" s="44"/>
      <c r="Q28" s="43">
        <f t="shared" si="1"/>
        <v>1</v>
      </c>
      <c r="R28" s="44"/>
      <c r="S28" s="44"/>
      <c r="T28" s="40"/>
      <c r="U28" s="40"/>
    </row>
    <row r="29" spans="1:21" x14ac:dyDescent="0.25">
      <c r="A29" s="79"/>
      <c r="B29" s="80"/>
      <c r="C29" s="25" t="s">
        <v>50</v>
      </c>
      <c r="D29" s="26"/>
      <c r="E29" s="26"/>
      <c r="F29" s="26"/>
      <c r="G29" s="26" t="s">
        <v>89</v>
      </c>
      <c r="H29" s="32" t="str">
        <f t="shared" si="0"/>
        <v/>
      </c>
      <c r="I29" s="42"/>
      <c r="J29" s="42"/>
      <c r="K29" s="46">
        <v>0.15</v>
      </c>
      <c r="L29" s="42">
        <f>IF(G29&lt;&gt;"",1,IF(F29&lt;&gt;"",2/3,IF(E29&lt;&gt;"",1/3,0)))*N18*K29</f>
        <v>2.25</v>
      </c>
      <c r="M29" s="47">
        <f t="shared" si="3"/>
        <v>1</v>
      </c>
      <c r="N29" s="43"/>
      <c r="O29" s="47">
        <f>M20</f>
        <v>1</v>
      </c>
      <c r="P29" s="44"/>
      <c r="Q29" s="43">
        <f t="shared" si="1"/>
        <v>1</v>
      </c>
      <c r="R29" s="44"/>
      <c r="S29" s="44"/>
      <c r="T29" s="40"/>
      <c r="U29" s="40"/>
    </row>
    <row r="30" spans="1:21" x14ac:dyDescent="0.25">
      <c r="A30" s="79"/>
      <c r="B30" s="80"/>
      <c r="C30" s="23" t="s">
        <v>51</v>
      </c>
      <c r="D30" s="24"/>
      <c r="E30" s="24"/>
      <c r="F30" s="24"/>
      <c r="G30" s="24" t="s">
        <v>89</v>
      </c>
      <c r="H30" s="32" t="str">
        <f t="shared" si="0"/>
        <v/>
      </c>
      <c r="I30" s="42"/>
      <c r="J30" s="42"/>
      <c r="K30" s="46">
        <v>0.1</v>
      </c>
      <c r="L30" s="42">
        <f>IF(G30&lt;&gt;"",1,IF(F30&lt;&gt;"",2/3,IF(E30&lt;&gt;"",1/3,0)))*N18*K30</f>
        <v>1.5</v>
      </c>
      <c r="M30" s="47">
        <f t="shared" si="3"/>
        <v>1</v>
      </c>
      <c r="N30" s="43"/>
      <c r="O30" s="47">
        <f>M19</f>
        <v>1</v>
      </c>
      <c r="P30" s="44"/>
      <c r="Q30" s="43">
        <f t="shared" si="1"/>
        <v>1</v>
      </c>
      <c r="R30" s="44"/>
      <c r="S30" s="44"/>
      <c r="T30" s="40"/>
      <c r="U30" s="40"/>
    </row>
    <row r="31" spans="1:21" x14ac:dyDescent="0.25">
      <c r="A31" s="81"/>
      <c r="B31" s="82"/>
      <c r="C31" s="25" t="s">
        <v>52</v>
      </c>
      <c r="D31" s="26"/>
      <c r="E31" s="26"/>
      <c r="F31" s="26"/>
      <c r="G31" s="26" t="s">
        <v>89</v>
      </c>
      <c r="H31" s="32" t="str">
        <f t="shared" si="0"/>
        <v/>
      </c>
      <c r="I31" s="42"/>
      <c r="J31" s="42"/>
      <c r="K31" s="46">
        <v>0.2</v>
      </c>
      <c r="L31" s="42">
        <f>IF(G31&lt;&gt;"",1,IF(F31&lt;&gt;"",2/3,IF(E31&lt;&gt;"",1/3,0)))*N18*K31</f>
        <v>3</v>
      </c>
      <c r="M31" s="47">
        <f t="shared" si="3"/>
        <v>1</v>
      </c>
      <c r="N31" s="43"/>
      <c r="O31" s="47">
        <f>M18</f>
        <v>1</v>
      </c>
      <c r="P31" s="44"/>
      <c r="Q31" s="43">
        <f t="shared" si="1"/>
        <v>1</v>
      </c>
      <c r="R31" s="44"/>
      <c r="S31" s="44"/>
      <c r="T31" s="40"/>
      <c r="U31" s="40"/>
    </row>
    <row r="32" spans="1:21" x14ac:dyDescent="0.25">
      <c r="A32" s="73" t="s">
        <v>53</v>
      </c>
      <c r="B32" s="74"/>
      <c r="C32" s="74"/>
      <c r="D32" s="74"/>
      <c r="E32" s="74"/>
      <c r="F32" s="74"/>
      <c r="G32" s="75"/>
      <c r="H32" s="32"/>
      <c r="I32" s="42"/>
      <c r="J32" s="42"/>
      <c r="K32" s="48"/>
      <c r="L32" s="48"/>
      <c r="M32" s="43"/>
      <c r="N32" s="43">
        <f>SUM(L18:L31)-(0.1*N18)</f>
        <v>13.499999999999998</v>
      </c>
      <c r="O32" s="43"/>
      <c r="P32" s="44"/>
      <c r="Q32" s="43"/>
      <c r="R32" s="44"/>
      <c r="S32" s="44"/>
      <c r="T32" s="40"/>
      <c r="U32" s="40"/>
    </row>
    <row r="33" spans="1:22" ht="15" customHeight="1" x14ac:dyDescent="0.25">
      <c r="A33" s="77" t="s">
        <v>26</v>
      </c>
      <c r="B33" s="78"/>
      <c r="C33" s="23" t="s">
        <v>54</v>
      </c>
      <c r="D33" s="24"/>
      <c r="E33" s="24"/>
      <c r="F33" s="24"/>
      <c r="G33" s="24">
        <v>1</v>
      </c>
      <c r="H33" s="32" t="str">
        <f t="shared" si="0"/>
        <v/>
      </c>
      <c r="I33" s="42"/>
      <c r="J33" s="42"/>
      <c r="K33" s="46">
        <v>0.2</v>
      </c>
      <c r="L33" s="42">
        <f>IF(G33&lt;&gt;"",1,IF(F33&lt;&gt;"",2/3,IF(E33&lt;&gt;"",1/3,0)))*N33*K33</f>
        <v>0.60000000000000009</v>
      </c>
      <c r="M33" s="51">
        <f>IF(D33="",(L33/(K33*3)),0.02+(L33/(K33*3)))</f>
        <v>1</v>
      </c>
      <c r="N33" s="43">
        <v>3</v>
      </c>
      <c r="O33" s="47">
        <f>M38</f>
        <v>1</v>
      </c>
      <c r="P33" s="44"/>
      <c r="Q33" s="43">
        <f t="shared" si="1"/>
        <v>1</v>
      </c>
      <c r="R33" s="44"/>
      <c r="S33" s="44"/>
      <c r="T33" s="40"/>
      <c r="U33" s="40"/>
    </row>
    <row r="34" spans="1:22" x14ac:dyDescent="0.25">
      <c r="A34" s="79"/>
      <c r="B34" s="80"/>
      <c r="C34" s="22" t="s">
        <v>55</v>
      </c>
      <c r="D34" s="19"/>
      <c r="E34" s="19"/>
      <c r="F34" s="19"/>
      <c r="G34" s="19">
        <v>1</v>
      </c>
      <c r="H34" s="32" t="str">
        <f t="shared" si="0"/>
        <v/>
      </c>
      <c r="I34" s="42"/>
      <c r="J34" s="42"/>
      <c r="K34" s="46">
        <v>0.1</v>
      </c>
      <c r="L34" s="42">
        <f>IF(G34&lt;&gt;"",1,IF(F34&lt;&gt;"",2/3,IF(E34&lt;&gt;"",1/3,0)))*N33*K34</f>
        <v>0.30000000000000004</v>
      </c>
      <c r="M34" s="51">
        <f t="shared" ref="M34:M38" si="4">IF(D34="",(L34/(K34*3)),0.02+(L34/(K34*3)))</f>
        <v>1</v>
      </c>
      <c r="N34" s="43"/>
      <c r="O34" s="47">
        <f>M37</f>
        <v>1</v>
      </c>
      <c r="P34" s="44"/>
      <c r="Q34" s="43">
        <f t="shared" si="1"/>
        <v>1</v>
      </c>
      <c r="R34" s="44"/>
      <c r="S34" s="44"/>
      <c r="T34" s="40"/>
      <c r="U34" s="40"/>
    </row>
    <row r="35" spans="1:22" x14ac:dyDescent="0.25">
      <c r="A35" s="79"/>
      <c r="B35" s="80"/>
      <c r="C35" s="23" t="s">
        <v>56</v>
      </c>
      <c r="D35" s="24"/>
      <c r="E35" s="24"/>
      <c r="F35" s="24"/>
      <c r="G35" s="24">
        <v>1</v>
      </c>
      <c r="H35" s="32" t="str">
        <f t="shared" si="0"/>
        <v/>
      </c>
      <c r="I35" s="42"/>
      <c r="J35" s="42"/>
      <c r="K35" s="46">
        <v>0.2</v>
      </c>
      <c r="L35" s="42">
        <f>IF(G35&lt;&gt;"",1,IF(F35&lt;&gt;"",2/3,IF(E35&lt;&gt;"",1/3,0)))*N33*K35</f>
        <v>0.60000000000000009</v>
      </c>
      <c r="M35" s="51">
        <f t="shared" si="4"/>
        <v>1</v>
      </c>
      <c r="N35" s="43"/>
      <c r="O35" s="47">
        <f>M36</f>
        <v>1</v>
      </c>
      <c r="P35" s="42"/>
      <c r="Q35" s="43">
        <f t="shared" si="1"/>
        <v>1</v>
      </c>
      <c r="R35" s="42"/>
      <c r="S35" s="42"/>
    </row>
    <row r="36" spans="1:22" ht="15" customHeight="1" x14ac:dyDescent="0.25">
      <c r="A36" s="79"/>
      <c r="B36" s="80"/>
      <c r="C36" s="25" t="s">
        <v>57</v>
      </c>
      <c r="D36" s="26"/>
      <c r="E36" s="26"/>
      <c r="F36" s="26"/>
      <c r="G36" s="26">
        <v>1</v>
      </c>
      <c r="H36" s="32" t="str">
        <f t="shared" si="0"/>
        <v/>
      </c>
      <c r="I36" s="42"/>
      <c r="J36" s="42"/>
      <c r="K36" s="46">
        <v>0.2</v>
      </c>
      <c r="L36" s="42">
        <f>IF(G36&lt;&gt;"",1,IF(F36&lt;&gt;"",2/3,IF(E36&lt;&gt;"",1/3,0)))*N33*K36</f>
        <v>0.60000000000000009</v>
      </c>
      <c r="M36" s="51">
        <f t="shared" si="4"/>
        <v>1</v>
      </c>
      <c r="N36" s="43"/>
      <c r="O36" s="47">
        <f>M35</f>
        <v>1</v>
      </c>
      <c r="P36" s="43"/>
      <c r="Q36" s="43">
        <f t="shared" si="1"/>
        <v>1</v>
      </c>
      <c r="R36" s="43"/>
      <c r="S36" s="43"/>
      <c r="T36" s="13"/>
      <c r="U36" s="13"/>
      <c r="V36" s="13"/>
    </row>
    <row r="37" spans="1:22" x14ac:dyDescent="0.25">
      <c r="A37" s="79"/>
      <c r="B37" s="80"/>
      <c r="C37" s="23" t="s">
        <v>58</v>
      </c>
      <c r="D37" s="24"/>
      <c r="E37" s="24"/>
      <c r="F37" s="24"/>
      <c r="G37" s="24">
        <v>1</v>
      </c>
      <c r="H37" s="32" t="str">
        <f t="shared" si="0"/>
        <v/>
      </c>
      <c r="I37" s="42"/>
      <c r="J37" s="42"/>
      <c r="K37" s="46">
        <v>0.2</v>
      </c>
      <c r="L37" s="42">
        <f>IF(G37&lt;&gt;"",1,IF(F37&lt;&gt;"",2/3,IF(E37&lt;&gt;"",1/3,0)))*N33*K37</f>
        <v>0.60000000000000009</v>
      </c>
      <c r="M37" s="51">
        <f t="shared" si="4"/>
        <v>1</v>
      </c>
      <c r="N37" s="43"/>
      <c r="O37" s="47">
        <f>M34</f>
        <v>1</v>
      </c>
      <c r="P37" s="43"/>
      <c r="Q37" s="43">
        <f t="shared" si="1"/>
        <v>1</v>
      </c>
      <c r="R37" s="43"/>
      <c r="S37" s="43"/>
      <c r="T37" s="13"/>
      <c r="U37" s="13"/>
      <c r="V37" s="13"/>
    </row>
    <row r="38" spans="1:22" x14ac:dyDescent="0.25">
      <c r="A38" s="81"/>
      <c r="B38" s="82"/>
      <c r="C38" s="25" t="s">
        <v>59</v>
      </c>
      <c r="D38" s="26"/>
      <c r="E38" s="26"/>
      <c r="F38" s="26"/>
      <c r="G38" s="26">
        <v>1</v>
      </c>
      <c r="H38" s="32" t="str">
        <f t="shared" si="0"/>
        <v/>
      </c>
      <c r="I38" s="42"/>
      <c r="J38" s="42"/>
      <c r="K38" s="46">
        <v>0.1</v>
      </c>
      <c r="L38" s="42">
        <f>IF(G38&lt;&gt;"",1,IF(F38&lt;&gt;"",2/3,IF(E38&lt;&gt;"",1/3,0)))*N33*K38</f>
        <v>0.30000000000000004</v>
      </c>
      <c r="M38" s="51">
        <f t="shared" si="4"/>
        <v>1</v>
      </c>
      <c r="N38" s="43"/>
      <c r="O38" s="47">
        <f>M33</f>
        <v>1</v>
      </c>
      <c r="P38" s="43"/>
      <c r="Q38" s="43">
        <f t="shared" si="1"/>
        <v>1</v>
      </c>
      <c r="R38" s="43"/>
      <c r="S38" s="43"/>
      <c r="T38" s="13"/>
      <c r="U38" s="13"/>
      <c r="V38" s="13"/>
    </row>
    <row r="39" spans="1:22" x14ac:dyDescent="0.25">
      <c r="A39" s="73" t="s">
        <v>60</v>
      </c>
      <c r="B39" s="74"/>
      <c r="C39" s="74"/>
      <c r="D39" s="74"/>
      <c r="E39" s="74"/>
      <c r="F39" s="74"/>
      <c r="G39" s="75"/>
      <c r="H39" s="32"/>
      <c r="I39" s="42"/>
      <c r="J39" s="42"/>
      <c r="K39" s="52"/>
      <c r="L39" s="48"/>
      <c r="M39" s="43"/>
      <c r="N39" s="43">
        <f>SUM(L33:L38)-(0.1*N33)</f>
        <v>2.7000000000000011</v>
      </c>
      <c r="O39" s="43">
        <f>N39+N32+N10</f>
        <v>17.333333333333332</v>
      </c>
      <c r="P39" s="43"/>
      <c r="Q39" s="43"/>
      <c r="R39" s="43"/>
      <c r="S39" s="43"/>
      <c r="T39" s="13"/>
      <c r="U39" s="13"/>
      <c r="V39" s="13"/>
    </row>
    <row r="40" spans="1:22" x14ac:dyDescent="0.25">
      <c r="A40" s="77" t="s">
        <v>61</v>
      </c>
      <c r="B40" s="78"/>
      <c r="C40" s="23" t="s">
        <v>62</v>
      </c>
      <c r="D40" s="24"/>
      <c r="E40" s="24"/>
      <c r="F40" s="24"/>
      <c r="G40" s="24">
        <v>1</v>
      </c>
      <c r="H40" s="32" t="str">
        <f t="shared" si="0"/>
        <v/>
      </c>
      <c r="I40" s="42"/>
      <c r="J40" s="42"/>
      <c r="K40" s="46">
        <v>0.05</v>
      </c>
      <c r="L40" s="42">
        <f>IF(G40&lt;&gt;"",1,IF(F40&lt;&gt;"",2/3,IF(E40&lt;&gt;"",1/3,0)))*N40*K40</f>
        <v>1</v>
      </c>
      <c r="M40" s="51">
        <f>IF(D40="",(L40/(K40*20)),0.02+(L40/(K40*20)))</f>
        <v>1</v>
      </c>
      <c r="N40" s="43">
        <v>20</v>
      </c>
      <c r="O40" s="47">
        <f>M50</f>
        <v>1</v>
      </c>
      <c r="P40" s="43"/>
      <c r="Q40" s="43">
        <f t="shared" si="1"/>
        <v>1</v>
      </c>
      <c r="R40" s="43"/>
      <c r="S40" s="43"/>
      <c r="T40" s="13"/>
      <c r="U40" s="13"/>
      <c r="V40" s="13"/>
    </row>
    <row r="41" spans="1:22" x14ac:dyDescent="0.25">
      <c r="A41" s="79"/>
      <c r="B41" s="80"/>
      <c r="C41" s="22" t="s">
        <v>63</v>
      </c>
      <c r="D41" s="19"/>
      <c r="E41" s="19"/>
      <c r="F41" s="19"/>
      <c r="G41" s="24">
        <v>1</v>
      </c>
      <c r="H41" s="32" t="str">
        <f t="shared" si="0"/>
        <v/>
      </c>
      <c r="I41" s="42"/>
      <c r="J41" s="42"/>
      <c r="K41" s="46">
        <v>0.05</v>
      </c>
      <c r="L41" s="42">
        <f>IF(G41&lt;&gt;"",1,IF(F41&lt;&gt;"",2/3,IF(E41&lt;&gt;"",1/3,0)))*N40*K41</f>
        <v>1</v>
      </c>
      <c r="M41" s="51">
        <f t="shared" ref="M41:M50" si="5">IF(D41="",(L41/(K41*20)),0.02+(L41/(K41*20)))</f>
        <v>1</v>
      </c>
      <c r="N41" s="43"/>
      <c r="O41" s="47">
        <f>M49</f>
        <v>1</v>
      </c>
      <c r="P41" s="43"/>
      <c r="Q41" s="43">
        <f t="shared" si="1"/>
        <v>1</v>
      </c>
      <c r="R41" s="43"/>
      <c r="S41" s="43"/>
      <c r="T41" s="13"/>
      <c r="U41" s="13"/>
      <c r="V41" s="13"/>
    </row>
    <row r="42" spans="1:22" x14ac:dyDescent="0.25">
      <c r="A42" s="79"/>
      <c r="B42" s="80"/>
      <c r="C42" s="23" t="s">
        <v>64</v>
      </c>
      <c r="D42" s="24"/>
      <c r="E42" s="24"/>
      <c r="F42" s="24"/>
      <c r="G42" s="24">
        <v>1</v>
      </c>
      <c r="H42" s="32" t="str">
        <f t="shared" si="0"/>
        <v/>
      </c>
      <c r="I42" s="42"/>
      <c r="J42" s="42"/>
      <c r="K42" s="46">
        <v>0.02</v>
      </c>
      <c r="L42" s="42">
        <f>IF(G42&lt;&gt;"",1,IF(F42&lt;&gt;"",2/3,IF(E42&lt;&gt;"",1/3,0)))*N40*K42</f>
        <v>0.4</v>
      </c>
      <c r="M42" s="51">
        <f t="shared" si="5"/>
        <v>1</v>
      </c>
      <c r="N42" s="43"/>
      <c r="O42" s="47">
        <f>M48</f>
        <v>1</v>
      </c>
      <c r="P42" s="43"/>
      <c r="Q42" s="43">
        <f t="shared" si="1"/>
        <v>1</v>
      </c>
      <c r="R42" s="43"/>
      <c r="S42" s="43"/>
      <c r="T42" s="13"/>
      <c r="U42" s="13"/>
      <c r="V42" s="13"/>
    </row>
    <row r="43" spans="1:22" x14ac:dyDescent="0.25">
      <c r="A43" s="79"/>
      <c r="B43" s="80"/>
      <c r="C43" s="25" t="s">
        <v>65</v>
      </c>
      <c r="D43" s="26"/>
      <c r="E43" s="26"/>
      <c r="F43" s="26"/>
      <c r="G43" s="24">
        <v>1</v>
      </c>
      <c r="H43" s="32" t="str">
        <f t="shared" si="0"/>
        <v/>
      </c>
      <c r="I43" s="42"/>
      <c r="J43" s="42"/>
      <c r="K43" s="46">
        <v>0.04</v>
      </c>
      <c r="L43" s="42">
        <f>IF(G43&lt;&gt;"",1,IF(F43&lt;&gt;"",2/3,IF(E43&lt;&gt;"",1/3,0)))*N40*K43</f>
        <v>0.8</v>
      </c>
      <c r="M43" s="51">
        <f t="shared" si="5"/>
        <v>1</v>
      </c>
      <c r="N43" s="43"/>
      <c r="O43" s="47">
        <f>M47</f>
        <v>1</v>
      </c>
      <c r="P43" s="43"/>
      <c r="Q43" s="43">
        <f t="shared" si="1"/>
        <v>1</v>
      </c>
      <c r="R43" s="43"/>
      <c r="S43" s="43"/>
      <c r="T43" s="13"/>
      <c r="U43" s="13"/>
      <c r="V43" s="13"/>
    </row>
    <row r="44" spans="1:22" x14ac:dyDescent="0.25">
      <c r="A44" s="79"/>
      <c r="B44" s="80"/>
      <c r="C44" s="23" t="s">
        <v>66</v>
      </c>
      <c r="D44" s="24"/>
      <c r="E44" s="24"/>
      <c r="F44" s="24"/>
      <c r="G44" s="24">
        <v>1</v>
      </c>
      <c r="H44" s="32" t="str">
        <f t="shared" si="0"/>
        <v/>
      </c>
      <c r="I44" s="42"/>
      <c r="J44" s="42"/>
      <c r="K44" s="46">
        <v>0.04</v>
      </c>
      <c r="L44" s="42">
        <f>IF(G44&lt;&gt;"",1,IF(F44&lt;&gt;"",2/3,IF(E44&lt;&gt;"",1/3,0)))*N40*K44</f>
        <v>0.8</v>
      </c>
      <c r="M44" s="51">
        <f t="shared" si="5"/>
        <v>1</v>
      </c>
      <c r="N44" s="43"/>
      <c r="O44" s="47">
        <f>M46</f>
        <v>1</v>
      </c>
      <c r="P44" s="43"/>
      <c r="Q44" s="43">
        <f t="shared" si="1"/>
        <v>1</v>
      </c>
      <c r="R44" s="43"/>
      <c r="S44" s="43"/>
      <c r="T44" s="13"/>
      <c r="U44" s="13"/>
      <c r="V44" s="13"/>
    </row>
    <row r="45" spans="1:22" x14ac:dyDescent="0.25">
      <c r="A45" s="79"/>
      <c r="B45" s="80"/>
      <c r="C45" s="25" t="s">
        <v>67</v>
      </c>
      <c r="D45" s="26"/>
      <c r="E45" s="26"/>
      <c r="F45" s="26"/>
      <c r="G45" s="24">
        <v>1</v>
      </c>
      <c r="H45" s="32" t="str">
        <f t="shared" si="0"/>
        <v/>
      </c>
      <c r="I45" s="42"/>
      <c r="J45" s="42"/>
      <c r="K45" s="46">
        <v>0.05</v>
      </c>
      <c r="L45" s="42">
        <f>IF(G45&lt;&gt;"",1,IF(F45&lt;&gt;"",2/3,IF(E45&lt;&gt;"",1/3,0)))*N40*K45</f>
        <v>1</v>
      </c>
      <c r="M45" s="51">
        <f t="shared" si="5"/>
        <v>1</v>
      </c>
      <c r="N45" s="43"/>
      <c r="O45" s="47">
        <f>M45</f>
        <v>1</v>
      </c>
      <c r="P45" s="43"/>
      <c r="Q45" s="43">
        <f t="shared" si="1"/>
        <v>1</v>
      </c>
      <c r="R45" s="43"/>
      <c r="S45" s="43"/>
      <c r="T45" s="13"/>
      <c r="U45" s="13"/>
      <c r="V45" s="13"/>
    </row>
    <row r="46" spans="1:22" x14ac:dyDescent="0.25">
      <c r="A46" s="79"/>
      <c r="B46" s="80"/>
      <c r="C46" s="23" t="s">
        <v>68</v>
      </c>
      <c r="D46" s="24"/>
      <c r="E46" s="24"/>
      <c r="F46" s="24"/>
      <c r="G46" s="24">
        <v>1</v>
      </c>
      <c r="H46" s="32" t="str">
        <f t="shared" si="0"/>
        <v/>
      </c>
      <c r="I46" s="42"/>
      <c r="J46" s="42"/>
      <c r="K46" s="46">
        <v>0.05</v>
      </c>
      <c r="L46" s="42">
        <f>IF(G46&lt;&gt;"",1,IF(F46&lt;&gt;"",2/3,IF(E46&lt;&gt;"",1/3,0)))*N40*K46</f>
        <v>1</v>
      </c>
      <c r="M46" s="51">
        <f t="shared" si="5"/>
        <v>1</v>
      </c>
      <c r="N46" s="43"/>
      <c r="O46" s="47">
        <f>M44</f>
        <v>1</v>
      </c>
      <c r="P46" s="43"/>
      <c r="Q46" s="43">
        <f t="shared" si="1"/>
        <v>1</v>
      </c>
      <c r="R46" s="43"/>
      <c r="S46" s="43"/>
      <c r="T46" s="13"/>
      <c r="U46" s="13"/>
      <c r="V46" s="13"/>
    </row>
    <row r="47" spans="1:22" x14ac:dyDescent="0.25">
      <c r="A47" s="79"/>
      <c r="B47" s="80"/>
      <c r="C47" s="22" t="s">
        <v>69</v>
      </c>
      <c r="D47" s="19"/>
      <c r="E47" s="19"/>
      <c r="F47" s="19"/>
      <c r="G47" s="24">
        <v>1</v>
      </c>
      <c r="H47" s="32" t="str">
        <f t="shared" si="0"/>
        <v/>
      </c>
      <c r="I47" s="42"/>
      <c r="J47" s="42"/>
      <c r="K47" s="46">
        <v>0.45</v>
      </c>
      <c r="L47" s="42">
        <f>IF(G47&lt;&gt;"",1,IF(F47&lt;&gt;"",2/3,IF(E47&lt;&gt;"",1/3,0)))*N40*K47</f>
        <v>9</v>
      </c>
      <c r="M47" s="51">
        <f t="shared" si="5"/>
        <v>1</v>
      </c>
      <c r="N47" s="43"/>
      <c r="O47" s="47">
        <f>M43</f>
        <v>1</v>
      </c>
      <c r="P47" s="43"/>
      <c r="Q47" s="43">
        <f t="shared" si="1"/>
        <v>1</v>
      </c>
      <c r="R47" s="43"/>
      <c r="S47" s="43"/>
      <c r="T47" s="13"/>
      <c r="U47" s="13"/>
      <c r="V47" s="13"/>
    </row>
    <row r="48" spans="1:22" x14ac:dyDescent="0.25">
      <c r="A48" s="79"/>
      <c r="B48" s="80"/>
      <c r="C48" s="23" t="s">
        <v>70</v>
      </c>
      <c r="D48" s="24"/>
      <c r="E48" s="24"/>
      <c r="F48" s="24"/>
      <c r="G48" s="24">
        <v>1</v>
      </c>
      <c r="H48" s="32" t="str">
        <f t="shared" si="0"/>
        <v/>
      </c>
      <c r="I48" s="42"/>
      <c r="J48" s="42"/>
      <c r="K48" s="46">
        <v>0.1</v>
      </c>
      <c r="L48" s="42">
        <f>IF(G48&lt;&gt;"",1,IF(F48&lt;&gt;"",2/3,IF(E48&lt;&gt;"",1/3,0)))*N40*K48</f>
        <v>2</v>
      </c>
      <c r="M48" s="51">
        <f t="shared" si="5"/>
        <v>1</v>
      </c>
      <c r="N48" s="43"/>
      <c r="O48" s="47">
        <f>M42</f>
        <v>1</v>
      </c>
      <c r="P48" s="43"/>
      <c r="Q48" s="43">
        <f t="shared" si="1"/>
        <v>1</v>
      </c>
      <c r="R48" s="43"/>
      <c r="S48" s="43"/>
      <c r="T48" s="13"/>
      <c r="U48" s="13"/>
      <c r="V48" s="13"/>
    </row>
    <row r="49" spans="1:22" x14ac:dyDescent="0.25">
      <c r="A49" s="79"/>
      <c r="B49" s="80"/>
      <c r="C49" s="25" t="s">
        <v>71</v>
      </c>
      <c r="D49" s="26"/>
      <c r="E49" s="26"/>
      <c r="F49" s="26"/>
      <c r="G49" s="24">
        <v>1</v>
      </c>
      <c r="H49" s="32" t="str">
        <f t="shared" si="0"/>
        <v/>
      </c>
      <c r="I49" s="42"/>
      <c r="J49" s="42"/>
      <c r="K49" s="46">
        <v>0.1</v>
      </c>
      <c r="L49" s="42">
        <f>IF(G49&lt;&gt;"",1,IF(F49&lt;&gt;"",2/3,IF(E49&lt;&gt;"",1/3,0)))*N40*K49</f>
        <v>2</v>
      </c>
      <c r="M49" s="51">
        <f t="shared" si="5"/>
        <v>1</v>
      </c>
      <c r="N49" s="43"/>
      <c r="O49" s="47">
        <f>M41</f>
        <v>1</v>
      </c>
      <c r="P49" s="43"/>
      <c r="Q49" s="43">
        <f t="shared" si="1"/>
        <v>1</v>
      </c>
      <c r="R49" s="43"/>
      <c r="S49" s="43"/>
      <c r="T49" s="13"/>
      <c r="U49" s="13"/>
      <c r="V49" s="13"/>
    </row>
    <row r="50" spans="1:22" x14ac:dyDescent="0.25">
      <c r="A50" s="81"/>
      <c r="B50" s="82"/>
      <c r="C50" s="23" t="s">
        <v>72</v>
      </c>
      <c r="D50" s="24"/>
      <c r="E50" s="24"/>
      <c r="F50" s="24"/>
      <c r="G50" s="24">
        <v>1</v>
      </c>
      <c r="H50" s="32" t="str">
        <f t="shared" si="0"/>
        <v/>
      </c>
      <c r="I50" s="42"/>
      <c r="J50" s="42"/>
      <c r="K50" s="46">
        <v>0.05</v>
      </c>
      <c r="L50" s="42">
        <f>IF(G50&lt;&gt;"",1,IF(F50&lt;&gt;"",2/3,IF(E50&lt;&gt;"",1/3,0)))*N40*K50</f>
        <v>1</v>
      </c>
      <c r="M50" s="51">
        <f t="shared" si="5"/>
        <v>1</v>
      </c>
      <c r="N50" s="43"/>
      <c r="O50" s="47">
        <f>M40</f>
        <v>1</v>
      </c>
      <c r="P50" s="43"/>
      <c r="Q50" s="43">
        <f t="shared" si="1"/>
        <v>1</v>
      </c>
      <c r="R50" s="43"/>
      <c r="S50" s="43"/>
      <c r="T50" s="13"/>
      <c r="U50" s="13"/>
      <c r="V50" s="13"/>
    </row>
    <row r="51" spans="1:22" ht="13.5" customHeight="1" x14ac:dyDescent="0.25">
      <c r="A51" s="30"/>
      <c r="B51" s="31"/>
      <c r="C51" s="27"/>
      <c r="D51" s="28"/>
      <c r="E51" s="28"/>
      <c r="F51" s="28"/>
      <c r="G51" s="28"/>
      <c r="H51" s="32"/>
      <c r="I51" s="42"/>
      <c r="J51" s="42"/>
      <c r="K51" s="52"/>
      <c r="L51" s="48"/>
      <c r="M51" s="51"/>
      <c r="N51" s="43">
        <f>SUM(L40:L50)-(0.1*20)</f>
        <v>18</v>
      </c>
      <c r="O51" s="47"/>
      <c r="P51" s="43"/>
      <c r="Q51" s="43"/>
      <c r="R51" s="43"/>
      <c r="S51" s="43"/>
      <c r="T51" s="13"/>
      <c r="U51" s="13"/>
      <c r="V51" s="13"/>
    </row>
    <row r="52" spans="1:22" x14ac:dyDescent="0.25">
      <c r="A52" s="77" t="s">
        <v>73</v>
      </c>
      <c r="B52" s="78"/>
      <c r="C52" s="25" t="s">
        <v>74</v>
      </c>
      <c r="D52" s="26"/>
      <c r="E52" s="26"/>
      <c r="F52" s="26"/>
      <c r="G52" s="24">
        <v>1</v>
      </c>
      <c r="H52" s="32" t="str">
        <f t="shared" si="0"/>
        <v/>
      </c>
      <c r="I52" s="42"/>
      <c r="J52" s="42"/>
      <c r="K52" s="46">
        <v>0.1</v>
      </c>
      <c r="L52" s="42">
        <f>IF(G52&lt;&gt;"",1,IF(F52&lt;&gt;"",2/3,IF(E52&lt;&gt;"",1/3,0)))*N52*K52</f>
        <v>2</v>
      </c>
      <c r="M52" s="51">
        <f>IF(D52="",(L52/(K52*20)),0.02+(L52/(K52*20)))</f>
        <v>1</v>
      </c>
      <c r="N52" s="43">
        <v>20</v>
      </c>
      <c r="O52" s="47">
        <f>M57</f>
        <v>1</v>
      </c>
      <c r="P52" s="43"/>
      <c r="Q52" s="43">
        <f t="shared" si="1"/>
        <v>1</v>
      </c>
      <c r="R52" s="43"/>
      <c r="S52" s="43"/>
      <c r="T52" s="13"/>
      <c r="U52" s="13"/>
      <c r="V52" s="13"/>
    </row>
    <row r="53" spans="1:22" x14ac:dyDescent="0.25">
      <c r="A53" s="79"/>
      <c r="B53" s="80"/>
      <c r="C53" s="23" t="s">
        <v>92</v>
      </c>
      <c r="D53" s="24"/>
      <c r="E53" s="24"/>
      <c r="F53" s="24"/>
      <c r="G53" s="24">
        <v>1</v>
      </c>
      <c r="H53" s="32" t="str">
        <f t="shared" si="0"/>
        <v/>
      </c>
      <c r="I53" s="42"/>
      <c r="J53" s="42"/>
      <c r="K53" s="46">
        <v>0.2</v>
      </c>
      <c r="L53" s="42">
        <f>IF(G53&lt;&gt;"",1,IF(F53&lt;&gt;"",2/3,IF(E53&lt;&gt;"",1/3,0)))*N52*K53</f>
        <v>4</v>
      </c>
      <c r="M53" s="51">
        <f t="shared" ref="M53:M57" si="6">IF(D53="",(L53/(K53*20)),0.02+(L53/(K53*20)))</f>
        <v>1</v>
      </c>
      <c r="N53" s="43"/>
      <c r="O53" s="47">
        <f>M56</f>
        <v>1</v>
      </c>
      <c r="P53" s="43"/>
      <c r="Q53" s="43">
        <f t="shared" si="1"/>
        <v>1</v>
      </c>
      <c r="R53" s="43"/>
      <c r="S53" s="43"/>
      <c r="T53" s="13"/>
      <c r="U53" s="13"/>
      <c r="V53" s="13"/>
    </row>
    <row r="54" spans="1:22" x14ac:dyDescent="0.25">
      <c r="A54" s="79"/>
      <c r="B54" s="80"/>
      <c r="C54" s="25" t="s">
        <v>75</v>
      </c>
      <c r="D54" s="26"/>
      <c r="E54" s="26"/>
      <c r="F54" s="26"/>
      <c r="G54" s="24">
        <v>1</v>
      </c>
      <c r="H54" s="32" t="str">
        <f t="shared" si="0"/>
        <v/>
      </c>
      <c r="I54" s="42"/>
      <c r="J54" s="42"/>
      <c r="K54" s="46">
        <v>0.2</v>
      </c>
      <c r="L54" s="42">
        <f>IF(G54&lt;&gt;"",1,IF(F54&lt;&gt;"",2/3,IF(E54&lt;&gt;"",1/3,0)))*N52*K54</f>
        <v>4</v>
      </c>
      <c r="M54" s="51">
        <f t="shared" si="6"/>
        <v>1</v>
      </c>
      <c r="N54" s="43"/>
      <c r="O54" s="47">
        <f>M55</f>
        <v>1</v>
      </c>
      <c r="P54" s="43"/>
      <c r="Q54" s="43">
        <f t="shared" si="1"/>
        <v>1</v>
      </c>
      <c r="R54" s="43"/>
      <c r="S54" s="43"/>
      <c r="T54" s="13"/>
      <c r="U54" s="13"/>
      <c r="V54" s="13"/>
    </row>
    <row r="55" spans="1:22" x14ac:dyDescent="0.25">
      <c r="A55" s="79"/>
      <c r="B55" s="80"/>
      <c r="C55" s="23" t="s">
        <v>76</v>
      </c>
      <c r="D55" s="24"/>
      <c r="E55" s="24"/>
      <c r="F55" s="24"/>
      <c r="G55" s="24">
        <v>1</v>
      </c>
      <c r="H55" s="32" t="str">
        <f t="shared" si="0"/>
        <v/>
      </c>
      <c r="I55" s="42"/>
      <c r="J55" s="42"/>
      <c r="K55" s="46">
        <v>0.1</v>
      </c>
      <c r="L55" s="42">
        <f>IF(G55&lt;&gt;"",1,IF(F55&lt;&gt;"",2/3,IF(E55&lt;&gt;"",1/3,0)))*N52*K55</f>
        <v>2</v>
      </c>
      <c r="M55" s="51">
        <f t="shared" si="6"/>
        <v>1</v>
      </c>
      <c r="N55" s="43"/>
      <c r="O55" s="47">
        <f>M54</f>
        <v>1</v>
      </c>
      <c r="P55" s="43"/>
      <c r="Q55" s="43">
        <f t="shared" si="1"/>
        <v>1</v>
      </c>
      <c r="R55" s="43"/>
      <c r="S55" s="43"/>
      <c r="T55" s="13"/>
      <c r="U55" s="13"/>
      <c r="V55" s="13"/>
    </row>
    <row r="56" spans="1:22" x14ac:dyDescent="0.25">
      <c r="A56" s="79"/>
      <c r="B56" s="80"/>
      <c r="C56" s="22" t="s">
        <v>77</v>
      </c>
      <c r="D56" s="19"/>
      <c r="E56" s="19"/>
      <c r="F56" s="19"/>
      <c r="G56" s="24">
        <v>1</v>
      </c>
      <c r="H56" s="32" t="str">
        <f t="shared" si="0"/>
        <v/>
      </c>
      <c r="I56" s="42"/>
      <c r="J56" s="42"/>
      <c r="K56" s="46">
        <v>0.3</v>
      </c>
      <c r="L56" s="42">
        <f>IF(G56&lt;&gt;"",1,IF(F56&lt;&gt;"",2/3,IF(E56&lt;&gt;"",1/3,0)))*N52*K56</f>
        <v>6</v>
      </c>
      <c r="M56" s="51">
        <f t="shared" si="6"/>
        <v>1</v>
      </c>
      <c r="N56" s="43"/>
      <c r="O56" s="47">
        <f>M53</f>
        <v>1</v>
      </c>
      <c r="P56" s="43"/>
      <c r="Q56" s="43">
        <f t="shared" si="1"/>
        <v>1</v>
      </c>
      <c r="R56" s="43"/>
      <c r="S56" s="43"/>
      <c r="T56" s="13"/>
      <c r="U56" s="13"/>
      <c r="V56" s="13"/>
    </row>
    <row r="57" spans="1:22" x14ac:dyDescent="0.25">
      <c r="A57" s="81"/>
      <c r="B57" s="82"/>
      <c r="C57" s="29" t="s">
        <v>78</v>
      </c>
      <c r="D57" s="24"/>
      <c r="E57" s="24"/>
      <c r="F57" s="24"/>
      <c r="G57" s="24">
        <v>1</v>
      </c>
      <c r="H57" s="32" t="str">
        <f t="shared" si="0"/>
        <v/>
      </c>
      <c r="I57" s="42"/>
      <c r="J57" s="42"/>
      <c r="K57" s="46">
        <v>0.1</v>
      </c>
      <c r="L57" s="42">
        <f>IF(G57&lt;&gt;"",1,IF(F57&lt;&gt;"",2/3,IF(E57&lt;&gt;"",1/3,0)))*N52*K57</f>
        <v>2</v>
      </c>
      <c r="M57" s="51">
        <f t="shared" si="6"/>
        <v>1</v>
      </c>
      <c r="N57" s="43"/>
      <c r="O57" s="47">
        <f>M52</f>
        <v>1</v>
      </c>
      <c r="P57" s="43"/>
      <c r="Q57" s="43">
        <f t="shared" si="1"/>
        <v>1</v>
      </c>
      <c r="R57" s="43"/>
      <c r="S57" s="43"/>
      <c r="T57" s="13"/>
      <c r="U57" s="13"/>
      <c r="V57" s="13"/>
    </row>
    <row r="58" spans="1:22" x14ac:dyDescent="0.25">
      <c r="A58" s="73" t="s">
        <v>79</v>
      </c>
      <c r="B58" s="74"/>
      <c r="C58" s="74"/>
      <c r="D58" s="74"/>
      <c r="E58" s="74"/>
      <c r="F58" s="74"/>
      <c r="G58" s="75"/>
      <c r="H58" s="32"/>
      <c r="I58" s="42"/>
      <c r="J58" s="42"/>
      <c r="K58" s="52"/>
      <c r="L58" s="48"/>
      <c r="M58" s="43"/>
      <c r="N58" s="43">
        <f>SUM(L52:L57)-(0.1*N52)</f>
        <v>18</v>
      </c>
      <c r="O58" s="43"/>
      <c r="P58" s="43"/>
      <c r="Q58" s="43"/>
      <c r="R58" s="43"/>
      <c r="S58" s="43"/>
      <c r="T58" s="13"/>
      <c r="U58" s="13"/>
      <c r="V58" s="13"/>
    </row>
    <row r="59" spans="1:22" x14ac:dyDescent="0.25">
      <c r="A59" s="77" t="s">
        <v>80</v>
      </c>
      <c r="B59" s="78"/>
      <c r="C59" s="23" t="s">
        <v>81</v>
      </c>
      <c r="D59" s="24"/>
      <c r="E59" s="24"/>
      <c r="F59" s="24"/>
      <c r="G59" s="24">
        <v>1</v>
      </c>
      <c r="H59" s="32" t="str">
        <f t="shared" si="0"/>
        <v/>
      </c>
      <c r="I59" s="42"/>
      <c r="J59" s="42"/>
      <c r="K59" s="46">
        <v>0.15</v>
      </c>
      <c r="L59" s="42">
        <f>IF(G59&lt;&gt;"",1,IF(F59&lt;&gt;"",2/3,IF(E59&lt;&gt;"",1/3,0)))*N59*K59</f>
        <v>3</v>
      </c>
      <c r="M59" s="51">
        <f>IF(D59="",(L59/(K59*20)),0.02+(L59/(K59*20)))</f>
        <v>1</v>
      </c>
      <c r="N59" s="43">
        <v>20</v>
      </c>
      <c r="O59" s="47">
        <f>M63</f>
        <v>1</v>
      </c>
      <c r="P59" s="43"/>
      <c r="Q59" s="43">
        <f t="shared" si="1"/>
        <v>1</v>
      </c>
      <c r="R59" s="43"/>
      <c r="S59" s="43"/>
      <c r="T59" s="13"/>
      <c r="U59" s="13"/>
      <c r="V59" s="13"/>
    </row>
    <row r="60" spans="1:22" x14ac:dyDescent="0.25">
      <c r="A60" s="79"/>
      <c r="B60" s="80"/>
      <c r="C60" s="22" t="s">
        <v>82</v>
      </c>
      <c r="D60" s="19"/>
      <c r="E60" s="19"/>
      <c r="F60" s="19"/>
      <c r="G60" s="24">
        <v>1</v>
      </c>
      <c r="H60" s="32" t="str">
        <f t="shared" si="0"/>
        <v/>
      </c>
      <c r="I60" s="42"/>
      <c r="J60" s="42"/>
      <c r="K60" s="46">
        <v>0.15</v>
      </c>
      <c r="L60" s="42">
        <f>IF(G60&lt;&gt;"",1,IF(F60&lt;&gt;"",2/3,IF(E60&lt;&gt;"",1/3,0)))*N59*K60</f>
        <v>3</v>
      </c>
      <c r="M60" s="51">
        <f t="shared" ref="M60:M63" si="7">IF(D60="",(L60/(K60*20)),0.02+(L60/(K60*20)))</f>
        <v>1</v>
      </c>
      <c r="N60" s="43"/>
      <c r="O60" s="47">
        <f>M62</f>
        <v>1</v>
      </c>
      <c r="P60" s="43"/>
      <c r="Q60" s="43">
        <f t="shared" si="1"/>
        <v>1</v>
      </c>
      <c r="R60" s="43"/>
      <c r="S60" s="43"/>
      <c r="T60" s="13"/>
      <c r="U60" s="13"/>
      <c r="V60" s="13"/>
    </row>
    <row r="61" spans="1:22" x14ac:dyDescent="0.25">
      <c r="A61" s="79"/>
      <c r="B61" s="80"/>
      <c r="C61" s="23" t="s">
        <v>83</v>
      </c>
      <c r="D61" s="24"/>
      <c r="E61" s="24"/>
      <c r="F61" s="24"/>
      <c r="G61" s="24">
        <v>1</v>
      </c>
      <c r="H61" s="32" t="str">
        <f t="shared" si="0"/>
        <v/>
      </c>
      <c r="I61" s="42"/>
      <c r="J61" s="42"/>
      <c r="K61" s="46">
        <v>0.4</v>
      </c>
      <c r="L61" s="42">
        <f>IF(G61&lt;&gt;"",1,IF(F61&lt;&gt;"",2/3,IF(E61&lt;&gt;"",1/3,0)))*N59*K61</f>
        <v>8</v>
      </c>
      <c r="M61" s="51">
        <f t="shared" si="7"/>
        <v>1</v>
      </c>
      <c r="N61" s="43"/>
      <c r="O61" s="47">
        <f>M61</f>
        <v>1</v>
      </c>
      <c r="P61" s="43"/>
      <c r="Q61" s="43">
        <f t="shared" si="1"/>
        <v>1</v>
      </c>
      <c r="R61" s="43"/>
      <c r="S61" s="43"/>
      <c r="T61" s="13"/>
      <c r="U61" s="13"/>
      <c r="V61" s="13"/>
    </row>
    <row r="62" spans="1:22" x14ac:dyDescent="0.25">
      <c r="A62" s="79"/>
      <c r="B62" s="80"/>
      <c r="C62" s="25" t="s">
        <v>84</v>
      </c>
      <c r="D62" s="26"/>
      <c r="E62" s="26"/>
      <c r="F62" s="26"/>
      <c r="G62" s="24">
        <v>1</v>
      </c>
      <c r="H62" s="32" t="str">
        <f t="shared" si="0"/>
        <v/>
      </c>
      <c r="I62" s="42"/>
      <c r="J62" s="42"/>
      <c r="K62" s="46">
        <v>0.2</v>
      </c>
      <c r="L62" s="42">
        <f>IF(G62&lt;&gt;"",1,IF(F62&lt;&gt;"",2/3,IF(E62&lt;&gt;"",1/3,0)))*N59*K62</f>
        <v>4</v>
      </c>
      <c r="M62" s="51">
        <f t="shared" si="7"/>
        <v>1</v>
      </c>
      <c r="N62" s="43"/>
      <c r="O62" s="47">
        <f>M60</f>
        <v>1</v>
      </c>
      <c r="P62" s="43"/>
      <c r="Q62" s="43">
        <f t="shared" si="1"/>
        <v>1</v>
      </c>
      <c r="R62" s="43"/>
      <c r="S62" s="43"/>
      <c r="T62" s="13"/>
      <c r="U62" s="13"/>
      <c r="V62" s="13"/>
    </row>
    <row r="63" spans="1:22" x14ac:dyDescent="0.25">
      <c r="A63" s="81"/>
      <c r="B63" s="82"/>
      <c r="C63" s="23" t="s">
        <v>85</v>
      </c>
      <c r="D63" s="24"/>
      <c r="E63" s="24"/>
      <c r="F63" s="24"/>
      <c r="G63" s="24">
        <v>1</v>
      </c>
      <c r="H63" s="32" t="str">
        <f t="shared" si="0"/>
        <v/>
      </c>
      <c r="I63" s="42"/>
      <c r="J63" s="42"/>
      <c r="K63" s="46">
        <v>0.1</v>
      </c>
      <c r="L63" s="42">
        <f>IF(G63&lt;&gt;"",1,IF(F63&lt;&gt;"",2/3,IF(E63&lt;&gt;"",1/3,0)))*N59*K63</f>
        <v>2</v>
      </c>
      <c r="M63" s="51">
        <f t="shared" si="7"/>
        <v>1</v>
      </c>
      <c r="N63" s="43"/>
      <c r="O63" s="47">
        <f>M59</f>
        <v>1</v>
      </c>
      <c r="P63" s="43"/>
      <c r="Q63" s="43">
        <f t="shared" si="1"/>
        <v>1</v>
      </c>
      <c r="R63" s="43"/>
      <c r="S63" s="43"/>
      <c r="T63" s="13"/>
      <c r="U63" s="13"/>
      <c r="V63" s="13"/>
    </row>
    <row r="64" spans="1:22" x14ac:dyDescent="0.25">
      <c r="A64" s="30"/>
      <c r="B64" s="31"/>
      <c r="C64" s="27"/>
      <c r="D64" s="28"/>
      <c r="E64" s="28"/>
      <c r="F64" s="28"/>
      <c r="G64" s="28"/>
      <c r="H64" s="32"/>
      <c r="I64" s="42"/>
      <c r="J64" s="42"/>
      <c r="K64" s="52"/>
      <c r="L64" s="48"/>
      <c r="M64" s="43"/>
      <c r="N64" s="43">
        <f>SUM(L59:L63)-(0.1*N59)</f>
        <v>18</v>
      </c>
      <c r="O64" s="43"/>
      <c r="P64" s="43"/>
      <c r="Q64" s="43"/>
      <c r="R64" s="43"/>
      <c r="S64" s="43"/>
      <c r="T64" s="13"/>
      <c r="U64" s="13"/>
      <c r="V64" s="13"/>
    </row>
    <row r="65" spans="1:22" ht="15" customHeight="1" x14ac:dyDescent="0.25">
      <c r="A65" s="77" t="str">
        <f>'Informations Générales'!A14:E14</f>
        <v>Ait Laoussine Hanene</v>
      </c>
      <c r="B65" s="78"/>
      <c r="C65" s="23" t="s">
        <v>86</v>
      </c>
      <c r="D65" s="24"/>
      <c r="E65" s="24"/>
      <c r="F65" s="24"/>
      <c r="G65" s="24">
        <v>1</v>
      </c>
      <c r="H65" s="32" t="str">
        <f t="shared" si="0"/>
        <v/>
      </c>
      <c r="I65" s="42"/>
      <c r="J65" s="42"/>
      <c r="K65" s="46">
        <v>0.3</v>
      </c>
      <c r="L65" s="42">
        <f>IF(G65&lt;&gt;"",1,IF(F65&lt;&gt;"",2/3,IF(E65&lt;&gt;"",1/3,0)))*N65*K65</f>
        <v>6</v>
      </c>
      <c r="M65" s="51">
        <f>IF(D65="",(L65/(K65*20)),0.02+(L65/(K65*20)))</f>
        <v>1</v>
      </c>
      <c r="N65" s="43">
        <v>20</v>
      </c>
      <c r="O65" s="47">
        <f>M67</f>
        <v>1</v>
      </c>
      <c r="P65" s="43"/>
      <c r="Q65" s="43">
        <f t="shared" si="1"/>
        <v>1</v>
      </c>
      <c r="R65" s="43"/>
      <c r="S65" s="43"/>
      <c r="T65" s="13"/>
      <c r="U65" s="13"/>
      <c r="V65" s="13"/>
    </row>
    <row r="66" spans="1:22" x14ac:dyDescent="0.25">
      <c r="A66" s="79"/>
      <c r="B66" s="80"/>
      <c r="C66" s="22" t="s">
        <v>87</v>
      </c>
      <c r="D66" s="19"/>
      <c r="E66" s="19"/>
      <c r="F66" s="19"/>
      <c r="G66" s="24">
        <v>1</v>
      </c>
      <c r="H66" s="32" t="str">
        <f t="shared" si="0"/>
        <v/>
      </c>
      <c r="I66" s="42"/>
      <c r="J66" s="42"/>
      <c r="K66" s="46">
        <v>0.5</v>
      </c>
      <c r="L66" s="42">
        <f>IF(G66&lt;&gt;"",1,IF(F66&lt;&gt;"",2/3,IF(E66&lt;&gt;"",1/3,0)))*N65*K66</f>
        <v>10</v>
      </c>
      <c r="M66" s="51">
        <f>IF(D66="",(L66/(K66*20)),0.02+(L66/(K66*20)))</f>
        <v>1</v>
      </c>
      <c r="N66" s="43"/>
      <c r="O66" s="47">
        <f>M66</f>
        <v>1</v>
      </c>
      <c r="P66" s="43"/>
      <c r="Q66" s="43">
        <f t="shared" si="1"/>
        <v>1</v>
      </c>
      <c r="R66" s="43"/>
      <c r="S66" s="43"/>
      <c r="T66" s="13"/>
      <c r="U66" s="13"/>
      <c r="V66" s="13"/>
    </row>
    <row r="67" spans="1:22" x14ac:dyDescent="0.25">
      <c r="A67" s="81"/>
      <c r="B67" s="82"/>
      <c r="C67" s="23" t="s">
        <v>88</v>
      </c>
      <c r="D67" s="24"/>
      <c r="E67" s="24"/>
      <c r="F67" s="24"/>
      <c r="G67" s="24">
        <v>1</v>
      </c>
      <c r="H67" s="32" t="str">
        <f t="shared" si="0"/>
        <v/>
      </c>
      <c r="I67" s="42"/>
      <c r="J67" s="42"/>
      <c r="K67" s="46">
        <v>0.2</v>
      </c>
      <c r="L67" s="42">
        <f>IF(G67&lt;&gt;"",1,IF(F67&lt;&gt;"",2/3,IF(E67&lt;&gt;"",1/3,0)))*N65*K67</f>
        <v>4</v>
      </c>
      <c r="M67" s="51">
        <f>IF(D67="",(L67/(K67*20)),0.02+(L67/(K67*20)))</f>
        <v>1</v>
      </c>
      <c r="N67" s="43"/>
      <c r="O67" s="47">
        <f>M65</f>
        <v>1</v>
      </c>
      <c r="P67" s="43"/>
      <c r="Q67" s="43">
        <f t="shared" si="1"/>
        <v>1</v>
      </c>
      <c r="R67" s="43"/>
      <c r="S67" s="43"/>
      <c r="T67" s="13"/>
      <c r="U67" s="13"/>
      <c r="V67" s="13"/>
    </row>
    <row r="68" spans="1:22" x14ac:dyDescent="0.25">
      <c r="A68" s="30"/>
      <c r="B68" s="31"/>
      <c r="C68" s="27"/>
      <c r="D68" s="28"/>
      <c r="E68" s="28"/>
      <c r="F68" s="28"/>
      <c r="G68" s="28"/>
      <c r="H68" s="32"/>
      <c r="I68" s="42"/>
      <c r="J68" s="42"/>
      <c r="K68" s="48"/>
      <c r="L68" s="48"/>
      <c r="M68" s="43"/>
      <c r="N68" s="43">
        <f>SUM(L65:L67)-(0.1*N65)</f>
        <v>18</v>
      </c>
      <c r="O68" s="43"/>
      <c r="P68" s="42"/>
      <c r="Q68" s="43"/>
      <c r="R68" s="42"/>
      <c r="S68" s="42"/>
    </row>
    <row r="69" spans="1:22" ht="15" customHeight="1" x14ac:dyDescent="0.25">
      <c r="A69" s="77" t="str">
        <f>'Informations Générales'!A15:E15</f>
        <v>Bedla Hasna Rahma</v>
      </c>
      <c r="B69" s="78"/>
      <c r="C69" s="23" t="s">
        <v>86</v>
      </c>
      <c r="D69" s="24"/>
      <c r="E69" s="24"/>
      <c r="F69" s="24"/>
      <c r="G69" s="24">
        <v>1</v>
      </c>
      <c r="H69" s="32" t="str">
        <f t="shared" si="0"/>
        <v/>
      </c>
      <c r="I69" s="42"/>
      <c r="J69" s="42"/>
      <c r="K69" s="46">
        <v>0.3</v>
      </c>
      <c r="L69" s="42">
        <f>IF(G69&lt;&gt;"",1,IF(F69&lt;&gt;"",2/3,IF(E69&lt;&gt;"",1/3,0)))*N69*K69</f>
        <v>6</v>
      </c>
      <c r="M69" s="51">
        <f>IF(D69="",(L69/(K69*20)),0.02+(L69/(K69*20)))</f>
        <v>1</v>
      </c>
      <c r="N69" s="43">
        <v>20</v>
      </c>
      <c r="O69" s="47">
        <f>M71</f>
        <v>1</v>
      </c>
      <c r="P69" s="42"/>
      <c r="Q69" s="43">
        <f t="shared" si="1"/>
        <v>1</v>
      </c>
      <c r="R69" s="42"/>
      <c r="S69" s="42"/>
    </row>
    <row r="70" spans="1:22" x14ac:dyDescent="0.25">
      <c r="A70" s="79"/>
      <c r="B70" s="80"/>
      <c r="C70" s="22" t="s">
        <v>87</v>
      </c>
      <c r="D70" s="19"/>
      <c r="E70" s="19"/>
      <c r="F70" s="19"/>
      <c r="G70" s="24">
        <v>1</v>
      </c>
      <c r="H70" s="32" t="str">
        <f t="shared" si="0"/>
        <v/>
      </c>
      <c r="I70" s="42"/>
      <c r="J70" s="42"/>
      <c r="K70" s="46">
        <v>0.5</v>
      </c>
      <c r="L70" s="42">
        <f>IF(G70&lt;&gt;"",1,IF(F70&lt;&gt;"",2/3,IF(E70&lt;&gt;"",1/3,0)))*N69*K70</f>
        <v>10</v>
      </c>
      <c r="M70" s="51">
        <f t="shared" ref="M70:M71" si="8">IF(D70="",(L70/(K70*20)),0.02+(L70/(K70*20)))</f>
        <v>1</v>
      </c>
      <c r="N70" s="43"/>
      <c r="O70" s="47">
        <f>M70</f>
        <v>1</v>
      </c>
      <c r="P70" s="42"/>
      <c r="Q70" s="43">
        <f t="shared" si="1"/>
        <v>1</v>
      </c>
      <c r="R70" s="42"/>
      <c r="S70" s="42"/>
    </row>
    <row r="71" spans="1:22" x14ac:dyDescent="0.25">
      <c r="A71" s="81"/>
      <c r="B71" s="82"/>
      <c r="C71" s="23" t="s">
        <v>88</v>
      </c>
      <c r="D71" s="24"/>
      <c r="E71" s="24"/>
      <c r="F71" s="24"/>
      <c r="G71" s="24">
        <v>1</v>
      </c>
      <c r="H71" s="32" t="str">
        <f t="shared" si="0"/>
        <v/>
      </c>
      <c r="I71" s="42"/>
      <c r="J71" s="42"/>
      <c r="K71" s="46">
        <v>0.2</v>
      </c>
      <c r="L71" s="42">
        <f>IF(G71&lt;&gt;"",1,IF(F71&lt;&gt;"",2/3,IF(E71&lt;&gt;"",1/3,0)))*N69*K71</f>
        <v>4</v>
      </c>
      <c r="M71" s="51">
        <f t="shared" si="8"/>
        <v>1</v>
      </c>
      <c r="N71" s="43"/>
      <c r="O71" s="47">
        <f>M69</f>
        <v>1</v>
      </c>
      <c r="P71" s="42"/>
      <c r="Q71" s="43">
        <f t="shared" si="1"/>
        <v>1</v>
      </c>
      <c r="R71" s="42"/>
      <c r="S71" s="42"/>
    </row>
    <row r="72" spans="1:22" x14ac:dyDescent="0.25">
      <c r="H72" s="35" t="s">
        <v>96</v>
      </c>
      <c r="I72" s="42"/>
      <c r="J72" s="42"/>
      <c r="K72" s="42"/>
      <c r="L72" s="42"/>
      <c r="M72" s="43"/>
      <c r="N72" s="43">
        <f>SUM(L69:L71)-(0.1*N69)</f>
        <v>18</v>
      </c>
      <c r="O72" s="43"/>
      <c r="P72" s="42"/>
      <c r="Q72" s="43"/>
      <c r="R72" s="42"/>
      <c r="S72" s="42"/>
    </row>
    <row r="73" spans="1:22" ht="11.25" customHeight="1" x14ac:dyDescent="0.25">
      <c r="H73" s="33" t="s">
        <v>95</v>
      </c>
      <c r="I73" s="42"/>
      <c r="J73" s="42"/>
      <c r="K73" s="42"/>
      <c r="L73" s="42"/>
      <c r="M73" s="43"/>
      <c r="N73" s="43"/>
      <c r="O73" s="43"/>
      <c r="P73" s="42"/>
      <c r="Q73" s="43"/>
      <c r="R73" s="42"/>
      <c r="S73" s="42"/>
    </row>
    <row r="74" spans="1:22" ht="12.75" customHeight="1" x14ac:dyDescent="0.25">
      <c r="H74" s="33" t="s">
        <v>95</v>
      </c>
      <c r="I74" s="42"/>
      <c r="J74" s="42"/>
      <c r="K74" s="42"/>
      <c r="L74" s="42"/>
      <c r="M74" s="43"/>
      <c r="N74" s="43"/>
      <c r="O74" s="43"/>
      <c r="P74" s="42"/>
      <c r="Q74" s="43"/>
      <c r="R74" s="42"/>
      <c r="S74" s="42"/>
    </row>
    <row r="75" spans="1:22" ht="13.5" customHeight="1" x14ac:dyDescent="0.25">
      <c r="H75" s="33" t="s">
        <v>95</v>
      </c>
      <c r="I75" s="42"/>
      <c r="J75" s="42"/>
      <c r="K75" s="42"/>
      <c r="L75" s="42"/>
      <c r="M75" s="43"/>
      <c r="N75" s="43"/>
      <c r="O75" s="43"/>
      <c r="P75" s="42"/>
      <c r="Q75" s="43"/>
      <c r="R75" s="42"/>
      <c r="S75" s="42"/>
    </row>
    <row r="76" spans="1:22" ht="13.5" customHeight="1" x14ac:dyDescent="0.25">
      <c r="H76" s="33" t="s">
        <v>95</v>
      </c>
      <c r="I76" s="42"/>
      <c r="J76" s="42"/>
      <c r="K76" s="42"/>
      <c r="L76" s="42"/>
      <c r="M76" s="43"/>
      <c r="N76" s="43"/>
      <c r="O76" s="43"/>
      <c r="P76" s="42"/>
      <c r="Q76" s="43"/>
      <c r="R76" s="42"/>
      <c r="S76" s="42"/>
    </row>
    <row r="77" spans="1:22" ht="28.5" customHeight="1" x14ac:dyDescent="0.25">
      <c r="A77" s="76" t="s">
        <v>93</v>
      </c>
      <c r="B77" s="76"/>
      <c r="C77" s="76"/>
      <c r="D77" s="76"/>
      <c r="E77" s="76"/>
      <c r="F77" s="76"/>
      <c r="G77" s="76"/>
      <c r="H77" s="34" t="s">
        <v>94</v>
      </c>
      <c r="I77" s="53"/>
      <c r="J77" s="54"/>
      <c r="K77" s="42"/>
      <c r="L77" s="42"/>
      <c r="M77" s="43"/>
      <c r="N77" s="43"/>
      <c r="O77" s="43"/>
      <c r="P77" s="42"/>
      <c r="Q77" s="43"/>
      <c r="R77" s="42"/>
      <c r="S77" s="42"/>
    </row>
    <row r="78" spans="1:22" x14ac:dyDescent="0.25">
      <c r="I78" s="42"/>
      <c r="J78" s="42"/>
      <c r="K78" s="42"/>
      <c r="L78" s="42"/>
      <c r="M78" s="43"/>
      <c r="N78" s="43"/>
      <c r="O78" s="43"/>
      <c r="P78" s="42"/>
      <c r="Q78" s="43"/>
      <c r="R78" s="42"/>
      <c r="S78" s="42"/>
    </row>
    <row r="79" spans="1:22" x14ac:dyDescent="0.25">
      <c r="I79" s="42"/>
      <c r="J79" s="42"/>
      <c r="K79" s="42"/>
      <c r="L79" s="42"/>
      <c r="M79" s="43"/>
      <c r="N79" s="43"/>
      <c r="O79" s="43"/>
      <c r="P79" s="42"/>
      <c r="Q79" s="43"/>
      <c r="R79" s="42"/>
      <c r="S79" s="42"/>
    </row>
    <row r="80" spans="1:22" x14ac:dyDescent="0.25">
      <c r="I80" s="42"/>
      <c r="J80" s="42"/>
      <c r="K80" s="42"/>
      <c r="L80" s="42"/>
      <c r="M80" s="43"/>
      <c r="N80" s="43"/>
      <c r="O80" s="43"/>
      <c r="P80" s="42"/>
      <c r="Q80" s="43"/>
      <c r="R80" s="42"/>
      <c r="S80" s="42"/>
    </row>
    <row r="81" spans="9:19" x14ac:dyDescent="0.25">
      <c r="I81" s="42"/>
      <c r="J81" s="42"/>
      <c r="K81" s="42"/>
      <c r="L81" s="42"/>
      <c r="M81" s="43"/>
      <c r="N81" s="43"/>
      <c r="O81" s="43"/>
      <c r="P81" s="42"/>
      <c r="Q81" s="43"/>
      <c r="R81" s="42"/>
      <c r="S81" s="42"/>
    </row>
    <row r="82" spans="9:19" x14ac:dyDescent="0.25">
      <c r="I82" s="42"/>
      <c r="J82" s="42"/>
      <c r="K82" s="42"/>
      <c r="L82" s="42"/>
      <c r="M82" s="43"/>
      <c r="N82" s="43"/>
      <c r="O82" s="43"/>
      <c r="P82" s="42"/>
      <c r="Q82" s="43"/>
      <c r="R82" s="42"/>
      <c r="S82" s="42"/>
    </row>
    <row r="83" spans="9:19" x14ac:dyDescent="0.25">
      <c r="I83" s="42"/>
      <c r="J83" s="42"/>
      <c r="K83" s="42"/>
      <c r="L83" s="42"/>
      <c r="M83" s="43"/>
      <c r="N83" s="43"/>
      <c r="O83" s="43"/>
      <c r="P83" s="42"/>
      <c r="Q83" s="43"/>
      <c r="R83" s="42"/>
      <c r="S83" s="42"/>
    </row>
    <row r="84" spans="9:19" x14ac:dyDescent="0.25">
      <c r="I84" s="42"/>
      <c r="J84" s="42"/>
      <c r="K84" s="42"/>
      <c r="L84" s="42"/>
      <c r="M84" s="43"/>
      <c r="N84" s="43"/>
      <c r="O84" s="43"/>
      <c r="P84" s="42"/>
      <c r="Q84" s="43"/>
      <c r="R84" s="42"/>
      <c r="S84" s="42"/>
    </row>
    <row r="85" spans="9:19" x14ac:dyDescent="0.25">
      <c r="I85" s="42"/>
      <c r="J85" s="42"/>
      <c r="K85" s="42"/>
      <c r="L85" s="42"/>
      <c r="M85" s="43"/>
      <c r="N85" s="43"/>
      <c r="O85" s="43"/>
      <c r="P85" s="42"/>
      <c r="Q85" s="43"/>
      <c r="R85" s="42"/>
      <c r="S85" s="42"/>
    </row>
  </sheetData>
  <sheetProtection formatCells="0" formatColumns="0" formatRows="0" insertColumns="0" insertRows="0" insertHyperlinks="0" deleteColumns="0" deleteRows="0" sort="0" autoFilter="0" pivotTables="0"/>
  <mergeCells count="18">
    <mergeCell ref="A7:B9"/>
    <mergeCell ref="A11:B16"/>
    <mergeCell ref="A10:G10"/>
    <mergeCell ref="A17:G17"/>
    <mergeCell ref="A77:G77"/>
    <mergeCell ref="A69:B71"/>
    <mergeCell ref="I1:J1"/>
    <mergeCell ref="A52:B57"/>
    <mergeCell ref="A58:G58"/>
    <mergeCell ref="A59:B63"/>
    <mergeCell ref="A65:B67"/>
    <mergeCell ref="A18:B31"/>
    <mergeCell ref="A32:G32"/>
    <mergeCell ref="A33:B38"/>
    <mergeCell ref="A39:G39"/>
    <mergeCell ref="A40:B50"/>
    <mergeCell ref="A5:B5"/>
    <mergeCell ref="A6:G6"/>
  </mergeCells>
  <dataValidations count="1">
    <dataValidation type="custom" errorStyle="warning" allowBlank="1" prompt="Saisir X" sqref="D7:G7">
      <formula1>"x"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workbookViewId="0">
      <selection activeCell="G55" sqref="G55"/>
    </sheetView>
  </sheetViews>
  <sheetFormatPr baseColWidth="10" defaultRowHeight="15" x14ac:dyDescent="0.25"/>
  <cols>
    <col min="1" max="1" width="94.5703125" customWidth="1"/>
  </cols>
  <sheetData>
    <row r="2" spans="1:5" x14ac:dyDescent="0.25">
      <c r="A2" s="20" t="s">
        <v>25</v>
      </c>
      <c r="B2" s="55" t="s">
        <v>105</v>
      </c>
      <c r="C2" s="57" t="s">
        <v>106</v>
      </c>
      <c r="D2" s="57" t="s">
        <v>107</v>
      </c>
      <c r="E2" s="57" t="s">
        <v>108</v>
      </c>
    </row>
    <row r="3" spans="1:5" x14ac:dyDescent="0.25">
      <c r="A3" s="74"/>
      <c r="B3" s="74"/>
      <c r="C3" s="57"/>
      <c r="D3" s="57"/>
      <c r="E3" s="57"/>
    </row>
    <row r="4" spans="1:5" x14ac:dyDescent="0.25">
      <c r="A4" s="23" t="s">
        <v>28</v>
      </c>
      <c r="B4" s="58">
        <v>0.4</v>
      </c>
      <c r="C4" s="57"/>
      <c r="D4" s="57"/>
      <c r="E4" s="57"/>
    </row>
    <row r="5" spans="1:5" x14ac:dyDescent="0.25">
      <c r="A5" s="22" t="s">
        <v>29</v>
      </c>
      <c r="B5" s="59">
        <v>0.3</v>
      </c>
      <c r="C5" s="57"/>
      <c r="D5" s="57"/>
      <c r="E5" s="57"/>
    </row>
    <row r="6" spans="1:5" x14ac:dyDescent="0.25">
      <c r="A6" s="23" t="s">
        <v>30</v>
      </c>
      <c r="B6" s="58">
        <v>0.3</v>
      </c>
      <c r="C6" s="57"/>
      <c r="D6" s="57"/>
      <c r="E6" s="57"/>
    </row>
    <row r="7" spans="1:5" x14ac:dyDescent="0.25">
      <c r="A7" s="86"/>
      <c r="B7" s="86"/>
      <c r="C7" s="57"/>
      <c r="D7" s="57"/>
      <c r="E7" s="57"/>
    </row>
    <row r="8" spans="1:5" ht="23.25" customHeight="1" x14ac:dyDescent="0.25">
      <c r="A8" s="23" t="s">
        <v>31</v>
      </c>
      <c r="B8" s="58">
        <v>0.1</v>
      </c>
      <c r="C8" s="57"/>
      <c r="D8" s="57"/>
      <c r="E8" s="57"/>
    </row>
    <row r="9" spans="1:5" ht="24" customHeight="1" x14ac:dyDescent="0.25">
      <c r="A9" s="22" t="s">
        <v>32</v>
      </c>
      <c r="B9" s="59">
        <v>0.1</v>
      </c>
      <c r="C9" s="57"/>
      <c r="D9" s="57"/>
      <c r="E9" s="57"/>
    </row>
    <row r="10" spans="1:5" ht="25.5" customHeight="1" x14ac:dyDescent="0.25">
      <c r="A10" s="23" t="s">
        <v>33</v>
      </c>
      <c r="B10" s="58">
        <v>0.2</v>
      </c>
      <c r="C10" s="57"/>
      <c r="D10" s="57"/>
      <c r="E10" s="57"/>
    </row>
    <row r="11" spans="1:5" ht="19.5" customHeight="1" x14ac:dyDescent="0.25">
      <c r="A11" s="25" t="s">
        <v>34</v>
      </c>
      <c r="B11" s="60">
        <v>0.15</v>
      </c>
      <c r="C11" s="57"/>
      <c r="D11" s="57"/>
      <c r="E11" s="57"/>
    </row>
    <row r="12" spans="1:5" ht="23.25" customHeight="1" x14ac:dyDescent="0.25">
      <c r="A12" s="23" t="s">
        <v>35</v>
      </c>
      <c r="B12" s="58">
        <v>0.15</v>
      </c>
      <c r="C12" s="57"/>
      <c r="D12" s="57"/>
      <c r="E12" s="57"/>
    </row>
    <row r="13" spans="1:5" ht="17.25" customHeight="1" x14ac:dyDescent="0.25">
      <c r="A13" s="25" t="s">
        <v>36</v>
      </c>
      <c r="B13" s="60">
        <v>0.3</v>
      </c>
      <c r="C13" s="57"/>
      <c r="D13" s="57"/>
      <c r="E13" s="57"/>
    </row>
    <row r="14" spans="1:5" x14ac:dyDescent="0.25">
      <c r="A14" s="85"/>
      <c r="B14" s="85"/>
      <c r="C14" s="57"/>
      <c r="D14" s="57"/>
      <c r="E14" s="57"/>
    </row>
    <row r="15" spans="1:5" ht="19.5" customHeight="1" x14ac:dyDescent="0.25">
      <c r="A15" s="23" t="s">
        <v>39</v>
      </c>
      <c r="B15" s="58">
        <v>0.03</v>
      </c>
      <c r="C15" s="57"/>
      <c r="D15" s="57"/>
      <c r="E15" s="57"/>
    </row>
    <row r="16" spans="1:5" x14ac:dyDescent="0.25">
      <c r="A16" s="22" t="s">
        <v>40</v>
      </c>
      <c r="B16" s="59">
        <v>0.04</v>
      </c>
      <c r="C16" s="57"/>
      <c r="D16" s="57"/>
      <c r="E16" s="57"/>
    </row>
    <row r="17" spans="1:5" x14ac:dyDescent="0.25">
      <c r="A17" s="23" t="s">
        <v>41</v>
      </c>
      <c r="B17" s="58">
        <v>0.04</v>
      </c>
      <c r="C17" s="57"/>
      <c r="D17" s="57"/>
      <c r="E17" s="57"/>
    </row>
    <row r="18" spans="1:5" ht="17.25" customHeight="1" x14ac:dyDescent="0.25">
      <c r="A18" s="25" t="s">
        <v>42</v>
      </c>
      <c r="B18" s="60">
        <v>0.08</v>
      </c>
      <c r="C18" s="57"/>
      <c r="D18" s="57"/>
      <c r="E18" s="57"/>
    </row>
    <row r="19" spans="1:5" x14ac:dyDescent="0.25">
      <c r="A19" s="23" t="s">
        <v>43</v>
      </c>
      <c r="B19" s="58">
        <v>0.08</v>
      </c>
      <c r="C19" s="57"/>
      <c r="D19" s="57"/>
      <c r="E19" s="57"/>
    </row>
    <row r="20" spans="1:5" ht="17.25" customHeight="1" x14ac:dyDescent="0.25">
      <c r="A20" s="25" t="s">
        <v>44</v>
      </c>
      <c r="B20" s="60">
        <v>0.06</v>
      </c>
      <c r="C20" s="57"/>
      <c r="D20" s="57"/>
      <c r="E20" s="57"/>
    </row>
    <row r="21" spans="1:5" ht="18.75" customHeight="1" x14ac:dyDescent="0.25">
      <c r="A21" s="23" t="s">
        <v>45</v>
      </c>
      <c r="B21" s="58">
        <v>0.04</v>
      </c>
      <c r="C21" s="57"/>
      <c r="D21" s="57"/>
      <c r="E21" s="57"/>
    </row>
    <row r="22" spans="1:5" x14ac:dyDescent="0.25">
      <c r="A22" s="25" t="s">
        <v>46</v>
      </c>
      <c r="B22" s="60">
        <v>0.04</v>
      </c>
      <c r="C22" s="57"/>
      <c r="D22" s="57"/>
      <c r="E22" s="57"/>
    </row>
    <row r="23" spans="1:5" ht="18.75" customHeight="1" x14ac:dyDescent="0.25">
      <c r="A23" s="23" t="s">
        <v>47</v>
      </c>
      <c r="B23" s="58">
        <v>0.04</v>
      </c>
      <c r="C23" s="57"/>
      <c r="D23" s="57"/>
      <c r="E23" s="57"/>
    </row>
    <row r="24" spans="1:5" x14ac:dyDescent="0.25">
      <c r="A24" s="25" t="s">
        <v>48</v>
      </c>
      <c r="B24" s="60">
        <v>0.05</v>
      </c>
      <c r="C24" s="57"/>
      <c r="D24" s="57"/>
      <c r="E24" s="57"/>
    </row>
    <row r="25" spans="1:5" x14ac:dyDescent="0.25">
      <c r="A25" s="23" t="s">
        <v>49</v>
      </c>
      <c r="B25" s="58">
        <v>0.05</v>
      </c>
      <c r="C25" s="57"/>
      <c r="D25" s="57"/>
      <c r="E25" s="57"/>
    </row>
    <row r="26" spans="1:5" ht="18.75" customHeight="1" x14ac:dyDescent="0.25">
      <c r="A26" s="25" t="s">
        <v>50</v>
      </c>
      <c r="B26" s="60">
        <v>0.15</v>
      </c>
      <c r="C26" s="57"/>
      <c r="D26" s="57"/>
      <c r="E26" s="57"/>
    </row>
    <row r="27" spans="1:5" x14ac:dyDescent="0.25">
      <c r="A27" s="23" t="s">
        <v>51</v>
      </c>
      <c r="B27" s="58">
        <v>0.1</v>
      </c>
      <c r="C27" s="57"/>
      <c r="D27" s="57"/>
      <c r="E27" s="57"/>
    </row>
    <row r="28" spans="1:5" ht="17.25" customHeight="1" x14ac:dyDescent="0.25">
      <c r="A28" s="25" t="s">
        <v>52</v>
      </c>
      <c r="B28" s="60">
        <v>0.2</v>
      </c>
      <c r="C28" s="57"/>
      <c r="D28" s="57"/>
      <c r="E28" s="57"/>
    </row>
    <row r="29" spans="1:5" x14ac:dyDescent="0.25">
      <c r="A29" s="85"/>
      <c r="B29" s="85"/>
      <c r="C29" s="57"/>
      <c r="D29" s="57"/>
      <c r="E29" s="57"/>
    </row>
    <row r="30" spans="1:5" x14ac:dyDescent="0.25">
      <c r="A30" s="23" t="s">
        <v>54</v>
      </c>
      <c r="B30" s="58">
        <v>0.2</v>
      </c>
      <c r="C30" s="57"/>
      <c r="D30" s="57"/>
      <c r="E30" s="57"/>
    </row>
    <row r="31" spans="1:5" ht="18.75" customHeight="1" x14ac:dyDescent="0.25">
      <c r="A31" s="22" t="s">
        <v>55</v>
      </c>
      <c r="B31" s="59">
        <v>0.1</v>
      </c>
      <c r="C31" s="57"/>
      <c r="D31" s="57"/>
      <c r="E31" s="57"/>
    </row>
    <row r="32" spans="1:5" x14ac:dyDescent="0.25">
      <c r="A32" s="23" t="s">
        <v>56</v>
      </c>
      <c r="B32" s="58">
        <v>0.2</v>
      </c>
      <c r="C32" s="57"/>
      <c r="D32" s="57"/>
      <c r="E32" s="57"/>
    </row>
    <row r="33" spans="1:5" x14ac:dyDescent="0.25">
      <c r="A33" s="25" t="s">
        <v>57</v>
      </c>
      <c r="B33" s="60">
        <v>0.2</v>
      </c>
      <c r="C33" s="57"/>
      <c r="D33" s="57"/>
      <c r="E33" s="57"/>
    </row>
    <row r="34" spans="1:5" ht="19.5" customHeight="1" x14ac:dyDescent="0.25">
      <c r="A34" s="23" t="s">
        <v>58</v>
      </c>
      <c r="B34" s="58">
        <v>0.2</v>
      </c>
      <c r="C34" s="57"/>
      <c r="D34" s="57"/>
      <c r="E34" s="57"/>
    </row>
    <row r="35" spans="1:5" x14ac:dyDescent="0.25">
      <c r="A35" s="25" t="s">
        <v>59</v>
      </c>
      <c r="B35" s="60">
        <v>0.1</v>
      </c>
      <c r="C35" s="57"/>
      <c r="D35" s="57"/>
      <c r="E35" s="57"/>
    </row>
    <row r="36" spans="1:5" x14ac:dyDescent="0.25">
      <c r="A36" s="85"/>
      <c r="B36" s="85"/>
      <c r="C36" s="57"/>
      <c r="D36" s="57"/>
      <c r="E36" s="57"/>
    </row>
    <row r="37" spans="1:5" ht="18" customHeight="1" x14ac:dyDescent="0.25">
      <c r="A37" s="23" t="s">
        <v>62</v>
      </c>
      <c r="B37" s="58">
        <v>0.05</v>
      </c>
      <c r="C37" s="57"/>
      <c r="D37" s="57"/>
      <c r="E37" s="57"/>
    </row>
    <row r="38" spans="1:5" x14ac:dyDescent="0.25">
      <c r="A38" s="22" t="s">
        <v>63</v>
      </c>
      <c r="B38" s="59">
        <v>0.05</v>
      </c>
      <c r="C38" s="57"/>
      <c r="D38" s="57"/>
      <c r="E38" s="57"/>
    </row>
    <row r="39" spans="1:5" x14ac:dyDescent="0.25">
      <c r="A39" s="23" t="s">
        <v>64</v>
      </c>
      <c r="B39" s="58">
        <v>0.02</v>
      </c>
      <c r="C39" s="57"/>
      <c r="D39" s="57"/>
      <c r="E39" s="57"/>
    </row>
    <row r="40" spans="1:5" ht="15" customHeight="1" x14ac:dyDescent="0.25">
      <c r="A40" s="25" t="s">
        <v>65</v>
      </c>
      <c r="B40" s="60">
        <v>0.04</v>
      </c>
      <c r="C40" s="57"/>
      <c r="D40" s="57"/>
      <c r="E40" s="57"/>
    </row>
    <row r="41" spans="1:5" x14ac:dyDescent="0.25">
      <c r="A41" s="23" t="s">
        <v>66</v>
      </c>
      <c r="B41" s="58">
        <v>0.04</v>
      </c>
      <c r="C41" s="57"/>
      <c r="D41" s="57"/>
      <c r="E41" s="57"/>
    </row>
    <row r="42" spans="1:5" ht="17.25" customHeight="1" x14ac:dyDescent="0.25">
      <c r="A42" s="25" t="s">
        <v>67</v>
      </c>
      <c r="B42" s="60">
        <v>0.05</v>
      </c>
      <c r="C42" s="57"/>
      <c r="D42" s="57"/>
      <c r="E42" s="57"/>
    </row>
    <row r="43" spans="1:5" ht="20.25" customHeight="1" x14ac:dyDescent="0.25">
      <c r="A43" s="23" t="s">
        <v>68</v>
      </c>
      <c r="B43" s="58">
        <v>0.05</v>
      </c>
      <c r="C43" s="57"/>
      <c r="D43" s="57"/>
      <c r="E43" s="57"/>
    </row>
    <row r="44" spans="1:5" ht="18.75" customHeight="1" x14ac:dyDescent="0.25">
      <c r="A44" s="22" t="s">
        <v>69</v>
      </c>
      <c r="B44" s="59">
        <v>0.45</v>
      </c>
      <c r="C44" s="57"/>
      <c r="D44" s="57"/>
      <c r="E44" s="57"/>
    </row>
    <row r="45" spans="1:5" ht="20.25" customHeight="1" x14ac:dyDescent="0.25">
      <c r="A45" s="23" t="s">
        <v>70</v>
      </c>
      <c r="B45" s="58">
        <v>0.1</v>
      </c>
      <c r="C45" s="57"/>
      <c r="D45" s="57"/>
      <c r="E45" s="57"/>
    </row>
    <row r="46" spans="1:5" ht="21" customHeight="1" x14ac:dyDescent="0.25">
      <c r="A46" s="25" t="s">
        <v>71</v>
      </c>
      <c r="B46" s="60">
        <v>0.1</v>
      </c>
      <c r="C46" s="57"/>
      <c r="D46" s="57"/>
      <c r="E46" s="57"/>
    </row>
    <row r="47" spans="1:5" ht="18.75" customHeight="1" x14ac:dyDescent="0.25">
      <c r="A47" s="23" t="s">
        <v>72</v>
      </c>
      <c r="B47" s="58">
        <v>0.05</v>
      </c>
      <c r="C47" s="57"/>
      <c r="D47" s="57"/>
      <c r="E47" s="57"/>
    </row>
    <row r="48" spans="1:5" x14ac:dyDescent="0.25">
      <c r="A48" s="27"/>
      <c r="B48" s="56"/>
      <c r="C48" s="57"/>
      <c r="D48" s="57"/>
      <c r="E48" s="57"/>
    </row>
    <row r="49" spans="1:5" ht="21" customHeight="1" x14ac:dyDescent="0.25">
      <c r="A49" s="25" t="s">
        <v>74</v>
      </c>
      <c r="B49" s="60">
        <v>0.1</v>
      </c>
      <c r="C49" s="57"/>
      <c r="D49" s="57"/>
      <c r="E49" s="57"/>
    </row>
    <row r="50" spans="1:5" ht="18" customHeight="1" x14ac:dyDescent="0.25">
      <c r="A50" s="23" t="s">
        <v>92</v>
      </c>
      <c r="B50" s="58">
        <v>0.2</v>
      </c>
      <c r="C50" s="57"/>
      <c r="D50" s="57"/>
      <c r="E50" s="57"/>
    </row>
    <row r="51" spans="1:5" ht="18" customHeight="1" x14ac:dyDescent="0.25">
      <c r="A51" s="25" t="s">
        <v>75</v>
      </c>
      <c r="B51" s="60">
        <v>0.2</v>
      </c>
      <c r="C51" s="57"/>
      <c r="D51" s="57"/>
      <c r="E51" s="57"/>
    </row>
    <row r="52" spans="1:5" ht="15.75" customHeight="1" x14ac:dyDescent="0.25">
      <c r="A52" s="23" t="s">
        <v>76</v>
      </c>
      <c r="B52" s="58">
        <v>0.1</v>
      </c>
      <c r="C52" s="57"/>
      <c r="D52" s="57"/>
      <c r="E52" s="57"/>
    </row>
    <row r="53" spans="1:5" ht="15" customHeight="1" x14ac:dyDescent="0.25">
      <c r="A53" s="22" t="s">
        <v>77</v>
      </c>
      <c r="B53" s="59">
        <v>0.3</v>
      </c>
      <c r="C53" s="57"/>
      <c r="D53" s="57"/>
      <c r="E53" s="57"/>
    </row>
    <row r="54" spans="1:5" x14ac:dyDescent="0.25">
      <c r="A54" s="29" t="s">
        <v>78</v>
      </c>
      <c r="B54" s="58">
        <v>0.1</v>
      </c>
      <c r="C54" s="57"/>
      <c r="D54" s="57"/>
      <c r="E54" s="57"/>
    </row>
    <row r="55" spans="1:5" x14ac:dyDescent="0.25">
      <c r="A55" s="85"/>
      <c r="B55" s="85"/>
      <c r="C55" s="57"/>
      <c r="D55" s="57"/>
      <c r="E55" s="57"/>
    </row>
    <row r="56" spans="1:5" ht="21" customHeight="1" x14ac:dyDescent="0.25">
      <c r="A56" s="23" t="s">
        <v>81</v>
      </c>
      <c r="B56" s="58">
        <v>0.15</v>
      </c>
      <c r="C56" s="57"/>
      <c r="D56" s="57"/>
      <c r="E56" s="57"/>
    </row>
    <row r="57" spans="1:5" ht="19.5" customHeight="1" x14ac:dyDescent="0.25">
      <c r="A57" s="22" t="s">
        <v>82</v>
      </c>
      <c r="B57" s="59">
        <v>0.15</v>
      </c>
      <c r="C57" s="57"/>
      <c r="D57" s="57"/>
      <c r="E57" s="57"/>
    </row>
    <row r="58" spans="1:5" ht="21.75" customHeight="1" x14ac:dyDescent="0.25">
      <c r="A58" s="23" t="s">
        <v>83</v>
      </c>
      <c r="B58" s="58">
        <v>0.4</v>
      </c>
      <c r="C58" s="57"/>
      <c r="D58" s="57"/>
      <c r="E58" s="57"/>
    </row>
    <row r="59" spans="1:5" ht="18" customHeight="1" x14ac:dyDescent="0.25">
      <c r="A59" s="25" t="s">
        <v>84</v>
      </c>
      <c r="B59" s="60">
        <v>0.2</v>
      </c>
      <c r="C59" s="57"/>
      <c r="D59" s="57"/>
      <c r="E59" s="57"/>
    </row>
    <row r="60" spans="1:5" ht="18" customHeight="1" x14ac:dyDescent="0.25">
      <c r="A60" s="23" t="s">
        <v>85</v>
      </c>
      <c r="B60" s="58">
        <v>0.1</v>
      </c>
      <c r="C60" s="57"/>
      <c r="D60" s="57"/>
      <c r="E60" s="57"/>
    </row>
    <row r="61" spans="1:5" x14ac:dyDescent="0.25">
      <c r="A61" s="27"/>
      <c r="B61" s="56"/>
      <c r="C61" s="57"/>
      <c r="D61" s="57"/>
      <c r="E61" s="57"/>
    </row>
    <row r="62" spans="1:5" x14ac:dyDescent="0.25">
      <c r="A62" s="23" t="s">
        <v>86</v>
      </c>
      <c r="B62" s="58">
        <v>0.3</v>
      </c>
      <c r="C62" s="57"/>
      <c r="D62" s="57"/>
      <c r="E62" s="57"/>
    </row>
    <row r="63" spans="1:5" x14ac:dyDescent="0.25">
      <c r="A63" s="22" t="s">
        <v>87</v>
      </c>
      <c r="B63" s="59">
        <v>0.5</v>
      </c>
      <c r="C63" s="57"/>
      <c r="D63" s="57"/>
      <c r="E63" s="57"/>
    </row>
    <row r="64" spans="1:5" ht="27" customHeight="1" x14ac:dyDescent="0.25">
      <c r="A64" s="23" t="s">
        <v>88</v>
      </c>
      <c r="B64" s="58">
        <v>0.2</v>
      </c>
      <c r="C64" s="57"/>
      <c r="D64" s="57"/>
      <c r="E64" s="57"/>
    </row>
    <row r="65" spans="1:5" x14ac:dyDescent="0.25">
      <c r="A65" s="27"/>
      <c r="B65" s="56"/>
      <c r="C65" s="57"/>
      <c r="D65" s="57"/>
      <c r="E65" s="57"/>
    </row>
    <row r="66" spans="1:5" x14ac:dyDescent="0.25">
      <c r="A66" s="23" t="s">
        <v>86</v>
      </c>
      <c r="B66" s="58">
        <v>0.3</v>
      </c>
      <c r="C66" s="57"/>
      <c r="D66" s="57"/>
      <c r="E66" s="57"/>
    </row>
    <row r="67" spans="1:5" ht="24" customHeight="1" x14ac:dyDescent="0.25">
      <c r="A67" s="22" t="s">
        <v>87</v>
      </c>
      <c r="B67" s="59">
        <v>0.5</v>
      </c>
      <c r="C67" s="57"/>
      <c r="D67" s="57"/>
      <c r="E67" s="57"/>
    </row>
    <row r="68" spans="1:5" ht="27" customHeight="1" x14ac:dyDescent="0.25">
      <c r="A68" s="23" t="s">
        <v>88</v>
      </c>
      <c r="B68" s="58">
        <v>0.2</v>
      </c>
      <c r="C68" s="57"/>
      <c r="D68" s="57"/>
      <c r="E68" s="57"/>
    </row>
  </sheetData>
  <mergeCells count="6">
    <mergeCell ref="A55:B55"/>
    <mergeCell ref="A3:B3"/>
    <mergeCell ref="A7:B7"/>
    <mergeCell ref="A14:B14"/>
    <mergeCell ref="A29:B29"/>
    <mergeCell ref="A36:B36"/>
  </mergeCells>
  <dataValidations count="1">
    <dataValidation type="custom" errorStyle="warning" allowBlank="1" prompt="Saisir X" sqref="B4">
      <formula1>"x"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G8" sqref="G8"/>
    </sheetView>
  </sheetViews>
  <sheetFormatPr baseColWidth="10" defaultRowHeight="15" x14ac:dyDescent="0.25"/>
  <cols>
    <col min="1" max="1" width="94.5703125" customWidth="1"/>
  </cols>
  <sheetData>
    <row r="1" spans="1:5" x14ac:dyDescent="0.25">
      <c r="A1" s="20" t="s">
        <v>25</v>
      </c>
      <c r="B1" s="55" t="s">
        <v>105</v>
      </c>
      <c r="C1" s="57" t="s">
        <v>106</v>
      </c>
      <c r="D1" s="57" t="s">
        <v>107</v>
      </c>
      <c r="E1" s="57" t="s">
        <v>108</v>
      </c>
    </row>
    <row r="2" spans="1:5" x14ac:dyDescent="0.25">
      <c r="A2" s="74"/>
      <c r="B2" s="74"/>
      <c r="C2" s="57"/>
      <c r="D2" s="57"/>
      <c r="E2" s="57"/>
    </row>
    <row r="3" spans="1:5" ht="20.25" customHeight="1" x14ac:dyDescent="0.25">
      <c r="A3" s="23" t="s">
        <v>28</v>
      </c>
      <c r="B3" s="58">
        <v>0.4</v>
      </c>
      <c r="C3" s="57"/>
      <c r="D3" s="57"/>
      <c r="E3" s="57"/>
    </row>
    <row r="4" spans="1:5" ht="18.75" customHeight="1" x14ac:dyDescent="0.25">
      <c r="A4" s="22" t="s">
        <v>29</v>
      </c>
      <c r="B4" s="59">
        <v>0.3</v>
      </c>
      <c r="C4" s="57"/>
      <c r="D4" s="57"/>
      <c r="E4" s="57"/>
    </row>
    <row r="5" spans="1:5" x14ac:dyDescent="0.25">
      <c r="A5" s="23" t="s">
        <v>30</v>
      </c>
      <c r="B5" s="58">
        <v>0.3</v>
      </c>
      <c r="C5" s="57"/>
      <c r="D5" s="57"/>
      <c r="E5" s="57"/>
    </row>
    <row r="6" spans="1:5" x14ac:dyDescent="0.25">
      <c r="A6" s="86"/>
      <c r="B6" s="86"/>
      <c r="C6" s="57"/>
      <c r="D6" s="57"/>
      <c r="E6" s="57"/>
    </row>
    <row r="7" spans="1:5" ht="20.25" customHeight="1" x14ac:dyDescent="0.25">
      <c r="A7" s="23" t="s">
        <v>31</v>
      </c>
      <c r="B7" s="58">
        <v>0.1</v>
      </c>
      <c r="C7" s="57"/>
      <c r="D7" s="57"/>
      <c r="E7" s="57"/>
    </row>
    <row r="8" spans="1:5" ht="21" customHeight="1" x14ac:dyDescent="0.25">
      <c r="A8" s="22" t="s">
        <v>32</v>
      </c>
      <c r="B8" s="59">
        <v>0.1</v>
      </c>
      <c r="C8" s="57"/>
      <c r="D8" s="57"/>
      <c r="E8" s="57"/>
    </row>
    <row r="9" spans="1:5" ht="23.25" customHeight="1" x14ac:dyDescent="0.25">
      <c r="A9" s="23" t="s">
        <v>33</v>
      </c>
      <c r="B9" s="58">
        <v>0.2</v>
      </c>
      <c r="C9" s="57"/>
      <c r="D9" s="57"/>
      <c r="E9" s="57"/>
    </row>
    <row r="10" spans="1:5" ht="21.75" customHeight="1" x14ac:dyDescent="0.25">
      <c r="A10" s="25" t="s">
        <v>34</v>
      </c>
      <c r="B10" s="60">
        <v>0.15</v>
      </c>
      <c r="C10" s="57"/>
      <c r="D10" s="57"/>
      <c r="E10" s="57"/>
    </row>
    <row r="11" spans="1:5" ht="18" customHeight="1" x14ac:dyDescent="0.25">
      <c r="A11" s="23" t="s">
        <v>35</v>
      </c>
      <c r="B11" s="58">
        <v>0.15</v>
      </c>
      <c r="C11" s="57"/>
      <c r="D11" s="57"/>
      <c r="E11" s="57"/>
    </row>
    <row r="12" spans="1:5" ht="19.5" customHeight="1" x14ac:dyDescent="0.25">
      <c r="A12" s="25" t="s">
        <v>36</v>
      </c>
      <c r="B12" s="60">
        <v>0.3</v>
      </c>
      <c r="C12" s="57"/>
      <c r="D12" s="57"/>
      <c r="E12" s="57"/>
    </row>
    <row r="13" spans="1:5" x14ac:dyDescent="0.25">
      <c r="A13" s="85"/>
      <c r="B13" s="85"/>
      <c r="C13" s="57"/>
      <c r="D13" s="57"/>
      <c r="E13" s="57"/>
    </row>
    <row r="14" spans="1:5" ht="18.75" customHeight="1" x14ac:dyDescent="0.25">
      <c r="A14" s="23" t="s">
        <v>39</v>
      </c>
      <c r="B14" s="58">
        <v>0.03</v>
      </c>
      <c r="C14" s="57"/>
      <c r="D14" s="57"/>
      <c r="E14" s="57"/>
    </row>
    <row r="15" spans="1:5" x14ac:dyDescent="0.25">
      <c r="A15" s="22" t="s">
        <v>40</v>
      </c>
      <c r="B15" s="59">
        <v>0.04</v>
      </c>
      <c r="C15" s="57"/>
      <c r="D15" s="57"/>
      <c r="E15" s="57"/>
    </row>
    <row r="16" spans="1:5" x14ac:dyDescent="0.25">
      <c r="A16" s="23" t="s">
        <v>41</v>
      </c>
      <c r="B16" s="58">
        <v>0.04</v>
      </c>
      <c r="C16" s="57"/>
      <c r="D16" s="57"/>
      <c r="E16" s="57"/>
    </row>
    <row r="17" spans="1:5" ht="18.75" customHeight="1" x14ac:dyDescent="0.25">
      <c r="A17" s="25" t="s">
        <v>42</v>
      </c>
      <c r="B17" s="60">
        <v>0.08</v>
      </c>
      <c r="C17" s="57"/>
      <c r="D17" s="57"/>
      <c r="E17" s="57"/>
    </row>
    <row r="18" spans="1:5" x14ac:dyDescent="0.25">
      <c r="A18" s="23" t="s">
        <v>43</v>
      </c>
      <c r="B18" s="58">
        <v>0.08</v>
      </c>
      <c r="C18" s="57"/>
      <c r="D18" s="57"/>
      <c r="E18" s="57"/>
    </row>
    <row r="19" spans="1:5" x14ac:dyDescent="0.25">
      <c r="A19" s="25" t="s">
        <v>44</v>
      </c>
      <c r="B19" s="60">
        <v>0.06</v>
      </c>
      <c r="C19" s="57"/>
      <c r="D19" s="57"/>
      <c r="E19" s="57"/>
    </row>
    <row r="20" spans="1:5" x14ac:dyDescent="0.25">
      <c r="A20" s="23" t="s">
        <v>45</v>
      </c>
      <c r="B20" s="58">
        <v>0.04</v>
      </c>
      <c r="C20" s="57"/>
      <c r="D20" s="57"/>
      <c r="E20" s="57"/>
    </row>
    <row r="21" spans="1:5" x14ac:dyDescent="0.25">
      <c r="A21" s="25" t="s">
        <v>46</v>
      </c>
      <c r="B21" s="60">
        <v>0.04</v>
      </c>
      <c r="C21" s="57"/>
      <c r="D21" s="57"/>
      <c r="E21" s="57"/>
    </row>
    <row r="22" spans="1:5" ht="17.25" customHeight="1" x14ac:dyDescent="0.25">
      <c r="A22" s="23" t="s">
        <v>47</v>
      </c>
      <c r="B22" s="58">
        <v>0.04</v>
      </c>
      <c r="C22" s="57"/>
      <c r="D22" s="57"/>
      <c r="E22" s="57"/>
    </row>
    <row r="23" spans="1:5" x14ac:dyDescent="0.25">
      <c r="A23" s="25" t="s">
        <v>48</v>
      </c>
      <c r="B23" s="60">
        <v>0.05</v>
      </c>
      <c r="C23" s="57"/>
      <c r="D23" s="57"/>
      <c r="E23" s="57"/>
    </row>
    <row r="24" spans="1:5" x14ac:dyDescent="0.25">
      <c r="A24" s="23" t="s">
        <v>49</v>
      </c>
      <c r="B24" s="58">
        <v>0.05</v>
      </c>
      <c r="C24" s="57"/>
      <c r="D24" s="57"/>
      <c r="E24" s="57"/>
    </row>
    <row r="25" spans="1:5" x14ac:dyDescent="0.25">
      <c r="A25" s="25" t="s">
        <v>50</v>
      </c>
      <c r="B25" s="60">
        <v>0.15</v>
      </c>
      <c r="C25" s="57"/>
      <c r="D25" s="57"/>
      <c r="E25" s="57"/>
    </row>
    <row r="26" spans="1:5" x14ac:dyDescent="0.25">
      <c r="A26" s="23" t="s">
        <v>51</v>
      </c>
      <c r="B26" s="58">
        <v>0.1</v>
      </c>
      <c r="C26" s="57"/>
      <c r="D26" s="57"/>
      <c r="E26" s="57"/>
    </row>
    <row r="27" spans="1:5" ht="18.75" customHeight="1" x14ac:dyDescent="0.25">
      <c r="A27" s="25" t="s">
        <v>52</v>
      </c>
      <c r="B27" s="60">
        <v>0.2</v>
      </c>
      <c r="C27" s="57"/>
      <c r="D27" s="57"/>
      <c r="E27" s="57"/>
    </row>
    <row r="28" spans="1:5" x14ac:dyDescent="0.25">
      <c r="A28" s="85"/>
      <c r="B28" s="85"/>
      <c r="C28" s="57"/>
      <c r="D28" s="57"/>
      <c r="E28" s="57"/>
    </row>
    <row r="29" spans="1:5" x14ac:dyDescent="0.25">
      <c r="A29" s="23" t="s">
        <v>54</v>
      </c>
      <c r="B29" s="58">
        <v>0.2</v>
      </c>
      <c r="C29" s="57"/>
      <c r="D29" s="57"/>
      <c r="E29" s="57"/>
    </row>
    <row r="30" spans="1:5" x14ac:dyDescent="0.25">
      <c r="A30" s="22" t="s">
        <v>55</v>
      </c>
      <c r="B30" s="59">
        <v>0.1</v>
      </c>
      <c r="C30" s="57"/>
      <c r="D30" s="57"/>
      <c r="E30" s="57"/>
    </row>
    <row r="31" spans="1:5" x14ac:dyDescent="0.25">
      <c r="A31" s="23" t="s">
        <v>56</v>
      </c>
      <c r="B31" s="58">
        <v>0.2</v>
      </c>
      <c r="C31" s="57"/>
      <c r="D31" s="57"/>
      <c r="E31" s="57"/>
    </row>
    <row r="32" spans="1:5" x14ac:dyDescent="0.25">
      <c r="A32" s="25" t="s">
        <v>57</v>
      </c>
      <c r="B32" s="60">
        <v>0.2</v>
      </c>
      <c r="C32" s="57"/>
      <c r="D32" s="57"/>
      <c r="E32" s="57"/>
    </row>
    <row r="33" spans="1:5" x14ac:dyDescent="0.25">
      <c r="A33" s="23" t="s">
        <v>58</v>
      </c>
      <c r="B33" s="58">
        <v>0.2</v>
      </c>
      <c r="C33" s="57"/>
      <c r="D33" s="57"/>
      <c r="E33" s="57"/>
    </row>
    <row r="34" spans="1:5" x14ac:dyDescent="0.25">
      <c r="A34" s="25" t="s">
        <v>59</v>
      </c>
      <c r="B34" s="60">
        <v>0.1</v>
      </c>
      <c r="C34" s="57"/>
      <c r="D34" s="57"/>
      <c r="E34" s="57"/>
    </row>
    <row r="35" spans="1:5" x14ac:dyDescent="0.25">
      <c r="A35" s="85"/>
      <c r="B35" s="85"/>
      <c r="C35" s="57"/>
      <c r="D35" s="57"/>
      <c r="E35" s="57"/>
    </row>
    <row r="36" spans="1:5" ht="18" customHeight="1" x14ac:dyDescent="0.25">
      <c r="A36" s="23" t="s">
        <v>62</v>
      </c>
      <c r="B36" s="58">
        <v>0.05</v>
      </c>
      <c r="C36" s="57"/>
      <c r="D36" s="57"/>
      <c r="E36" s="57"/>
    </row>
    <row r="37" spans="1:5" x14ac:dyDescent="0.25">
      <c r="A37" s="22" t="s">
        <v>63</v>
      </c>
      <c r="B37" s="59">
        <v>0.05</v>
      </c>
      <c r="C37" s="57"/>
      <c r="D37" s="57"/>
      <c r="E37" s="57"/>
    </row>
    <row r="38" spans="1:5" x14ac:dyDescent="0.25">
      <c r="A38" s="23" t="s">
        <v>64</v>
      </c>
      <c r="B38" s="58">
        <v>0.02</v>
      </c>
      <c r="C38" s="57"/>
      <c r="D38" s="57"/>
      <c r="E38" s="57"/>
    </row>
    <row r="39" spans="1:5" ht="20.25" customHeight="1" x14ac:dyDescent="0.25">
      <c r="A39" s="25" t="s">
        <v>65</v>
      </c>
      <c r="B39" s="60">
        <v>0.04</v>
      </c>
      <c r="C39" s="57"/>
      <c r="D39" s="57"/>
      <c r="E39" s="57"/>
    </row>
    <row r="40" spans="1:5" x14ac:dyDescent="0.25">
      <c r="A40" s="23" t="s">
        <v>66</v>
      </c>
      <c r="B40" s="58">
        <v>0.04</v>
      </c>
      <c r="C40" s="57"/>
      <c r="D40" s="57"/>
      <c r="E40" s="57"/>
    </row>
    <row r="41" spans="1:5" ht="22.5" customHeight="1" x14ac:dyDescent="0.25">
      <c r="A41" s="25" t="s">
        <v>67</v>
      </c>
      <c r="B41" s="60">
        <v>0.05</v>
      </c>
      <c r="C41" s="57"/>
      <c r="D41" s="57"/>
      <c r="E41" s="57"/>
    </row>
    <row r="42" spans="1:5" ht="24.75" customHeight="1" x14ac:dyDescent="0.25">
      <c r="A42" s="23" t="s">
        <v>68</v>
      </c>
      <c r="B42" s="58">
        <v>0.05</v>
      </c>
      <c r="C42" s="57"/>
      <c r="D42" s="57"/>
      <c r="E42" s="57"/>
    </row>
    <row r="43" spans="1:5" ht="21" customHeight="1" x14ac:dyDescent="0.25">
      <c r="A43" s="22" t="s">
        <v>69</v>
      </c>
      <c r="B43" s="59">
        <v>0.45</v>
      </c>
      <c r="C43" s="57"/>
      <c r="D43" s="57"/>
      <c r="E43" s="57"/>
    </row>
    <row r="44" spans="1:5" x14ac:dyDescent="0.25">
      <c r="A44" s="23" t="s">
        <v>70</v>
      </c>
      <c r="B44" s="58">
        <v>0.1</v>
      </c>
      <c r="C44" s="57"/>
      <c r="D44" s="57"/>
      <c r="E44" s="57"/>
    </row>
    <row r="45" spans="1:5" ht="23.25" customHeight="1" x14ac:dyDescent="0.25">
      <c r="A45" s="25" t="s">
        <v>71</v>
      </c>
      <c r="B45" s="60">
        <v>0.1</v>
      </c>
      <c r="C45" s="57"/>
      <c r="D45" s="57"/>
      <c r="E45" s="57"/>
    </row>
    <row r="46" spans="1:5" ht="25.5" customHeight="1" x14ac:dyDescent="0.25">
      <c r="A46" s="23" t="s">
        <v>72</v>
      </c>
      <c r="B46" s="58">
        <v>0.05</v>
      </c>
      <c r="C46" s="57"/>
      <c r="D46" s="57"/>
      <c r="E46" s="57"/>
    </row>
    <row r="47" spans="1:5" x14ac:dyDescent="0.25">
      <c r="A47" s="27"/>
      <c r="B47" s="56"/>
      <c r="C47" s="57"/>
      <c r="D47" s="57"/>
      <c r="E47" s="57"/>
    </row>
    <row r="48" spans="1:5" ht="17.25" customHeight="1" x14ac:dyDescent="0.25">
      <c r="A48" s="25" t="s">
        <v>74</v>
      </c>
      <c r="B48" s="60">
        <v>0.1</v>
      </c>
      <c r="C48" s="57"/>
      <c r="D48" s="57"/>
      <c r="E48" s="57"/>
    </row>
    <row r="49" spans="1:5" x14ac:dyDescent="0.25">
      <c r="A49" s="23" t="s">
        <v>92</v>
      </c>
      <c r="B49" s="58">
        <v>0.2</v>
      </c>
      <c r="C49" s="57"/>
      <c r="D49" s="57"/>
      <c r="E49" s="57"/>
    </row>
    <row r="50" spans="1:5" ht="21" customHeight="1" x14ac:dyDescent="0.25">
      <c r="A50" s="25" t="s">
        <v>75</v>
      </c>
      <c r="B50" s="60">
        <v>0.2</v>
      </c>
      <c r="C50" s="57"/>
      <c r="D50" s="57"/>
      <c r="E50" s="57"/>
    </row>
    <row r="51" spans="1:5" ht="22.5" customHeight="1" x14ac:dyDescent="0.25">
      <c r="A51" s="23" t="s">
        <v>76</v>
      </c>
      <c r="B51" s="58">
        <v>0.1</v>
      </c>
      <c r="C51" s="57"/>
      <c r="D51" s="57"/>
      <c r="E51" s="57"/>
    </row>
    <row r="52" spans="1:5" x14ac:dyDescent="0.25">
      <c r="A52" s="22" t="s">
        <v>77</v>
      </c>
      <c r="B52" s="59">
        <v>0.3</v>
      </c>
      <c r="C52" s="57"/>
      <c r="D52" s="57"/>
      <c r="E52" s="57"/>
    </row>
    <row r="53" spans="1:5" x14ac:dyDescent="0.25">
      <c r="A53" s="29" t="s">
        <v>78</v>
      </c>
      <c r="B53" s="58">
        <v>0.1</v>
      </c>
      <c r="C53" s="57"/>
      <c r="D53" s="57"/>
      <c r="E53" s="57"/>
    </row>
    <row r="54" spans="1:5" x14ac:dyDescent="0.25">
      <c r="A54" s="85"/>
      <c r="B54" s="85"/>
      <c r="C54" s="57"/>
      <c r="D54" s="57"/>
      <c r="E54" s="57"/>
    </row>
    <row r="55" spans="1:5" ht="16.5" customHeight="1" x14ac:dyDescent="0.25">
      <c r="A55" s="23" t="s">
        <v>81</v>
      </c>
      <c r="B55" s="58">
        <v>0.15</v>
      </c>
      <c r="C55" s="57"/>
      <c r="D55" s="57"/>
      <c r="E55" s="57"/>
    </row>
    <row r="56" spans="1:5" ht="24" customHeight="1" x14ac:dyDescent="0.25">
      <c r="A56" s="22" t="s">
        <v>82</v>
      </c>
      <c r="B56" s="59">
        <v>0.15</v>
      </c>
      <c r="C56" s="57"/>
      <c r="D56" s="57"/>
      <c r="E56" s="57"/>
    </row>
    <row r="57" spans="1:5" ht="21.75" customHeight="1" x14ac:dyDescent="0.25">
      <c r="A57" s="23" t="s">
        <v>83</v>
      </c>
      <c r="B57" s="58">
        <v>0.4</v>
      </c>
      <c r="C57" s="57"/>
      <c r="D57" s="57"/>
      <c r="E57" s="57"/>
    </row>
    <row r="58" spans="1:5" ht="23.25" customHeight="1" x14ac:dyDescent="0.25">
      <c r="A58" s="25" t="s">
        <v>84</v>
      </c>
      <c r="B58" s="60">
        <v>0.2</v>
      </c>
      <c r="C58" s="57"/>
      <c r="D58" s="57"/>
      <c r="E58" s="57"/>
    </row>
    <row r="59" spans="1:5" ht="20.25" customHeight="1" x14ac:dyDescent="0.25">
      <c r="A59" s="23" t="s">
        <v>85</v>
      </c>
      <c r="B59" s="58">
        <v>0.1</v>
      </c>
      <c r="C59" s="57"/>
      <c r="D59" s="57"/>
      <c r="E59" s="57"/>
    </row>
    <row r="60" spans="1:5" x14ac:dyDescent="0.25">
      <c r="A60" s="27"/>
      <c r="B60" s="56"/>
      <c r="C60" s="57"/>
      <c r="D60" s="57"/>
      <c r="E60" s="57"/>
    </row>
    <row r="61" spans="1:5" ht="23.25" customHeight="1" x14ac:dyDescent="0.25">
      <c r="A61" s="23" t="s">
        <v>86</v>
      </c>
      <c r="B61" s="58">
        <v>0.3</v>
      </c>
      <c r="C61" s="57"/>
      <c r="D61" s="57"/>
      <c r="E61" s="57"/>
    </row>
    <row r="62" spans="1:5" ht="18" customHeight="1" x14ac:dyDescent="0.25">
      <c r="A62" s="22" t="s">
        <v>87</v>
      </c>
      <c r="B62" s="59">
        <v>0.5</v>
      </c>
      <c r="C62" s="57"/>
      <c r="D62" s="57"/>
      <c r="E62" s="57"/>
    </row>
    <row r="63" spans="1:5" ht="18.75" customHeight="1" x14ac:dyDescent="0.25">
      <c r="A63" s="23" t="s">
        <v>88</v>
      </c>
      <c r="B63" s="58">
        <v>0.2</v>
      </c>
      <c r="C63" s="57"/>
      <c r="D63" s="57"/>
      <c r="E63" s="57"/>
    </row>
    <row r="64" spans="1:5" x14ac:dyDescent="0.25">
      <c r="A64" s="27"/>
      <c r="B64" s="56"/>
      <c r="C64" s="57"/>
      <c r="D64" s="57"/>
      <c r="E64" s="57"/>
    </row>
    <row r="65" spans="1:5" ht="18.75" customHeight="1" x14ac:dyDescent="0.25">
      <c r="A65" s="23" t="s">
        <v>86</v>
      </c>
      <c r="B65" s="58">
        <v>0.3</v>
      </c>
      <c r="C65" s="57"/>
      <c r="D65" s="57"/>
      <c r="E65" s="57"/>
    </row>
    <row r="66" spans="1:5" ht="19.5" customHeight="1" x14ac:dyDescent="0.25">
      <c r="A66" s="22" t="s">
        <v>87</v>
      </c>
      <c r="B66" s="59">
        <v>0.5</v>
      </c>
      <c r="C66" s="57"/>
      <c r="D66" s="57"/>
      <c r="E66" s="57"/>
    </row>
    <row r="67" spans="1:5" ht="21" customHeight="1" x14ac:dyDescent="0.25">
      <c r="A67" s="23" t="s">
        <v>88</v>
      </c>
      <c r="B67" s="58">
        <v>0.2</v>
      </c>
      <c r="C67" s="57"/>
      <c r="D67" s="57"/>
      <c r="E67" s="57"/>
    </row>
  </sheetData>
  <mergeCells count="6">
    <mergeCell ref="A54:B54"/>
    <mergeCell ref="A2:B2"/>
    <mergeCell ref="A6:B6"/>
    <mergeCell ref="A13:B13"/>
    <mergeCell ref="A28:B28"/>
    <mergeCell ref="A35:B35"/>
  </mergeCells>
  <dataValidations count="1">
    <dataValidation type="custom" errorStyle="warning" allowBlank="1" prompt="Saisir X" sqref="B3">
      <formula1>"x"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A67" sqref="A67"/>
    </sheetView>
  </sheetViews>
  <sheetFormatPr baseColWidth="10" defaultRowHeight="15" x14ac:dyDescent="0.25"/>
  <cols>
    <col min="1" max="1" width="97.140625" customWidth="1"/>
  </cols>
  <sheetData>
    <row r="1" spans="1:5" x14ac:dyDescent="0.25">
      <c r="A1" s="20" t="s">
        <v>25</v>
      </c>
      <c r="B1" s="55" t="s">
        <v>105</v>
      </c>
      <c r="C1" s="57" t="s">
        <v>106</v>
      </c>
      <c r="D1" s="57" t="s">
        <v>107</v>
      </c>
      <c r="E1" s="57" t="s">
        <v>108</v>
      </c>
    </row>
    <row r="2" spans="1:5" x14ac:dyDescent="0.25">
      <c r="A2" s="74"/>
      <c r="B2" s="74"/>
      <c r="C2" s="57"/>
      <c r="D2" s="57"/>
      <c r="E2" s="57"/>
    </row>
    <row r="3" spans="1:5" ht="18" customHeight="1" x14ac:dyDescent="0.25">
      <c r="A3" s="23" t="s">
        <v>28</v>
      </c>
      <c r="B3" s="58">
        <v>0.4</v>
      </c>
      <c r="C3" s="57"/>
      <c r="D3" s="57"/>
      <c r="E3" s="57"/>
    </row>
    <row r="4" spans="1:5" ht="16.5" customHeight="1" x14ac:dyDescent="0.25">
      <c r="A4" s="22" t="s">
        <v>29</v>
      </c>
      <c r="B4" s="59">
        <v>0.3</v>
      </c>
      <c r="C4" s="57"/>
      <c r="D4" s="57"/>
      <c r="E4" s="57"/>
    </row>
    <row r="5" spans="1:5" x14ac:dyDescent="0.25">
      <c r="A5" s="23" t="s">
        <v>30</v>
      </c>
      <c r="B5" s="58">
        <v>0.3</v>
      </c>
      <c r="C5" s="57"/>
      <c r="D5" s="57"/>
      <c r="E5" s="57"/>
    </row>
    <row r="6" spans="1:5" x14ac:dyDescent="0.25">
      <c r="A6" s="86"/>
      <c r="B6" s="86"/>
      <c r="C6" s="57"/>
      <c r="D6" s="57"/>
      <c r="E6" s="57"/>
    </row>
    <row r="7" spans="1:5" ht="19.5" customHeight="1" x14ac:dyDescent="0.25">
      <c r="A7" s="23" t="s">
        <v>31</v>
      </c>
      <c r="B7" s="58">
        <v>0.1</v>
      </c>
      <c r="C7" s="57"/>
      <c r="D7" s="57"/>
      <c r="E7" s="57"/>
    </row>
    <row r="8" spans="1:5" ht="19.5" customHeight="1" x14ac:dyDescent="0.25">
      <c r="A8" s="22" t="s">
        <v>32</v>
      </c>
      <c r="B8" s="59">
        <v>0.1</v>
      </c>
      <c r="C8" s="57"/>
      <c r="D8" s="57"/>
      <c r="E8" s="57"/>
    </row>
    <row r="9" spans="1:5" ht="21" customHeight="1" x14ac:dyDescent="0.25">
      <c r="A9" s="23" t="s">
        <v>33</v>
      </c>
      <c r="B9" s="58">
        <v>0.2</v>
      </c>
      <c r="C9" s="57"/>
      <c r="D9" s="57"/>
      <c r="E9" s="57"/>
    </row>
    <row r="10" spans="1:5" ht="21" customHeight="1" x14ac:dyDescent="0.25">
      <c r="A10" s="25" t="s">
        <v>34</v>
      </c>
      <c r="B10" s="60">
        <v>0.15</v>
      </c>
      <c r="C10" s="57"/>
      <c r="D10" s="57"/>
      <c r="E10" s="57"/>
    </row>
    <row r="11" spans="1:5" ht="19.5" customHeight="1" x14ac:dyDescent="0.25">
      <c r="A11" s="23" t="s">
        <v>35</v>
      </c>
      <c r="B11" s="58">
        <v>0.15</v>
      </c>
      <c r="C11" s="57"/>
      <c r="D11" s="57"/>
      <c r="E11" s="57"/>
    </row>
    <row r="12" spans="1:5" ht="21.75" customHeight="1" x14ac:dyDescent="0.25">
      <c r="A12" s="25" t="s">
        <v>36</v>
      </c>
      <c r="B12" s="60">
        <v>0.3</v>
      </c>
      <c r="C12" s="57"/>
      <c r="D12" s="57"/>
      <c r="E12" s="57"/>
    </row>
    <row r="13" spans="1:5" x14ac:dyDescent="0.25">
      <c r="A13" s="85"/>
      <c r="B13" s="85"/>
      <c r="C13" s="57"/>
      <c r="D13" s="57"/>
      <c r="E13" s="57"/>
    </row>
    <row r="14" spans="1:5" ht="19.5" customHeight="1" x14ac:dyDescent="0.25">
      <c r="A14" s="23" t="s">
        <v>39</v>
      </c>
      <c r="B14" s="58">
        <v>0.03</v>
      </c>
      <c r="C14" s="57"/>
      <c r="D14" s="57"/>
      <c r="E14" s="57"/>
    </row>
    <row r="15" spans="1:5" x14ac:dyDescent="0.25">
      <c r="A15" s="22" t="s">
        <v>40</v>
      </c>
      <c r="B15" s="59">
        <v>0.04</v>
      </c>
      <c r="C15" s="57"/>
      <c r="D15" s="57"/>
      <c r="E15" s="57"/>
    </row>
    <row r="16" spans="1:5" x14ac:dyDescent="0.25">
      <c r="A16" s="23" t="s">
        <v>41</v>
      </c>
      <c r="B16" s="58">
        <v>0.04</v>
      </c>
      <c r="C16" s="57"/>
      <c r="D16" s="57"/>
      <c r="E16" s="57"/>
    </row>
    <row r="17" spans="1:5" ht="18" customHeight="1" x14ac:dyDescent="0.25">
      <c r="A17" s="25" t="s">
        <v>42</v>
      </c>
      <c r="B17" s="60">
        <v>0.08</v>
      </c>
      <c r="C17" s="57"/>
      <c r="D17" s="57"/>
      <c r="E17" s="57"/>
    </row>
    <row r="18" spans="1:5" x14ac:dyDescent="0.25">
      <c r="A18" s="23" t="s">
        <v>43</v>
      </c>
      <c r="B18" s="58">
        <v>0.08</v>
      </c>
      <c r="C18" s="57"/>
      <c r="D18" s="57"/>
      <c r="E18" s="57"/>
    </row>
    <row r="19" spans="1:5" x14ac:dyDescent="0.25">
      <c r="A19" s="25" t="s">
        <v>44</v>
      </c>
      <c r="B19" s="60">
        <v>0.06</v>
      </c>
      <c r="C19" s="57"/>
      <c r="D19" s="57"/>
      <c r="E19" s="57"/>
    </row>
    <row r="20" spans="1:5" x14ac:dyDescent="0.25">
      <c r="A20" s="23" t="s">
        <v>45</v>
      </c>
      <c r="B20" s="58">
        <v>0.04</v>
      </c>
      <c r="C20" s="57"/>
      <c r="D20" s="57"/>
      <c r="E20" s="57"/>
    </row>
    <row r="21" spans="1:5" x14ac:dyDescent="0.25">
      <c r="A21" s="25" t="s">
        <v>46</v>
      </c>
      <c r="B21" s="60">
        <v>0.04</v>
      </c>
      <c r="C21" s="57"/>
      <c r="D21" s="57"/>
      <c r="E21" s="57"/>
    </row>
    <row r="22" spans="1:5" ht="20.25" customHeight="1" x14ac:dyDescent="0.25">
      <c r="A22" s="23" t="s">
        <v>47</v>
      </c>
      <c r="B22" s="58">
        <v>0.04</v>
      </c>
      <c r="C22" s="57"/>
      <c r="D22" s="57"/>
      <c r="E22" s="57"/>
    </row>
    <row r="23" spans="1:5" x14ac:dyDescent="0.25">
      <c r="A23" s="25" t="s">
        <v>48</v>
      </c>
      <c r="B23" s="60">
        <v>0.05</v>
      </c>
      <c r="C23" s="57"/>
      <c r="D23" s="57"/>
      <c r="E23" s="57"/>
    </row>
    <row r="24" spans="1:5" x14ac:dyDescent="0.25">
      <c r="A24" s="23" t="s">
        <v>49</v>
      </c>
      <c r="B24" s="58">
        <v>0.05</v>
      </c>
      <c r="C24" s="57"/>
      <c r="D24" s="57"/>
      <c r="E24" s="57"/>
    </row>
    <row r="25" spans="1:5" ht="19.5" customHeight="1" x14ac:dyDescent="0.25">
      <c r="A25" s="25" t="s">
        <v>50</v>
      </c>
      <c r="B25" s="60">
        <v>0.15</v>
      </c>
      <c r="C25" s="57"/>
      <c r="D25" s="57"/>
      <c r="E25" s="57"/>
    </row>
    <row r="26" spans="1:5" x14ac:dyDescent="0.25">
      <c r="A26" s="23" t="s">
        <v>51</v>
      </c>
      <c r="B26" s="58">
        <v>0.1</v>
      </c>
      <c r="C26" s="57"/>
      <c r="D26" s="57"/>
      <c r="E26" s="57"/>
    </row>
    <row r="27" spans="1:5" ht="21.75" customHeight="1" x14ac:dyDescent="0.25">
      <c r="A27" s="25" t="s">
        <v>52</v>
      </c>
      <c r="B27" s="60">
        <v>0.2</v>
      </c>
      <c r="C27" s="57"/>
      <c r="D27" s="57"/>
      <c r="E27" s="57"/>
    </row>
    <row r="28" spans="1:5" x14ac:dyDescent="0.25">
      <c r="A28" s="85"/>
      <c r="B28" s="85"/>
      <c r="C28" s="57"/>
      <c r="D28" s="57"/>
      <c r="E28" s="57"/>
    </row>
    <row r="29" spans="1:5" x14ac:dyDescent="0.25">
      <c r="A29" s="23" t="s">
        <v>54</v>
      </c>
      <c r="B29" s="58">
        <v>0.2</v>
      </c>
      <c r="C29" s="57"/>
      <c r="D29" s="57"/>
      <c r="E29" s="57"/>
    </row>
    <row r="30" spans="1:5" ht="21.75" customHeight="1" x14ac:dyDescent="0.25">
      <c r="A30" s="22" t="s">
        <v>55</v>
      </c>
      <c r="B30" s="59">
        <v>0.1</v>
      </c>
      <c r="C30" s="57"/>
      <c r="D30" s="57"/>
      <c r="E30" s="57"/>
    </row>
    <row r="31" spans="1:5" x14ac:dyDescent="0.25">
      <c r="A31" s="23" t="s">
        <v>56</v>
      </c>
      <c r="B31" s="58">
        <v>0.2</v>
      </c>
      <c r="C31" s="57"/>
      <c r="D31" s="57"/>
      <c r="E31" s="57"/>
    </row>
    <row r="32" spans="1:5" x14ac:dyDescent="0.25">
      <c r="A32" s="25" t="s">
        <v>57</v>
      </c>
      <c r="B32" s="60">
        <v>0.2</v>
      </c>
      <c r="C32" s="57"/>
      <c r="D32" s="57"/>
      <c r="E32" s="57"/>
    </row>
    <row r="33" spans="1:5" ht="21.75" customHeight="1" x14ac:dyDescent="0.25">
      <c r="A33" s="23" t="s">
        <v>58</v>
      </c>
      <c r="B33" s="58">
        <v>0.2</v>
      </c>
      <c r="C33" s="57"/>
      <c r="D33" s="57"/>
      <c r="E33" s="57"/>
    </row>
    <row r="34" spans="1:5" x14ac:dyDescent="0.25">
      <c r="A34" s="25" t="s">
        <v>59</v>
      </c>
      <c r="B34" s="60">
        <v>0.1</v>
      </c>
      <c r="C34" s="57"/>
      <c r="D34" s="57"/>
      <c r="E34" s="57"/>
    </row>
    <row r="35" spans="1:5" x14ac:dyDescent="0.25">
      <c r="A35" s="85"/>
      <c r="B35" s="85"/>
      <c r="C35" s="57"/>
      <c r="D35" s="57"/>
      <c r="E35" s="57"/>
    </row>
    <row r="36" spans="1:5" ht="15.75" customHeight="1" x14ac:dyDescent="0.25">
      <c r="A36" s="23" t="s">
        <v>62</v>
      </c>
      <c r="B36" s="58">
        <v>0.05</v>
      </c>
      <c r="C36" s="57"/>
      <c r="D36" s="57"/>
      <c r="E36" s="57"/>
    </row>
    <row r="37" spans="1:5" x14ac:dyDescent="0.25">
      <c r="A37" s="22" t="s">
        <v>63</v>
      </c>
      <c r="B37" s="59">
        <v>0.05</v>
      </c>
      <c r="C37" s="57"/>
      <c r="D37" s="57"/>
      <c r="E37" s="57"/>
    </row>
    <row r="38" spans="1:5" x14ac:dyDescent="0.25">
      <c r="A38" s="23" t="s">
        <v>64</v>
      </c>
      <c r="B38" s="58">
        <v>0.02</v>
      </c>
      <c r="C38" s="57"/>
      <c r="D38" s="57"/>
      <c r="E38" s="57"/>
    </row>
    <row r="39" spans="1:5" ht="18.75" customHeight="1" x14ac:dyDescent="0.25">
      <c r="A39" s="25" t="s">
        <v>65</v>
      </c>
      <c r="B39" s="60">
        <v>0.04</v>
      </c>
      <c r="C39" s="57"/>
      <c r="D39" s="57"/>
      <c r="E39" s="57"/>
    </row>
    <row r="40" spans="1:5" x14ac:dyDescent="0.25">
      <c r="A40" s="23" t="s">
        <v>66</v>
      </c>
      <c r="B40" s="58">
        <v>0.04</v>
      </c>
      <c r="C40" s="57"/>
      <c r="D40" s="57"/>
      <c r="E40" s="57"/>
    </row>
    <row r="41" spans="1:5" ht="21" customHeight="1" x14ac:dyDescent="0.25">
      <c r="A41" s="25" t="s">
        <v>67</v>
      </c>
      <c r="B41" s="60">
        <v>0.05</v>
      </c>
      <c r="C41" s="57"/>
      <c r="D41" s="57"/>
      <c r="E41" s="57"/>
    </row>
    <row r="42" spans="1:5" ht="18" customHeight="1" x14ac:dyDescent="0.25">
      <c r="A42" s="23" t="s">
        <v>68</v>
      </c>
      <c r="B42" s="58">
        <v>0.05</v>
      </c>
      <c r="C42" s="57"/>
      <c r="D42" s="57"/>
      <c r="E42" s="57"/>
    </row>
    <row r="43" spans="1:5" ht="21.75" customHeight="1" x14ac:dyDescent="0.25">
      <c r="A43" s="22" t="s">
        <v>69</v>
      </c>
      <c r="B43" s="59">
        <v>0.45</v>
      </c>
      <c r="C43" s="57"/>
      <c r="D43" s="57"/>
      <c r="E43" s="57"/>
    </row>
    <row r="44" spans="1:5" ht="20.25" customHeight="1" x14ac:dyDescent="0.25">
      <c r="A44" s="23" t="s">
        <v>70</v>
      </c>
      <c r="B44" s="58">
        <v>0.1</v>
      </c>
      <c r="C44" s="57"/>
      <c r="D44" s="57"/>
      <c r="E44" s="57"/>
    </row>
    <row r="45" spans="1:5" ht="18.75" customHeight="1" x14ac:dyDescent="0.25">
      <c r="A45" s="25" t="s">
        <v>71</v>
      </c>
      <c r="B45" s="60">
        <v>0.1</v>
      </c>
      <c r="C45" s="57"/>
      <c r="D45" s="57"/>
      <c r="E45" s="57"/>
    </row>
    <row r="46" spans="1:5" ht="19.5" customHeight="1" x14ac:dyDescent="0.25">
      <c r="A46" s="23" t="s">
        <v>72</v>
      </c>
      <c r="B46" s="58">
        <v>0.05</v>
      </c>
      <c r="C46" s="57"/>
      <c r="D46" s="57"/>
      <c r="E46" s="57"/>
    </row>
    <row r="47" spans="1:5" x14ac:dyDescent="0.25">
      <c r="A47" s="27"/>
      <c r="B47" s="56"/>
      <c r="C47" s="57"/>
      <c r="D47" s="57"/>
      <c r="E47" s="57"/>
    </row>
    <row r="48" spans="1:5" ht="24" customHeight="1" x14ac:dyDescent="0.25">
      <c r="A48" s="25" t="s">
        <v>74</v>
      </c>
      <c r="B48" s="60">
        <v>0.1</v>
      </c>
      <c r="C48" s="57"/>
      <c r="D48" s="57"/>
      <c r="E48" s="57"/>
    </row>
    <row r="49" spans="1:5" x14ac:dyDescent="0.25">
      <c r="A49" s="23" t="s">
        <v>92</v>
      </c>
      <c r="B49" s="58">
        <v>0.2</v>
      </c>
      <c r="C49" s="57"/>
      <c r="D49" s="57"/>
      <c r="E49" s="57"/>
    </row>
    <row r="50" spans="1:5" ht="20.25" customHeight="1" x14ac:dyDescent="0.25">
      <c r="A50" s="25" t="s">
        <v>75</v>
      </c>
      <c r="B50" s="60">
        <v>0.2</v>
      </c>
      <c r="C50" s="57"/>
      <c r="D50" s="57"/>
      <c r="E50" s="57"/>
    </row>
    <row r="51" spans="1:5" ht="25.5" customHeight="1" x14ac:dyDescent="0.25">
      <c r="A51" s="23" t="s">
        <v>76</v>
      </c>
      <c r="B51" s="58">
        <v>0.1</v>
      </c>
      <c r="C51" s="57"/>
      <c r="D51" s="57"/>
      <c r="E51" s="57"/>
    </row>
    <row r="52" spans="1:5" ht="21" customHeight="1" x14ac:dyDescent="0.25">
      <c r="A52" s="22" t="s">
        <v>77</v>
      </c>
      <c r="B52" s="59">
        <v>0.3</v>
      </c>
      <c r="C52" s="57"/>
      <c r="D52" s="57"/>
      <c r="E52" s="57"/>
    </row>
    <row r="53" spans="1:5" x14ac:dyDescent="0.25">
      <c r="A53" s="29" t="s">
        <v>78</v>
      </c>
      <c r="B53" s="58">
        <v>0.1</v>
      </c>
      <c r="C53" s="57"/>
      <c r="D53" s="57"/>
      <c r="E53" s="57"/>
    </row>
    <row r="54" spans="1:5" x14ac:dyDescent="0.25">
      <c r="A54" s="85"/>
      <c r="B54" s="85"/>
      <c r="C54" s="57"/>
      <c r="D54" s="57"/>
      <c r="E54" s="57"/>
    </row>
    <row r="55" spans="1:5" ht="24.75" customHeight="1" x14ac:dyDescent="0.25">
      <c r="A55" s="23" t="s">
        <v>81</v>
      </c>
      <c r="B55" s="58">
        <v>0.15</v>
      </c>
      <c r="C55" s="57"/>
      <c r="D55" s="57"/>
      <c r="E55" s="57"/>
    </row>
    <row r="56" spans="1:5" ht="27" customHeight="1" x14ac:dyDescent="0.25">
      <c r="A56" s="22" t="s">
        <v>82</v>
      </c>
      <c r="B56" s="59">
        <v>0.15</v>
      </c>
      <c r="C56" s="57"/>
      <c r="D56" s="57"/>
      <c r="E56" s="57"/>
    </row>
    <row r="57" spans="1:5" ht="18.75" customHeight="1" x14ac:dyDescent="0.25">
      <c r="A57" s="23" t="s">
        <v>83</v>
      </c>
      <c r="B57" s="58">
        <v>0.4</v>
      </c>
      <c r="C57" s="57"/>
      <c r="D57" s="57"/>
      <c r="E57" s="57"/>
    </row>
    <row r="58" spans="1:5" ht="27" customHeight="1" x14ac:dyDescent="0.25">
      <c r="A58" s="25" t="s">
        <v>84</v>
      </c>
      <c r="B58" s="60">
        <v>0.2</v>
      </c>
      <c r="C58" s="57"/>
      <c r="D58" s="57"/>
      <c r="E58" s="57"/>
    </row>
    <row r="59" spans="1:5" ht="21" customHeight="1" x14ac:dyDescent="0.25">
      <c r="A59" s="23" t="s">
        <v>85</v>
      </c>
      <c r="B59" s="58">
        <v>0.1</v>
      </c>
      <c r="C59" s="57"/>
      <c r="D59" s="57"/>
      <c r="E59" s="57"/>
    </row>
    <row r="60" spans="1:5" x14ac:dyDescent="0.25">
      <c r="A60" s="27"/>
      <c r="B60" s="56"/>
      <c r="C60" s="57"/>
      <c r="D60" s="57"/>
      <c r="E60" s="57"/>
    </row>
    <row r="61" spans="1:5" ht="18" customHeight="1" x14ac:dyDescent="0.25">
      <c r="A61" s="23" t="s">
        <v>109</v>
      </c>
      <c r="B61" s="58">
        <v>0.3</v>
      </c>
      <c r="C61" s="57"/>
      <c r="D61" s="57"/>
      <c r="E61" s="57"/>
    </row>
    <row r="62" spans="1:5" ht="22.5" customHeight="1" x14ac:dyDescent="0.25">
      <c r="A62" s="22" t="s">
        <v>110</v>
      </c>
      <c r="B62" s="59">
        <v>0.5</v>
      </c>
      <c r="C62" s="57"/>
      <c r="D62" s="57"/>
      <c r="E62" s="57"/>
    </row>
    <row r="63" spans="1:5" ht="21.75" customHeight="1" x14ac:dyDescent="0.25">
      <c r="A63" s="23" t="s">
        <v>111</v>
      </c>
      <c r="B63" s="58">
        <v>0.2</v>
      </c>
      <c r="C63" s="57"/>
      <c r="D63" s="57"/>
      <c r="E63" s="57"/>
    </row>
    <row r="64" spans="1:5" x14ac:dyDescent="0.25">
      <c r="A64" s="27"/>
      <c r="B64" s="56"/>
      <c r="C64" s="57"/>
      <c r="D64" s="57"/>
      <c r="E64" s="57"/>
    </row>
    <row r="65" spans="1:5" ht="19.5" customHeight="1" x14ac:dyDescent="0.25">
      <c r="A65" s="23" t="s">
        <v>112</v>
      </c>
      <c r="B65" s="58">
        <v>0.3</v>
      </c>
      <c r="C65" s="57"/>
      <c r="D65" s="57"/>
      <c r="E65" s="57"/>
    </row>
    <row r="66" spans="1:5" ht="19.5" customHeight="1" x14ac:dyDescent="0.25">
      <c r="A66" s="22" t="s">
        <v>113</v>
      </c>
      <c r="B66" s="59">
        <v>0.5</v>
      </c>
      <c r="C66" s="57"/>
      <c r="D66" s="57"/>
      <c r="E66" s="57"/>
    </row>
    <row r="67" spans="1:5" ht="23.25" customHeight="1" x14ac:dyDescent="0.25">
      <c r="A67" s="23" t="s">
        <v>114</v>
      </c>
      <c r="B67" s="58">
        <v>0.2</v>
      </c>
      <c r="C67" s="57"/>
      <c r="D67" s="57"/>
      <c r="E67" s="57"/>
    </row>
  </sheetData>
  <mergeCells count="6">
    <mergeCell ref="A54:B54"/>
    <mergeCell ref="A2:B2"/>
    <mergeCell ref="A6:B6"/>
    <mergeCell ref="A13:B13"/>
    <mergeCell ref="A28:B28"/>
    <mergeCell ref="A35:B35"/>
  </mergeCells>
  <dataValidations count="1">
    <dataValidation type="custom" errorStyle="warning" allowBlank="1" prompt="Saisir X" sqref="B3">
      <formula1>"x"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abSelected="1" workbookViewId="0">
      <selection activeCell="E10" sqref="E10"/>
    </sheetView>
  </sheetViews>
  <sheetFormatPr baseColWidth="10" defaultRowHeight="15" x14ac:dyDescent="0.25"/>
  <cols>
    <col min="1" max="1" width="29" customWidth="1"/>
    <col min="2" max="2" width="18.28515625" customWidth="1"/>
  </cols>
  <sheetData>
    <row r="2" spans="1:7" ht="45" x14ac:dyDescent="0.25">
      <c r="A2" s="37" t="s">
        <v>99</v>
      </c>
      <c r="B2" s="37" t="s">
        <v>98</v>
      </c>
      <c r="C2" s="37" t="s">
        <v>100</v>
      </c>
      <c r="D2" s="37" t="s">
        <v>101</v>
      </c>
      <c r="E2" s="37" t="s">
        <v>102</v>
      </c>
      <c r="F2" s="37" t="s">
        <v>103</v>
      </c>
      <c r="G2" s="37" t="s">
        <v>104</v>
      </c>
    </row>
    <row r="3" spans="1:7" ht="27.75" customHeight="1" x14ac:dyDescent="0.25">
      <c r="A3" s="38" t="str">
        <f>'Informations Générales'!A14:E14</f>
        <v>Ait Laoussine Hanene</v>
      </c>
      <c r="B3" s="36">
        <f>'Fiche d''évaluation'!N68</f>
        <v>18</v>
      </c>
      <c r="C3" s="36">
        <f>('Fiche d''évaluation'!N51+'Fiche d''évaluation'!N58)/2</f>
        <v>18</v>
      </c>
      <c r="D3" s="36">
        <f>'Fiche d''évaluation'!N64</f>
        <v>18</v>
      </c>
      <c r="E3" s="36">
        <f>'Fiche d''évaluation'!O39</f>
        <v>17.333333333333332</v>
      </c>
      <c r="F3" s="36">
        <f>'Fiche d''évaluation'!N17</f>
        <v>16.666666666666664</v>
      </c>
      <c r="G3" s="36">
        <f>AVERAGE(B3:F3)</f>
        <v>17.600000000000001</v>
      </c>
    </row>
    <row r="4" spans="1:7" ht="27.75" customHeight="1" x14ac:dyDescent="0.25">
      <c r="A4" s="38" t="str">
        <f>'Informations Générales'!A15:E15</f>
        <v>Bedla Hasna Rahma</v>
      </c>
      <c r="B4" s="36">
        <f>'Fiche d''évaluation'!N72</f>
        <v>18</v>
      </c>
      <c r="C4" s="36">
        <f>('Fiche d''évaluation'!N51+'Fiche d''évaluation'!N58)/2</f>
        <v>18</v>
      </c>
      <c r="D4" s="36">
        <f>'Fiche d''évaluation'!N64</f>
        <v>18</v>
      </c>
      <c r="E4" s="36">
        <f>'Fiche d''évaluation'!O39</f>
        <v>17.333333333333332</v>
      </c>
      <c r="F4" s="36">
        <f>'Fiche d''évaluation'!N17</f>
        <v>16.666666666666664</v>
      </c>
      <c r="G4" s="36">
        <f>AVERAGE(B4:F4)</f>
        <v>17.600000000000001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Informations Générales</vt:lpstr>
      <vt:lpstr>Fiche d'évaluation</vt:lpstr>
      <vt:lpstr>Jury1</vt:lpstr>
      <vt:lpstr>Jury2</vt:lpstr>
      <vt:lpstr>Jury3</vt:lpstr>
      <vt:lpstr>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Hanene Ait Laoussine</dc:creator>
  <cp:lastModifiedBy>Hanene Ait Laoussine</cp:lastModifiedBy>
  <dcterms:created xsi:type="dcterms:W3CDTF">2018-01-04T12:16:12Z</dcterms:created>
  <dcterms:modified xsi:type="dcterms:W3CDTF">2018-01-30T21:46:39Z</dcterms:modified>
</cp:coreProperties>
</file>