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oostra/data_sci_bootcamp/data_science/09_03_2020/"/>
    </mc:Choice>
  </mc:AlternateContent>
  <xr:revisionPtr revIDLastSave="0" documentId="8_{34E4D5ED-C37F-4947-8EE6-8BF54FAE34D6}" xr6:coauthVersionLast="36" xr6:coauthVersionMax="36" xr10:uidLastSave="{00000000-0000-0000-0000-000000000000}"/>
  <bookViews>
    <workbookView xWindow="-38400" yWindow="0" windowWidth="38400" windowHeight="21600" activeTab="1" xr2:uid="{A2B6296D-9B1F-3441-8E72-121BE643F7F6}"/>
  </bookViews>
  <sheets>
    <sheet name="Company Info" sheetId="1" r:id="rId1"/>
    <sheet name="Cash Flow" sheetId="2" r:id="rId2"/>
    <sheet name="Charts" sheetId="3" r:id="rId3"/>
  </sheets>
  <externalReferences>
    <externalReference r:id="rId4"/>
  </externalReferences>
  <definedNames>
    <definedName name="Cash_Minimum">'[1]Cash Flow Forecast'!$J$3</definedName>
    <definedName name="Start_Date">'Cash Flow'!$F$3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O15" i="3" s="1"/>
  <c r="N14" i="3"/>
  <c r="C14" i="3"/>
  <c r="O14" i="3" s="1"/>
  <c r="O13" i="3"/>
  <c r="N13" i="3"/>
  <c r="C13" i="3"/>
  <c r="O12" i="3"/>
  <c r="C12" i="3"/>
  <c r="N12" i="3" s="1"/>
  <c r="C11" i="3"/>
  <c r="O11" i="3" s="1"/>
  <c r="C10" i="3"/>
  <c r="O10" i="3" s="1"/>
  <c r="O9" i="3"/>
  <c r="N9" i="3"/>
  <c r="C9" i="3"/>
  <c r="C8" i="3"/>
  <c r="O8" i="3" s="1"/>
  <c r="C7" i="3"/>
  <c r="O7" i="3" s="1"/>
  <c r="N6" i="3"/>
  <c r="C6" i="3"/>
  <c r="O6" i="3" s="1"/>
  <c r="O5" i="3"/>
  <c r="N5" i="3"/>
  <c r="C5" i="3"/>
  <c r="O4" i="3"/>
  <c r="C4" i="3"/>
  <c r="N4" i="3" s="1"/>
  <c r="M3" i="3"/>
  <c r="M54" i="2"/>
  <c r="L54" i="2"/>
  <c r="I54" i="2"/>
  <c r="E54" i="2"/>
  <c r="D54" i="2"/>
  <c r="O53" i="2"/>
  <c r="O52" i="2"/>
  <c r="O51" i="2"/>
  <c r="O50" i="2"/>
  <c r="O49" i="2"/>
  <c r="N47" i="2"/>
  <c r="N54" i="2" s="1"/>
  <c r="M47" i="2"/>
  <c r="L47" i="2"/>
  <c r="K47" i="2"/>
  <c r="K54" i="2" s="1"/>
  <c r="J47" i="2"/>
  <c r="J54" i="2" s="1"/>
  <c r="I47" i="2"/>
  <c r="H47" i="2"/>
  <c r="H54" i="2" s="1"/>
  <c r="G47" i="2"/>
  <c r="G54" i="2" s="1"/>
  <c r="F47" i="2"/>
  <c r="O47" i="2" s="1"/>
  <c r="O54" i="2" s="1"/>
  <c r="E47" i="2"/>
  <c r="D47" i="2"/>
  <c r="C47" i="2"/>
  <c r="C54" i="2" s="1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N17" i="2"/>
  <c r="M17" i="2"/>
  <c r="L17" i="2"/>
  <c r="K17" i="2"/>
  <c r="J17" i="2"/>
  <c r="I17" i="2"/>
  <c r="H17" i="2"/>
  <c r="G17" i="2"/>
  <c r="F17" i="2"/>
  <c r="E17" i="2"/>
  <c r="D17" i="2"/>
  <c r="C17" i="2"/>
  <c r="O16" i="2"/>
  <c r="O15" i="2"/>
  <c r="O14" i="2"/>
  <c r="O13" i="2"/>
  <c r="O12" i="2"/>
  <c r="O11" i="2"/>
  <c r="O10" i="2"/>
  <c r="O17" i="2" s="1"/>
  <c r="C6" i="2"/>
  <c r="C18" i="2" s="1"/>
  <c r="F3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N11" i="3" l="1"/>
  <c r="N8" i="3"/>
  <c r="N10" i="3"/>
  <c r="N7" i="3"/>
  <c r="N15" i="3"/>
  <c r="C55" i="2"/>
  <c r="D6" i="2" s="1"/>
  <c r="D18" i="2" s="1"/>
  <c r="D55" i="2" s="1"/>
  <c r="E6" i="2" s="1"/>
  <c r="E18" i="2" s="1"/>
  <c r="E55" i="2" s="1"/>
  <c r="F6" i="2" s="1"/>
  <c r="F18" i="2" s="1"/>
  <c r="F54" i="2"/>
  <c r="B4" i="3"/>
  <c r="M4" i="3" s="1"/>
  <c r="F55" i="2" l="1"/>
  <c r="G6" i="2" s="1"/>
  <c r="G18" i="2" s="1"/>
  <c r="G55" i="2" s="1"/>
  <c r="H6" i="2" s="1"/>
  <c r="H18" i="2" s="1"/>
  <c r="H55" i="2" s="1"/>
  <c r="I6" i="2" s="1"/>
  <c r="I18" i="2" s="1"/>
  <c r="I55" i="2" s="1"/>
  <c r="J6" i="2" s="1"/>
  <c r="J18" i="2" s="1"/>
  <c r="J55" i="2" s="1"/>
  <c r="K6" i="2" s="1"/>
  <c r="K18" i="2" s="1"/>
  <c r="K55" i="2" s="1"/>
  <c r="L6" i="2" s="1"/>
  <c r="L18" i="2" s="1"/>
  <c r="L55" i="2" s="1"/>
  <c r="M6" i="2" s="1"/>
  <c r="M18" i="2" s="1"/>
  <c r="M55" i="2" s="1"/>
  <c r="N6" i="2" s="1"/>
  <c r="N18" i="2" s="1"/>
  <c r="N55" i="2" s="1"/>
  <c r="B5" i="3"/>
  <c r="M5" i="3" s="1"/>
  <c r="B6" i="3" l="1"/>
  <c r="M6" i="3" s="1"/>
  <c r="B7" i="3" l="1"/>
  <c r="M7" i="3" s="1"/>
  <c r="B8" i="3" l="1"/>
  <c r="M8" i="3" s="1"/>
  <c r="B9" i="3" l="1"/>
  <c r="M9" i="3" s="1"/>
  <c r="B10" i="3" l="1"/>
  <c r="M10" i="3" s="1"/>
  <c r="B11" i="3" l="1"/>
  <c r="M11" i="3" s="1"/>
  <c r="B12" i="3" l="1"/>
  <c r="M12" i="3" s="1"/>
  <c r="B13" i="3" l="1"/>
  <c r="M13" i="3" s="1"/>
  <c r="B14" i="3" l="1"/>
  <c r="M14" i="3" s="1"/>
  <c r="B15" i="3" l="1"/>
  <c r="M15" i="3" s="1"/>
</calcChain>
</file>

<file path=xl/sharedStrings.xml><?xml version="1.0" encoding="utf-8"?>
<sst xmlns="http://schemas.openxmlformats.org/spreadsheetml/2006/main" count="68" uniqueCount="65">
  <si>
    <t>Weekend Project: XYZ Company</t>
  </si>
  <si>
    <t>For: Austin Powers, Angel Money Funds</t>
  </si>
  <si>
    <t>Company Summary: Exotic Dry Meats (EDM) is a beef jerky, biltong, and smoked meat snack provider for the entire world. We are looking for a $500,000,000 USD million dollar start up loan to expand our current operations to global production</t>
  </si>
  <si>
    <t>Current Sales: 134,000,000 USD/Month</t>
  </si>
  <si>
    <t>Company Goals for Funding: Raise revenues by 50% by adding more marketing and advertising.</t>
  </si>
  <si>
    <t>Current Liabilities (fixed and unfixed): 100,000,000</t>
  </si>
  <si>
    <t xml:space="preserve"> </t>
  </si>
  <si>
    <t>Starting cash on hand</t>
  </si>
  <si>
    <t>Starting date</t>
  </si>
  <si>
    <t>Cash minimum balance alert</t>
  </si>
  <si>
    <t>Total</t>
  </si>
  <si>
    <t>Cash on hand (beginning of month)</t>
  </si>
  <si>
    <t>Cash Receipts</t>
  </si>
  <si>
    <t>Cash sales</t>
  </si>
  <si>
    <t>Returns and allowances</t>
  </si>
  <si>
    <t>Collections on accounts receivable</t>
  </si>
  <si>
    <t>Interest, other income</t>
  </si>
  <si>
    <t>Loan proceeds</t>
  </si>
  <si>
    <t>Owner contributions</t>
  </si>
  <si>
    <t>Other receipts</t>
  </si>
  <si>
    <t>Total Cash Receipts</t>
  </si>
  <si>
    <t>Total Cash Available</t>
  </si>
  <si>
    <t>Cash Paid Out</t>
  </si>
  <si>
    <t>Advertising</t>
  </si>
  <si>
    <t>Commissions and fees</t>
  </si>
  <si>
    <t>Contract labor</t>
  </si>
  <si>
    <t>Employee benefit programs</t>
  </si>
  <si>
    <t>Insurance (other than health)</t>
  </si>
  <si>
    <t>Interest expense</t>
  </si>
  <si>
    <t>Materials and supplies (in COGS)</t>
  </si>
  <si>
    <t>Meals and entertainment</t>
  </si>
  <si>
    <t>Mortgage interest</t>
  </si>
  <si>
    <t>Office expense</t>
  </si>
  <si>
    <t>Other interest expense</t>
  </si>
  <si>
    <t>Pension and profit-sharing plan</t>
  </si>
  <si>
    <t>Purchases for resale</t>
  </si>
  <si>
    <t>Rent or lease</t>
  </si>
  <si>
    <t>Rent or lease: vehicles, equipment</t>
  </si>
  <si>
    <t>Repairs and maintenance</t>
  </si>
  <si>
    <t>Supplies (not in COGS)</t>
  </si>
  <si>
    <t>Taxes and licenses</t>
  </si>
  <si>
    <t>Travel</t>
  </si>
  <si>
    <t>Utilities</t>
  </si>
  <si>
    <t>Wages (less emp. credits)</t>
  </si>
  <si>
    <t>Other expenses</t>
  </si>
  <si>
    <t>Miscellaneous</t>
  </si>
  <si>
    <t>Subtotal</t>
  </si>
  <si>
    <t>Loan principal payment</t>
  </si>
  <si>
    <t>Capital purchases</t>
  </si>
  <si>
    <t>Other startup costs</t>
  </si>
  <si>
    <t>To reserve and/or escrow</t>
  </si>
  <si>
    <t>Owners' withdrawal</t>
  </si>
  <si>
    <t>Total Cash Paid Out</t>
  </si>
  <si>
    <t>Cash on hand (end of month)</t>
  </si>
  <si>
    <t>Other Operating Data</t>
  </si>
  <si>
    <t>Sales volume (dollars)</t>
  </si>
  <si>
    <t>Accounts receivable balance</t>
  </si>
  <si>
    <t>Bad debt balance</t>
  </si>
  <si>
    <t>Inventory on hand</t>
  </si>
  <si>
    <t>Accounts payable balance</t>
  </si>
  <si>
    <t>Depreciation</t>
  </si>
  <si>
    <t>Month</t>
  </si>
  <si>
    <t>Cash on Hand</t>
  </si>
  <si>
    <t>Not Below Minimum</t>
  </si>
  <si>
    <t>Below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</si>
</sst>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m\ yyyy"/>
    <numFmt numFmtId="165" formatCode="mmmm\ yyyy"/>
    <numFmt numFmtId="166" formatCode="mmm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5"/>
      <name val="Calibri"/>
      <family val="2"/>
      <scheme val="minor"/>
    </font>
    <font>
      <sz val="1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0"/>
      </bottom>
      <diagonal/>
    </border>
    <border>
      <left/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n">
        <color theme="0"/>
      </right>
      <top style="thin">
        <color theme="0"/>
      </top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3" tint="0.79998168889431442"/>
      </bottom>
      <diagonal/>
    </border>
    <border>
      <left style="thin">
        <color theme="0"/>
      </left>
      <right style="thin">
        <color theme="3" tint="0.79998168889431442"/>
      </right>
      <top style="thin">
        <color theme="0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3" tint="0.79995117038483843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5117038483843"/>
      </top>
      <bottom style="thin">
        <color theme="3" tint="0.79998168889431442"/>
      </bottom>
      <diagonal/>
    </border>
    <border>
      <left/>
      <right style="thin">
        <color theme="3" tint="0.79995117038483843"/>
      </right>
      <top style="thin">
        <color theme="3" tint="0.79995117038483843"/>
      </top>
      <bottom style="thin">
        <color theme="0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5117038483843"/>
      </right>
      <top style="thin">
        <color theme="0"/>
      </top>
      <bottom style="thin">
        <color theme="0"/>
      </bottom>
      <diagonal/>
    </border>
    <border>
      <left style="thin">
        <color theme="3" tint="0.7999511703848384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3" tint="0.79995117038483843"/>
      </right>
      <top style="thin">
        <color theme="0"/>
      </top>
      <bottom style="thin">
        <color theme="0"/>
      </bottom>
      <diagonal/>
    </border>
    <border>
      <left style="thin">
        <color theme="3" tint="0.79995117038483843"/>
      </left>
      <right style="thin">
        <color theme="0"/>
      </right>
      <top style="thin">
        <color theme="0"/>
      </top>
      <bottom style="thin">
        <color theme="3" tint="0.7999511703848384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3" tint="0.79995117038483843"/>
      </bottom>
      <diagonal/>
    </border>
    <border>
      <left style="thin">
        <color theme="0"/>
      </left>
      <right style="thin">
        <color theme="3" tint="0.79995117038483843"/>
      </right>
      <top style="thin">
        <color theme="0"/>
      </top>
      <bottom style="thin">
        <color theme="3" tint="0.79995117038483843"/>
      </bottom>
      <diagonal/>
    </border>
    <border>
      <left style="thin">
        <color theme="3" tint="0.79992065187536243"/>
      </left>
      <right style="thin">
        <color theme="3" tint="0.79998168889431442"/>
      </right>
      <top style="thin">
        <color theme="3" tint="0.79992065187536243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2065187536243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2065187536243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2065187536243"/>
      </right>
      <top style="thin">
        <color theme="3" tint="0.79992065187536243"/>
      </top>
      <bottom style="thin">
        <color theme="0"/>
      </bottom>
      <diagonal/>
    </border>
    <border>
      <left style="thin">
        <color theme="3" tint="0.79992065187536243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2065187536243"/>
      </right>
      <top style="thin">
        <color theme="0"/>
      </top>
      <bottom style="thin">
        <color theme="0"/>
      </bottom>
      <diagonal/>
    </border>
    <border>
      <left style="thin">
        <color theme="3" tint="0.79992065187536243"/>
      </left>
      <right style="thin">
        <color theme="3" tint="0.79998168889431442"/>
      </right>
      <top style="thin">
        <color theme="3" tint="0.79995117038483843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5117038483843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2065187536243"/>
      </right>
      <top style="thin">
        <color theme="0"/>
      </top>
      <bottom style="thin">
        <color theme="0"/>
      </bottom>
      <diagonal/>
    </border>
    <border>
      <left style="thin">
        <color theme="3" tint="0.79992065187536243"/>
      </left>
      <right style="thin">
        <color theme="3" tint="0.79998168889431442"/>
      </right>
      <top style="thin">
        <color theme="3" tint="0.79998168889431442"/>
      </top>
      <bottom style="thin">
        <color theme="3" tint="0.79992065187536243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2065187536243"/>
      </bottom>
      <diagonal/>
    </border>
    <border>
      <left/>
      <right style="thin">
        <color theme="3" tint="0.79992065187536243"/>
      </right>
      <top style="thin">
        <color theme="0"/>
      </top>
      <bottom style="thin">
        <color theme="3" tint="0.79992065187536243"/>
      </bottom>
      <diagonal/>
    </border>
    <border>
      <left style="thin">
        <color theme="3"/>
      </left>
      <right style="thin">
        <color theme="0"/>
      </right>
      <top style="thin">
        <color theme="3"/>
      </top>
      <bottom/>
      <diagonal/>
    </border>
    <border>
      <left style="thin">
        <color theme="0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/>
      </right>
      <top/>
      <bottom style="thin">
        <color theme="3" tint="0.79998168889431442"/>
      </bottom>
      <diagonal/>
    </border>
    <border>
      <left style="thin">
        <color theme="3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/>
      </left>
      <right style="thin">
        <color theme="3" tint="0.79998168889431442"/>
      </right>
      <top style="thin">
        <color theme="3" tint="0.79998168889431442"/>
      </top>
      <bottom style="thin">
        <color theme="3"/>
      </bottom>
      <diagonal/>
    </border>
    <border>
      <left style="thin">
        <color theme="3" tint="0.79998168889431442"/>
      </left>
      <right style="thin">
        <color theme="3"/>
      </right>
      <top style="thin">
        <color theme="3" tint="0.79998168889431442"/>
      </top>
      <bottom style="thin">
        <color theme="3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left" vertical="center" indent="1"/>
    </xf>
    <xf numFmtId="4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44" fontId="2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4" fontId="1" fillId="4" borderId="5" xfId="0" applyNumberFormat="1" applyFont="1" applyFill="1" applyBorder="1" applyAlignment="1">
      <alignment horizontal="center" vertical="center"/>
    </xf>
    <xf numFmtId="44" fontId="1" fillId="4" borderId="6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4" fontId="1" fillId="0" borderId="7" xfId="0" applyNumberFormat="1" applyFont="1" applyBorder="1" applyAlignment="1">
      <alignment horizontal="center" vertical="center"/>
    </xf>
    <xf numFmtId="44" fontId="1" fillId="0" borderId="8" xfId="0" applyNumberFormat="1" applyFont="1" applyFill="1" applyBorder="1" applyAlignment="1">
      <alignment horizontal="center" vertical="center"/>
    </xf>
    <xf numFmtId="44" fontId="1" fillId="4" borderId="9" xfId="0" applyNumberFormat="1" applyFont="1" applyFill="1" applyBorder="1" applyAlignment="1">
      <alignment horizontal="center" vertical="center"/>
    </xf>
    <xf numFmtId="44" fontId="1" fillId="2" borderId="8" xfId="0" applyNumberFormat="1" applyFont="1" applyFill="1" applyBorder="1" applyAlignment="1">
      <alignment horizontal="center" vertical="center"/>
    </xf>
    <xf numFmtId="44" fontId="1" fillId="4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 indent="1"/>
    </xf>
    <xf numFmtId="44" fontId="1" fillId="4" borderId="11" xfId="0" applyNumberFormat="1" applyFont="1" applyFill="1" applyBorder="1" applyAlignment="1">
      <alignment horizontal="center" vertical="center"/>
    </xf>
    <xf numFmtId="44" fontId="1" fillId="4" borderId="3" xfId="0" applyNumberFormat="1" applyFont="1" applyFill="1" applyBorder="1" applyAlignment="1">
      <alignment horizontal="center" vertical="center"/>
    </xf>
    <xf numFmtId="44" fontId="1" fillId="4" borderId="12" xfId="0" applyNumberFormat="1" applyFont="1" applyFill="1" applyBorder="1" applyAlignment="1">
      <alignment horizontal="center" vertical="center"/>
    </xf>
    <xf numFmtId="44" fontId="1" fillId="4" borderId="13" xfId="0" applyNumberFormat="1" applyFont="1" applyFill="1" applyBorder="1" applyAlignment="1">
      <alignment horizontal="center" vertical="center"/>
    </xf>
    <xf numFmtId="44" fontId="1" fillId="4" borderId="14" xfId="0" applyNumberFormat="1" applyFont="1" applyFill="1" applyBorder="1" applyAlignment="1">
      <alignment horizontal="center" vertical="center"/>
    </xf>
    <xf numFmtId="44" fontId="1" fillId="4" borderId="1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44" fontId="1" fillId="0" borderId="8" xfId="0" applyNumberFormat="1" applyFont="1" applyBorder="1" applyAlignment="1">
      <alignment horizontal="center" vertical="center"/>
    </xf>
    <xf numFmtId="44" fontId="1" fillId="4" borderId="16" xfId="0" applyNumberFormat="1" applyFont="1" applyFill="1" applyBorder="1" applyAlignment="1">
      <alignment horizontal="center" vertical="center"/>
    </xf>
    <xf numFmtId="44" fontId="1" fillId="4" borderId="17" xfId="0" applyNumberFormat="1" applyFont="1" applyFill="1" applyBorder="1" applyAlignment="1">
      <alignment horizontal="center" vertical="center"/>
    </xf>
    <xf numFmtId="44" fontId="1" fillId="0" borderId="18" xfId="0" applyNumberFormat="1" applyFont="1" applyBorder="1" applyAlignment="1">
      <alignment horizontal="center" vertical="center"/>
    </xf>
    <xf numFmtId="44" fontId="1" fillId="0" borderId="19" xfId="0" applyNumberFormat="1" applyFont="1" applyBorder="1" applyAlignment="1">
      <alignment horizontal="center" vertical="center"/>
    </xf>
    <xf numFmtId="44" fontId="1" fillId="4" borderId="20" xfId="0" applyNumberFormat="1" applyFont="1" applyFill="1" applyBorder="1" applyAlignment="1">
      <alignment horizontal="center" vertical="center"/>
    </xf>
    <xf numFmtId="44" fontId="1" fillId="0" borderId="21" xfId="0" applyNumberFormat="1" applyFont="1" applyBorder="1" applyAlignment="1">
      <alignment horizontal="center" vertical="center"/>
    </xf>
    <xf numFmtId="44" fontId="1" fillId="4" borderId="22" xfId="0" applyNumberFormat="1" applyFont="1" applyFill="1" applyBorder="1" applyAlignment="1">
      <alignment horizontal="center" vertical="center"/>
    </xf>
    <xf numFmtId="44" fontId="1" fillId="4" borderId="23" xfId="0" applyNumberFormat="1" applyFont="1" applyFill="1" applyBorder="1" applyAlignment="1">
      <alignment horizontal="center" vertical="center"/>
    </xf>
    <xf numFmtId="44" fontId="1" fillId="4" borderId="24" xfId="0" applyNumberFormat="1" applyFont="1" applyFill="1" applyBorder="1" applyAlignment="1">
      <alignment horizontal="center" vertical="center"/>
    </xf>
    <xf numFmtId="44" fontId="1" fillId="4" borderId="25" xfId="0" applyNumberFormat="1" applyFont="1" applyFill="1" applyBorder="1" applyAlignment="1">
      <alignment horizontal="center" vertical="center"/>
    </xf>
    <xf numFmtId="44" fontId="1" fillId="4" borderId="26" xfId="0" applyNumberFormat="1" applyFont="1" applyFill="1" applyBorder="1" applyAlignment="1">
      <alignment horizontal="center" vertical="center"/>
    </xf>
    <xf numFmtId="44" fontId="1" fillId="4" borderId="27" xfId="0" applyNumberFormat="1" applyFont="1" applyFill="1" applyBorder="1" applyAlignment="1">
      <alignment horizontal="center" vertical="center"/>
    </xf>
    <xf numFmtId="44" fontId="1" fillId="0" borderId="28" xfId="0" applyNumberFormat="1" applyFont="1" applyBorder="1" applyAlignment="1">
      <alignment horizontal="center" vertical="center"/>
    </xf>
    <xf numFmtId="44" fontId="1" fillId="0" borderId="29" xfId="0" applyNumberFormat="1" applyFont="1" applyBorder="1" applyAlignment="1">
      <alignment horizontal="center" vertical="center"/>
    </xf>
    <xf numFmtId="44" fontId="1" fillId="0" borderId="30" xfId="0" applyNumberFormat="1" applyFont="1" applyBorder="1" applyAlignment="1">
      <alignment horizontal="center" vertical="center"/>
    </xf>
    <xf numFmtId="44" fontId="1" fillId="4" borderId="31" xfId="0" applyNumberFormat="1" applyFont="1" applyFill="1" applyBorder="1" applyAlignment="1">
      <alignment horizontal="center" vertical="center"/>
    </xf>
    <xf numFmtId="44" fontId="1" fillId="2" borderId="32" xfId="0" applyNumberFormat="1" applyFont="1" applyFill="1" applyBorder="1" applyAlignment="1">
      <alignment horizontal="center" vertical="center"/>
    </xf>
    <xf numFmtId="44" fontId="1" fillId="4" borderId="33" xfId="0" applyNumberFormat="1" applyFont="1" applyFill="1" applyBorder="1" applyAlignment="1">
      <alignment horizontal="center" vertical="center"/>
    </xf>
    <xf numFmtId="44" fontId="1" fillId="0" borderId="34" xfId="0" applyNumberFormat="1" applyFont="1" applyBorder="1" applyAlignment="1">
      <alignment horizontal="center" vertical="center"/>
    </xf>
    <xf numFmtId="44" fontId="1" fillId="0" borderId="35" xfId="0" applyNumberFormat="1" applyFont="1" applyBorder="1" applyAlignment="1">
      <alignment horizontal="center" vertical="center"/>
    </xf>
    <xf numFmtId="44" fontId="1" fillId="4" borderId="36" xfId="0" applyNumberFormat="1" applyFont="1" applyFill="1" applyBorder="1" applyAlignment="1">
      <alignment horizontal="center" vertical="center"/>
    </xf>
    <xf numFmtId="44" fontId="1" fillId="2" borderId="37" xfId="0" applyNumberFormat="1" applyFont="1" applyFill="1" applyBorder="1" applyAlignment="1">
      <alignment horizontal="center" vertical="center"/>
    </xf>
    <xf numFmtId="44" fontId="1" fillId="2" borderId="38" xfId="0" applyNumberFormat="1" applyFont="1" applyFill="1" applyBorder="1" applyAlignment="1">
      <alignment horizontal="center" vertical="center"/>
    </xf>
    <xf numFmtId="44" fontId="1" fillId="4" borderId="39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3" borderId="40" xfId="0" applyNumberFormat="1" applyFont="1" applyFill="1" applyBorder="1" applyAlignment="1">
      <alignment horizontal="center" vertical="center"/>
    </xf>
    <xf numFmtId="165" fontId="2" fillId="3" borderId="4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165" fontId="1" fillId="0" borderId="42" xfId="0" applyNumberFormat="1" applyFont="1" applyBorder="1" applyAlignment="1">
      <alignment horizontal="center" vertical="center"/>
    </xf>
    <xf numFmtId="44" fontId="1" fillId="0" borderId="43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1" fillId="2" borderId="44" xfId="0" applyNumberFormat="1" applyFont="1" applyFill="1" applyBorder="1" applyAlignment="1">
      <alignment horizontal="center" vertical="center"/>
    </xf>
    <xf numFmtId="44" fontId="1" fillId="2" borderId="45" xfId="0" applyNumberFormat="1" applyFont="1" applyFill="1" applyBorder="1" applyAlignment="1">
      <alignment horizontal="center" vertical="center"/>
    </xf>
    <xf numFmtId="165" fontId="1" fillId="0" borderId="44" xfId="0" applyNumberFormat="1" applyFont="1" applyBorder="1" applyAlignment="1">
      <alignment horizontal="center" vertical="center"/>
    </xf>
    <xf numFmtId="44" fontId="1" fillId="0" borderId="45" xfId="0" applyNumberFormat="1" applyFont="1" applyBorder="1" applyAlignment="1">
      <alignment horizontal="center" vertical="center"/>
    </xf>
    <xf numFmtId="165" fontId="1" fillId="2" borderId="46" xfId="0" applyNumberFormat="1" applyFont="1" applyFill="1" applyBorder="1" applyAlignment="1">
      <alignment horizontal="center" vertical="center"/>
    </xf>
    <xf numFmtId="44" fontId="1" fillId="2" borderId="4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9448494864066"/>
          <c:y val="5.8119658119658121E-2"/>
          <c:w val="0.83359563850814944"/>
          <c:h val="0.86596567736725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'[1]Cash Flow Chart'!$N$3</c:f>
              <c:strCache>
                <c:ptCount val="1"/>
                <c:pt idx="0">
                  <c:v>Not Below Minimum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'[1]Cash Flow Chart'!$M$4:$M$15</c:f>
              <c:numCache>
                <c:formatCode>General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'[1]Cash Flow Chart'!$N$4:$N$15</c:f>
              <c:numCache>
                <c:formatCode>General</c:formatCode>
                <c:ptCount val="12"/>
                <c:pt idx="0">
                  <c:v>10000</c:v>
                </c:pt>
                <c:pt idx="1">
                  <c:v>8050</c:v>
                </c:pt>
                <c:pt idx="2">
                  <c:v>9350</c:v>
                </c:pt>
                <c:pt idx="3">
                  <c:v>0</c:v>
                </c:pt>
                <c:pt idx="4">
                  <c:v>2190</c:v>
                </c:pt>
                <c:pt idx="5">
                  <c:v>13590</c:v>
                </c:pt>
                <c:pt idx="6">
                  <c:v>13790</c:v>
                </c:pt>
                <c:pt idx="7">
                  <c:v>15290</c:v>
                </c:pt>
                <c:pt idx="8">
                  <c:v>16410</c:v>
                </c:pt>
                <c:pt idx="9">
                  <c:v>14360</c:v>
                </c:pt>
                <c:pt idx="10">
                  <c:v>16560</c:v>
                </c:pt>
                <c:pt idx="11">
                  <c:v>18780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C-C04E-9875-D2A3A7076CFD}"/>
            </c:ext>
          </c:extLst>
        </c:ser>
        <c:ser>
          <c:idx val="1"/>
          <c:order val="1"/>
          <c:tx>
            <c:strRef>
              <c:f>'[1]Cash Flow Chart'!$O$3</c:f>
              <c:strCache>
                <c:ptCount val="1"/>
                <c:pt idx="0">
                  <c:v>Below Minimum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'[1]Cash Flow Chart'!$M$4:$M$15</c:f>
              <c:numCache>
                <c:formatCode>General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'[1]Cash Flow Chart'!$O$4:$O$15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C-C04E-9875-D2A3A7076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8037200"/>
        <c:axId val="688042776"/>
      </c:barChart>
      <c:catAx>
        <c:axId val="68803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2776"/>
        <c:crosses val="autoZero"/>
        <c:auto val="1"/>
        <c:lblAlgn val="ctr"/>
        <c:lblOffset val="100"/>
        <c:noMultiLvlLbl val="0"/>
      </c:catAx>
      <c:valAx>
        <c:axId val="6880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247652</xdr:colOff>
      <xdr:row>0</xdr:row>
      <xdr:rowOff>344260</xdr:rowOff>
    </xdr:from>
    <xdr:to>
      <xdr:col>6</xdr:col>
      <xdr:colOff>431800</xdr:colOff>
      <xdr:row>0</xdr:row>
      <xdr:rowOff>1306285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CCF4DA-547D-1C49-B939-CA3576E69509}"/>
            </a:ext>
          </a:extLst>
        </xdr:cNvPr>
        <xdr:cNvSpPr txBox="1"/>
      </xdr:nvSpPr>
      <xdr:spPr>
        <a:xfrm>
          <a:off x="387352" y="344260"/>
          <a:ext cx="5734048" cy="962025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91440" algn="l"/>
          <a:r>
            <a:rPr lang="en-US" sz="2800" b="1" baseline="0">
              <a:solidFill>
                <a:sysClr val="windowText" lastClr="000000"/>
              </a:solidFill>
            </a:rPr>
            <a:t>EDM </a:t>
          </a:r>
        </a:p>
        <a:p>
          <a:pPr marL="91440" algn="l"/>
          <a:r>
            <a:rPr lang="en-US" sz="2800" b="1" baseline="0">
              <a:solidFill>
                <a:sysClr val="windowText" lastClr="000000"/>
              </a:solidFill>
            </a:rPr>
            <a:t>Cash Flow Forecast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428624</xdr:rowOff>
    </xdr:from>
    <xdr:to>
      <xdr:col>11</xdr:col>
      <xdr:colOff>0</xdr:colOff>
      <xdr:row>14</xdr:row>
      <xdr:rowOff>276224</xdr:rowOff>
    </xdr:to>
    <xdr:graphicFrame macro="">
      <xdr:nvGraphicFramePr>
        <xdr:cNvPr id="6" name="Chart 5" descr="cash flow chart">
          <a:extLst>
            <a:ext uri="{FF2B5EF4-FFF2-40B4-BE49-F238E27FC236}">
              <a16:creationId xmlns:a16="http://schemas.microsoft.com/office/drawing/2014/main" id="{4D5FBDF0-C4AE-0244-9231-B7918D8FC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87086</xdr:colOff>
      <xdr:row>0</xdr:row>
      <xdr:rowOff>704850</xdr:rowOff>
    </xdr:from>
    <xdr:to>
      <xdr:col>7</xdr:col>
      <xdr:colOff>104775</xdr:colOff>
      <xdr:row>0</xdr:row>
      <xdr:rowOff>1390650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AA162A-881A-0545-ACBB-A8AEBE2BF01F}"/>
            </a:ext>
          </a:extLst>
        </xdr:cNvPr>
        <xdr:cNvSpPr txBox="1"/>
      </xdr:nvSpPr>
      <xdr:spPr>
        <a:xfrm>
          <a:off x="226786" y="704850"/>
          <a:ext cx="4665889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2400" baseline="0">
              <a:solidFill>
                <a:schemeClr val="bg2"/>
              </a:solidFill>
            </a:rPr>
            <a:t>Cash Flow Chart</a:t>
          </a:r>
          <a:endParaRPr lang="en-US" sz="2400">
            <a:solidFill>
              <a:schemeClr val="bg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mall%20business%20cash%20flow%20forecas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Forecast"/>
      <sheetName val="Cash Flow Chart"/>
    </sheetNames>
    <sheetDataSet>
      <sheetData sheetId="0" refreshError="1">
        <row r="3">
          <cell r="J3">
            <v>2000</v>
          </cell>
        </row>
        <row r="5">
          <cell r="C5">
            <v>44105</v>
          </cell>
          <cell r="D5">
            <v>44136</v>
          </cell>
          <cell r="E5">
            <v>44166</v>
          </cell>
          <cell r="F5">
            <v>44197</v>
          </cell>
          <cell r="G5">
            <v>44228</v>
          </cell>
          <cell r="H5">
            <v>44256</v>
          </cell>
          <cell r="I5">
            <v>44287</v>
          </cell>
          <cell r="J5">
            <v>44317</v>
          </cell>
          <cell r="K5">
            <v>44348</v>
          </cell>
          <cell r="L5">
            <v>44378</v>
          </cell>
          <cell r="M5">
            <v>44409</v>
          </cell>
          <cell r="N5">
            <v>44440</v>
          </cell>
        </row>
        <row r="6">
          <cell r="C6">
            <v>10000</v>
          </cell>
          <cell r="D6">
            <v>8050</v>
          </cell>
          <cell r="E6">
            <v>9350</v>
          </cell>
          <cell r="F6">
            <v>890</v>
          </cell>
          <cell r="G6">
            <v>2190</v>
          </cell>
          <cell r="H6">
            <v>13590</v>
          </cell>
          <cell r="I6">
            <v>13790</v>
          </cell>
          <cell r="J6">
            <v>15290</v>
          </cell>
          <cell r="K6">
            <v>16410</v>
          </cell>
          <cell r="L6">
            <v>14360</v>
          </cell>
          <cell r="M6">
            <v>16560</v>
          </cell>
          <cell r="N6">
            <v>18780</v>
          </cell>
        </row>
      </sheetData>
      <sheetData sheetId="1" refreshError="1">
        <row r="3">
          <cell r="N3" t="str">
            <v>Not Below Minimum</v>
          </cell>
          <cell r="O3" t="str">
            <v>Below Minimum</v>
          </cell>
        </row>
        <row r="4">
          <cell r="M4">
            <v>44105</v>
          </cell>
          <cell r="N4">
            <v>10000</v>
          </cell>
          <cell r="O4">
            <v>0</v>
          </cell>
        </row>
        <row r="5">
          <cell r="M5">
            <v>44136</v>
          </cell>
          <cell r="N5">
            <v>8050</v>
          </cell>
          <cell r="O5">
            <v>0</v>
          </cell>
        </row>
        <row r="6">
          <cell r="M6">
            <v>44166</v>
          </cell>
          <cell r="N6">
            <v>9350</v>
          </cell>
          <cell r="O6">
            <v>0</v>
          </cell>
        </row>
        <row r="7">
          <cell r="M7">
            <v>44197</v>
          </cell>
          <cell r="N7">
            <v>0</v>
          </cell>
          <cell r="O7">
            <v>890</v>
          </cell>
        </row>
        <row r="8">
          <cell r="M8">
            <v>44228</v>
          </cell>
          <cell r="N8">
            <v>2190</v>
          </cell>
          <cell r="O8">
            <v>0</v>
          </cell>
        </row>
        <row r="9">
          <cell r="M9">
            <v>44256</v>
          </cell>
          <cell r="N9">
            <v>13590</v>
          </cell>
          <cell r="O9">
            <v>0</v>
          </cell>
        </row>
        <row r="10">
          <cell r="M10">
            <v>44287</v>
          </cell>
          <cell r="N10">
            <v>13790</v>
          </cell>
          <cell r="O10">
            <v>0</v>
          </cell>
        </row>
        <row r="11">
          <cell r="M11">
            <v>44317</v>
          </cell>
          <cell r="N11">
            <v>15290</v>
          </cell>
          <cell r="O11">
            <v>0</v>
          </cell>
        </row>
        <row r="12">
          <cell r="M12">
            <v>44348</v>
          </cell>
          <cell r="N12">
            <v>16410</v>
          </cell>
          <cell r="O12">
            <v>0</v>
          </cell>
        </row>
        <row r="13">
          <cell r="M13">
            <v>44378</v>
          </cell>
          <cell r="N13">
            <v>14360</v>
          </cell>
          <cell r="O13">
            <v>0</v>
          </cell>
        </row>
        <row r="14">
          <cell r="M14">
            <v>44409</v>
          </cell>
          <cell r="N14">
            <v>16560</v>
          </cell>
          <cell r="O14">
            <v>0</v>
          </cell>
        </row>
        <row r="15">
          <cell r="M15">
            <v>44440</v>
          </cell>
          <cell r="N15">
            <v>18780</v>
          </cell>
          <cell r="O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1402-2ABB-7A42-8FA8-F077C1695DA2}">
  <dimension ref="A15:A22"/>
  <sheetViews>
    <sheetView topLeftCell="A8" workbookViewId="0">
      <selection activeCell="A18" sqref="A18"/>
    </sheetView>
  </sheetViews>
  <sheetFormatPr baseColWidth="10" defaultRowHeight="16" x14ac:dyDescent="0.2"/>
  <cols>
    <col min="1" max="1" width="91.6640625" customWidth="1"/>
  </cols>
  <sheetData>
    <row r="15" spans="1:1" x14ac:dyDescent="0.2">
      <c r="A15" t="s">
        <v>0</v>
      </c>
    </row>
    <row r="16" spans="1:1" x14ac:dyDescent="0.2">
      <c r="A16" t="s">
        <v>1</v>
      </c>
    </row>
    <row r="18" spans="1:1" x14ac:dyDescent="0.2">
      <c r="A18" t="s">
        <v>2</v>
      </c>
    </row>
    <row r="19" spans="1:1" x14ac:dyDescent="0.2">
      <c r="A19" t="s">
        <v>4</v>
      </c>
    </row>
    <row r="21" spans="1:1" x14ac:dyDescent="0.2">
      <c r="A21" t="s">
        <v>3</v>
      </c>
    </row>
    <row r="22" spans="1:1" x14ac:dyDescent="0.2">
      <c r="A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913D-812B-934D-B6AB-CD28800F8D3B}">
  <dimension ref="B1:P64"/>
  <sheetViews>
    <sheetView tabSelected="1" topLeftCell="A2" workbookViewId="0">
      <selection activeCell="D22" sqref="D22"/>
    </sheetView>
  </sheetViews>
  <sheetFormatPr baseColWidth="10" defaultColWidth="8.83203125" defaultRowHeight="22" customHeight="1" x14ac:dyDescent="0.2"/>
  <cols>
    <col min="1" max="1" width="1.83203125" style="3" customWidth="1"/>
    <col min="2" max="2" width="26.83203125" style="1" customWidth="1"/>
    <col min="3" max="14" width="11.5" style="2" customWidth="1"/>
    <col min="15" max="15" width="12.83203125" style="2" customWidth="1"/>
    <col min="16" max="16" width="1.83203125" style="3" customWidth="1"/>
    <col min="17" max="16384" width="8.83203125" style="3"/>
  </cols>
  <sheetData>
    <row r="1" spans="2:16" ht="116.25" customHeight="1" x14ac:dyDescent="0.2">
      <c r="P1" s="3" t="s">
        <v>6</v>
      </c>
    </row>
    <row r="2" spans="2:16" ht="21" customHeight="1" x14ac:dyDescent="0.2"/>
    <row r="3" spans="2:16" ht="32" customHeight="1" x14ac:dyDescent="0.2">
      <c r="B3" s="1" t="s">
        <v>7</v>
      </c>
      <c r="C3" s="4">
        <v>10000</v>
      </c>
      <c r="E3" s="5" t="s">
        <v>8</v>
      </c>
      <c r="F3" s="6">
        <f ca="1">DATE(YEAR(TODAY()),MONTH(TODAY())+1,1)</f>
        <v>44105</v>
      </c>
      <c r="G3" s="7"/>
      <c r="H3" s="1" t="s">
        <v>9</v>
      </c>
      <c r="J3" s="4">
        <v>2000</v>
      </c>
      <c r="K3" s="7"/>
      <c r="L3" s="7"/>
      <c r="M3" s="7"/>
      <c r="N3" s="7"/>
      <c r="O3" s="7"/>
    </row>
    <row r="4" spans="2:16" ht="22" customHeight="1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6" s="12" customFormat="1" ht="32" customHeight="1" x14ac:dyDescent="0.2">
      <c r="B5" s="8"/>
      <c r="C5" s="9">
        <f ca="1">IF(Start_Date="","",Start_Date)</f>
        <v>44105</v>
      </c>
      <c r="D5" s="10">
        <f ca="1">IF(C5="","",DATE(YEAR(C5),MONTH(C5)+1,1))</f>
        <v>44136</v>
      </c>
      <c r="E5" s="10">
        <f t="shared" ref="E5:N5" ca="1" si="0">IF(D5="","",DATE(YEAR(D5),MONTH(D5)+1,1))</f>
        <v>44166</v>
      </c>
      <c r="F5" s="10">
        <f t="shared" ca="1" si="0"/>
        <v>44197</v>
      </c>
      <c r="G5" s="10">
        <f t="shared" ca="1" si="0"/>
        <v>44228</v>
      </c>
      <c r="H5" s="10">
        <f t="shared" ca="1" si="0"/>
        <v>44256</v>
      </c>
      <c r="I5" s="10">
        <f t="shared" ca="1" si="0"/>
        <v>44287</v>
      </c>
      <c r="J5" s="10">
        <f t="shared" ca="1" si="0"/>
        <v>44317</v>
      </c>
      <c r="K5" s="10">
        <f t="shared" ca="1" si="0"/>
        <v>44348</v>
      </c>
      <c r="L5" s="10">
        <f t="shared" ca="1" si="0"/>
        <v>44378</v>
      </c>
      <c r="M5" s="10">
        <f t="shared" ca="1" si="0"/>
        <v>44409</v>
      </c>
      <c r="N5" s="10">
        <f t="shared" ca="1" si="0"/>
        <v>44440</v>
      </c>
      <c r="O5" s="11" t="s">
        <v>10</v>
      </c>
    </row>
    <row r="6" spans="2:16" ht="32" customHeight="1" x14ac:dyDescent="0.2">
      <c r="B6" s="1" t="s">
        <v>11</v>
      </c>
      <c r="C6" s="13">
        <f>C3</f>
        <v>10000</v>
      </c>
      <c r="D6" s="14">
        <f t="shared" ref="D6:N6" si="1">C55</f>
        <v>8050</v>
      </c>
      <c r="E6" s="14">
        <f t="shared" si="1"/>
        <v>9350</v>
      </c>
      <c r="F6" s="14">
        <f t="shared" si="1"/>
        <v>890</v>
      </c>
      <c r="G6" s="14">
        <f t="shared" si="1"/>
        <v>2190</v>
      </c>
      <c r="H6" s="14">
        <f t="shared" si="1"/>
        <v>13590</v>
      </c>
      <c r="I6" s="14">
        <f t="shared" si="1"/>
        <v>13790</v>
      </c>
      <c r="J6" s="14">
        <f t="shared" si="1"/>
        <v>15290</v>
      </c>
      <c r="K6" s="14">
        <f t="shared" si="1"/>
        <v>16410</v>
      </c>
      <c r="L6" s="14">
        <f t="shared" si="1"/>
        <v>14360</v>
      </c>
      <c r="M6" s="14">
        <f t="shared" si="1"/>
        <v>16560</v>
      </c>
      <c r="N6" s="14">
        <f t="shared" si="1"/>
        <v>18780</v>
      </c>
      <c r="O6" s="11"/>
    </row>
    <row r="7" spans="2:16" ht="9" customHeight="1" x14ac:dyDescent="0.2"/>
    <row r="8" spans="2:16" ht="22" customHeight="1" x14ac:dyDescent="0.2">
      <c r="B8" s="15" t="s">
        <v>12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2:16" ht="9" customHeight="1" x14ac:dyDescent="0.2"/>
    <row r="10" spans="2:16" ht="22" customHeight="1" x14ac:dyDescent="0.2">
      <c r="B10" s="1" t="s">
        <v>13</v>
      </c>
      <c r="C10" s="17">
        <v>2500</v>
      </c>
      <c r="D10" s="17">
        <v>3000</v>
      </c>
      <c r="E10" s="17">
        <v>3600</v>
      </c>
      <c r="F10" s="17">
        <v>3000</v>
      </c>
      <c r="G10" s="17">
        <v>14000</v>
      </c>
      <c r="H10" s="17">
        <v>6000</v>
      </c>
      <c r="I10" s="17">
        <v>3000</v>
      </c>
      <c r="J10" s="17">
        <v>2800</v>
      </c>
      <c r="K10" s="17">
        <v>3500</v>
      </c>
      <c r="L10" s="17">
        <v>4000</v>
      </c>
      <c r="M10" s="17">
        <v>3800</v>
      </c>
      <c r="N10" s="17">
        <v>4200</v>
      </c>
      <c r="O10" s="18">
        <f t="shared" ref="O10:O16" si="2">SUM(C10:N10)</f>
        <v>53400</v>
      </c>
    </row>
    <row r="11" spans="2:16" ht="22" customHeight="1" x14ac:dyDescent="0.2">
      <c r="B11" s="1" t="s">
        <v>14</v>
      </c>
      <c r="C11" s="19"/>
      <c r="D11" s="19"/>
      <c r="E11" s="19">
        <v>200</v>
      </c>
      <c r="F11" s="19"/>
      <c r="G11" s="19"/>
      <c r="H11" s="19"/>
      <c r="I11" s="19"/>
      <c r="J11" s="19"/>
      <c r="K11" s="19"/>
      <c r="L11" s="19"/>
      <c r="M11" s="19"/>
      <c r="N11" s="19"/>
      <c r="O11" s="20">
        <f t="shared" si="2"/>
        <v>200</v>
      </c>
    </row>
    <row r="12" spans="2:16" ht="22" customHeight="1" x14ac:dyDescent="0.2">
      <c r="B12" s="1" t="s">
        <v>15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0">
        <f t="shared" si="2"/>
        <v>0</v>
      </c>
    </row>
    <row r="13" spans="2:16" ht="22" customHeight="1" x14ac:dyDescent="0.2">
      <c r="B13" s="1" t="s">
        <v>16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>
        <f t="shared" si="2"/>
        <v>0</v>
      </c>
    </row>
    <row r="14" spans="2:16" ht="22" customHeight="1" x14ac:dyDescent="0.2">
      <c r="B14" s="1" t="s">
        <v>17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20">
        <f t="shared" si="2"/>
        <v>0</v>
      </c>
    </row>
    <row r="15" spans="2:16" ht="22" customHeight="1" x14ac:dyDescent="0.2">
      <c r="B15" s="1" t="s">
        <v>18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>
        <f t="shared" si="2"/>
        <v>0</v>
      </c>
    </row>
    <row r="16" spans="2:16" ht="22" customHeight="1" x14ac:dyDescent="0.2">
      <c r="B16" s="1" t="s">
        <v>19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0">
        <f t="shared" si="2"/>
        <v>0</v>
      </c>
    </row>
    <row r="17" spans="2:15" ht="32" customHeight="1" x14ac:dyDescent="0.2">
      <c r="B17" s="21" t="s">
        <v>20</v>
      </c>
      <c r="C17" s="22">
        <f>SUM(C10,C12:C16,(C11*-1))</f>
        <v>2500</v>
      </c>
      <c r="D17" s="23">
        <f t="shared" ref="D17:N17" si="3">SUM(D10,D12:D16,(D11*-1))</f>
        <v>3000</v>
      </c>
      <c r="E17" s="23">
        <f t="shared" si="3"/>
        <v>3400</v>
      </c>
      <c r="F17" s="23">
        <f t="shared" si="3"/>
        <v>3000</v>
      </c>
      <c r="G17" s="23">
        <f t="shared" si="3"/>
        <v>14000</v>
      </c>
      <c r="H17" s="23">
        <f t="shared" si="3"/>
        <v>6000</v>
      </c>
      <c r="I17" s="23">
        <f t="shared" si="3"/>
        <v>3000</v>
      </c>
      <c r="J17" s="23">
        <f t="shared" si="3"/>
        <v>2800</v>
      </c>
      <c r="K17" s="23">
        <f t="shared" si="3"/>
        <v>3500</v>
      </c>
      <c r="L17" s="23">
        <f t="shared" si="3"/>
        <v>4000</v>
      </c>
      <c r="M17" s="23">
        <f t="shared" si="3"/>
        <v>3800</v>
      </c>
      <c r="N17" s="23">
        <f t="shared" si="3"/>
        <v>4200</v>
      </c>
      <c r="O17" s="24">
        <f>SUM(O10:O16)</f>
        <v>53600</v>
      </c>
    </row>
    <row r="18" spans="2:15" ht="32" customHeight="1" x14ac:dyDescent="0.2">
      <c r="B18" s="21" t="s">
        <v>21</v>
      </c>
      <c r="C18" s="25">
        <f t="shared" ref="C18:N18" si="4">(C6+C17)</f>
        <v>12500</v>
      </c>
      <c r="D18" s="26">
        <f t="shared" si="4"/>
        <v>11050</v>
      </c>
      <c r="E18" s="26">
        <f t="shared" si="4"/>
        <v>12750</v>
      </c>
      <c r="F18" s="26">
        <f t="shared" si="4"/>
        <v>3890</v>
      </c>
      <c r="G18" s="26">
        <f t="shared" si="4"/>
        <v>16190</v>
      </c>
      <c r="H18" s="26">
        <f t="shared" si="4"/>
        <v>19590</v>
      </c>
      <c r="I18" s="26">
        <f t="shared" si="4"/>
        <v>16790</v>
      </c>
      <c r="J18" s="26">
        <f t="shared" si="4"/>
        <v>18090</v>
      </c>
      <c r="K18" s="26">
        <f t="shared" si="4"/>
        <v>19910</v>
      </c>
      <c r="L18" s="26">
        <f t="shared" si="4"/>
        <v>18360</v>
      </c>
      <c r="M18" s="26">
        <f t="shared" si="4"/>
        <v>20360</v>
      </c>
      <c r="N18" s="26">
        <f t="shared" si="4"/>
        <v>22980</v>
      </c>
      <c r="O18" s="27"/>
    </row>
    <row r="19" spans="2:15" ht="9" customHeight="1" x14ac:dyDescent="0.2"/>
    <row r="20" spans="2:15" ht="22" customHeight="1" x14ac:dyDescent="0.2">
      <c r="B20" s="28" t="s">
        <v>22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2:15" ht="9" customHeight="1" x14ac:dyDescent="0.2"/>
    <row r="22" spans="2:15" ht="22" customHeight="1" x14ac:dyDescent="0.2">
      <c r="B22" s="1" t="s">
        <v>23</v>
      </c>
      <c r="C22" s="29">
        <v>3000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18">
        <f t="shared" ref="O22:O53" si="5">SUM(C22:N22)</f>
        <v>3000</v>
      </c>
    </row>
    <row r="23" spans="2:15" ht="22" customHeight="1" x14ac:dyDescent="0.2">
      <c r="B23" s="1" t="s">
        <v>24</v>
      </c>
      <c r="C23" s="19">
        <v>250</v>
      </c>
      <c r="D23" s="19">
        <v>300</v>
      </c>
      <c r="E23" s="19">
        <v>360</v>
      </c>
      <c r="F23" s="19">
        <v>300</v>
      </c>
      <c r="G23" s="19">
        <v>1400</v>
      </c>
      <c r="H23" s="19">
        <v>400</v>
      </c>
      <c r="I23" s="19">
        <v>300</v>
      </c>
      <c r="J23" s="19">
        <v>280</v>
      </c>
      <c r="K23" s="19">
        <v>350</v>
      </c>
      <c r="L23" s="19">
        <v>400</v>
      </c>
      <c r="M23" s="19">
        <v>380</v>
      </c>
      <c r="N23" s="19">
        <v>420</v>
      </c>
      <c r="O23" s="20">
        <f t="shared" si="5"/>
        <v>5140</v>
      </c>
    </row>
    <row r="24" spans="2:15" ht="22" customHeight="1" x14ac:dyDescent="0.2">
      <c r="B24" s="1" t="s">
        <v>25</v>
      </c>
      <c r="C24" s="29"/>
      <c r="D24" s="29">
        <v>200</v>
      </c>
      <c r="E24" s="29"/>
      <c r="F24" s="29">
        <v>200</v>
      </c>
      <c r="G24" s="29"/>
      <c r="H24" s="29">
        <v>200</v>
      </c>
      <c r="I24" s="29"/>
      <c r="J24" s="29">
        <v>200</v>
      </c>
      <c r="K24" s="29"/>
      <c r="L24" s="29">
        <v>200</v>
      </c>
      <c r="M24" s="29"/>
      <c r="N24" s="29">
        <v>200</v>
      </c>
      <c r="O24" s="20">
        <f t="shared" si="5"/>
        <v>1200</v>
      </c>
    </row>
    <row r="25" spans="2:15" ht="22" customHeight="1" x14ac:dyDescent="0.2">
      <c r="B25" s="1" t="s">
        <v>26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>
        <f t="shared" si="5"/>
        <v>0</v>
      </c>
    </row>
    <row r="26" spans="2:15" ht="22" customHeight="1" x14ac:dyDescent="0.2">
      <c r="B26" s="1" t="s">
        <v>27</v>
      </c>
      <c r="C26" s="29"/>
      <c r="D26" s="29"/>
      <c r="E26" s="29">
        <v>4000</v>
      </c>
      <c r="F26" s="29"/>
      <c r="G26" s="29"/>
      <c r="H26" s="29">
        <v>4000</v>
      </c>
      <c r="I26" s="29"/>
      <c r="J26" s="29"/>
      <c r="K26" s="29">
        <v>4000</v>
      </c>
      <c r="L26" s="29"/>
      <c r="M26" s="29"/>
      <c r="N26" s="29">
        <v>4000</v>
      </c>
      <c r="O26" s="20">
        <f t="shared" si="5"/>
        <v>16000</v>
      </c>
    </row>
    <row r="27" spans="2:15" ht="22" customHeight="1" x14ac:dyDescent="0.2">
      <c r="B27" s="1" t="s">
        <v>28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>
        <f t="shared" si="5"/>
        <v>0</v>
      </c>
    </row>
    <row r="28" spans="2:15" ht="22" customHeight="1" x14ac:dyDescent="0.2">
      <c r="B28" s="1" t="s">
        <v>29</v>
      </c>
      <c r="C28" s="29">
        <v>1200</v>
      </c>
      <c r="D28" s="29">
        <v>1200</v>
      </c>
      <c r="E28" s="29">
        <v>7500</v>
      </c>
      <c r="F28" s="29">
        <v>1200</v>
      </c>
      <c r="G28" s="29">
        <v>1200</v>
      </c>
      <c r="H28" s="29">
        <v>1200</v>
      </c>
      <c r="I28" s="29">
        <v>1200</v>
      </c>
      <c r="J28" s="29">
        <v>1200</v>
      </c>
      <c r="K28" s="29">
        <v>1200</v>
      </c>
      <c r="L28" s="29">
        <v>1200</v>
      </c>
      <c r="M28" s="29">
        <v>1200</v>
      </c>
      <c r="N28" s="29">
        <v>1200</v>
      </c>
      <c r="O28" s="20">
        <f t="shared" si="5"/>
        <v>20700</v>
      </c>
    </row>
    <row r="29" spans="2:15" ht="22" customHeight="1" x14ac:dyDescent="0.2">
      <c r="B29" s="1" t="s">
        <v>30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>
        <f t="shared" si="5"/>
        <v>0</v>
      </c>
    </row>
    <row r="30" spans="2:15" ht="22" customHeight="1" x14ac:dyDescent="0.2">
      <c r="B30" s="1" t="s">
        <v>31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0">
        <f t="shared" si="5"/>
        <v>0</v>
      </c>
    </row>
    <row r="31" spans="2:15" ht="22" customHeight="1" x14ac:dyDescent="0.2">
      <c r="B31" s="1" t="s">
        <v>32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>
        <f t="shared" si="5"/>
        <v>0</v>
      </c>
    </row>
    <row r="32" spans="2:15" ht="22" customHeight="1" x14ac:dyDescent="0.2">
      <c r="B32" s="1" t="s">
        <v>33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0">
        <f t="shared" si="5"/>
        <v>0</v>
      </c>
    </row>
    <row r="33" spans="2:15" ht="22" customHeight="1" x14ac:dyDescent="0.2">
      <c r="B33" s="1" t="s">
        <v>34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>
        <f t="shared" si="5"/>
        <v>0</v>
      </c>
    </row>
    <row r="34" spans="2:15" ht="22" customHeight="1" x14ac:dyDescent="0.2">
      <c r="B34" s="1" t="s">
        <v>35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0">
        <f t="shared" si="5"/>
        <v>0</v>
      </c>
    </row>
    <row r="35" spans="2:15" ht="22" customHeight="1" x14ac:dyDescent="0.2">
      <c r="B35" s="1" t="s">
        <v>36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>
        <f t="shared" si="5"/>
        <v>0</v>
      </c>
    </row>
    <row r="36" spans="2:15" ht="22" customHeight="1" x14ac:dyDescent="0.2">
      <c r="B36" s="1" t="s">
        <v>37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0">
        <f t="shared" si="5"/>
        <v>0</v>
      </c>
    </row>
    <row r="37" spans="2:15" ht="22" customHeight="1" x14ac:dyDescent="0.2">
      <c r="B37" s="1" t="s">
        <v>38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0">
        <f t="shared" si="5"/>
        <v>0</v>
      </c>
    </row>
    <row r="38" spans="2:15" ht="22" customHeight="1" x14ac:dyDescent="0.2">
      <c r="B38" s="1" t="s">
        <v>39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0">
        <f t="shared" si="5"/>
        <v>0</v>
      </c>
    </row>
    <row r="39" spans="2:15" ht="22" customHeight="1" x14ac:dyDescent="0.2">
      <c r="B39" s="1" t="s">
        <v>40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>
        <f t="shared" si="5"/>
        <v>0</v>
      </c>
    </row>
    <row r="40" spans="2:15" ht="22" customHeight="1" x14ac:dyDescent="0.2">
      <c r="B40" s="1" t="s">
        <v>41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0">
        <f t="shared" si="5"/>
        <v>0</v>
      </c>
    </row>
    <row r="41" spans="2:15" ht="22" customHeight="1" x14ac:dyDescent="0.2">
      <c r="B41" s="1" t="s">
        <v>42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>
        <f t="shared" si="5"/>
        <v>0</v>
      </c>
    </row>
    <row r="42" spans="2:15" ht="22" customHeight="1" x14ac:dyDescent="0.2">
      <c r="B42" s="1" t="s">
        <v>43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0">
        <f t="shared" si="5"/>
        <v>0</v>
      </c>
    </row>
    <row r="43" spans="2:15" ht="22" customHeight="1" x14ac:dyDescent="0.2">
      <c r="B43" s="1" t="s">
        <v>44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0">
        <f t="shared" si="5"/>
        <v>0</v>
      </c>
    </row>
    <row r="44" spans="2:15" ht="22" customHeight="1" x14ac:dyDescent="0.2">
      <c r="B44" s="1" t="s">
        <v>44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0">
        <f t="shared" si="5"/>
        <v>0</v>
      </c>
    </row>
    <row r="45" spans="2:15" ht="22" customHeight="1" x14ac:dyDescent="0.2">
      <c r="B45" s="1" t="s">
        <v>44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>
        <f t="shared" si="5"/>
        <v>0</v>
      </c>
    </row>
    <row r="46" spans="2:15" ht="22" customHeight="1" x14ac:dyDescent="0.2">
      <c r="B46" s="1" t="s">
        <v>45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0">
        <f t="shared" si="5"/>
        <v>0</v>
      </c>
    </row>
    <row r="47" spans="2:15" ht="30" customHeight="1" x14ac:dyDescent="0.2">
      <c r="B47" s="21" t="s">
        <v>46</v>
      </c>
      <c r="C47" s="30">
        <f t="shared" ref="C47:N47" si="6">SUM(C22:C46)</f>
        <v>4450</v>
      </c>
      <c r="D47" s="31">
        <f t="shared" si="6"/>
        <v>1700</v>
      </c>
      <c r="E47" s="31">
        <f t="shared" si="6"/>
        <v>11860</v>
      </c>
      <c r="F47" s="31">
        <f t="shared" si="6"/>
        <v>1700</v>
      </c>
      <c r="G47" s="31">
        <f t="shared" si="6"/>
        <v>2600</v>
      </c>
      <c r="H47" s="31">
        <f t="shared" si="6"/>
        <v>5800</v>
      </c>
      <c r="I47" s="31">
        <f t="shared" si="6"/>
        <v>1500</v>
      </c>
      <c r="J47" s="31">
        <f t="shared" si="6"/>
        <v>1680</v>
      </c>
      <c r="K47" s="31">
        <f t="shared" si="6"/>
        <v>5550</v>
      </c>
      <c r="L47" s="31">
        <f t="shared" si="6"/>
        <v>1800</v>
      </c>
      <c r="M47" s="31">
        <f t="shared" si="6"/>
        <v>1580</v>
      </c>
      <c r="N47" s="31">
        <f t="shared" si="6"/>
        <v>5820</v>
      </c>
      <c r="O47" s="27">
        <f t="shared" si="5"/>
        <v>46040</v>
      </c>
    </row>
    <row r="48" spans="2:15" ht="9" customHeight="1" x14ac:dyDescent="0.2"/>
    <row r="49" spans="2:15" ht="22" customHeight="1" x14ac:dyDescent="0.2">
      <c r="B49" s="1" t="s">
        <v>47</v>
      </c>
      <c r="C49" s="32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>
        <f t="shared" si="5"/>
        <v>0</v>
      </c>
    </row>
    <row r="50" spans="2:15" ht="22" customHeight="1" x14ac:dyDescent="0.2">
      <c r="B50" s="1" t="s">
        <v>48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>
        <f t="shared" si="5"/>
        <v>0</v>
      </c>
    </row>
    <row r="51" spans="2:15" ht="22" customHeight="1" x14ac:dyDescent="0.2">
      <c r="B51" s="1" t="s">
        <v>49</v>
      </c>
      <c r="C51" s="35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36">
        <f t="shared" si="5"/>
        <v>0</v>
      </c>
    </row>
    <row r="52" spans="2:15" ht="22" customHeight="1" x14ac:dyDescent="0.2">
      <c r="B52" s="1" t="s">
        <v>50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>
        <f t="shared" si="5"/>
        <v>0</v>
      </c>
    </row>
    <row r="53" spans="2:15" ht="22" customHeight="1" x14ac:dyDescent="0.2">
      <c r="B53" s="1" t="s">
        <v>51</v>
      </c>
      <c r="C53" s="35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36">
        <f t="shared" si="5"/>
        <v>0</v>
      </c>
    </row>
    <row r="54" spans="2:15" ht="30" customHeight="1" x14ac:dyDescent="0.2">
      <c r="B54" s="21" t="s">
        <v>52</v>
      </c>
      <c r="C54" s="37">
        <f>C47-SUM(C49:C53)</f>
        <v>4450</v>
      </c>
      <c r="D54" s="23">
        <f t="shared" ref="D54:N54" si="7">D47-SUM(D49:D53)</f>
        <v>1700</v>
      </c>
      <c r="E54" s="23">
        <f t="shared" si="7"/>
        <v>11860</v>
      </c>
      <c r="F54" s="23">
        <f t="shared" si="7"/>
        <v>1700</v>
      </c>
      <c r="G54" s="23">
        <f t="shared" si="7"/>
        <v>2600</v>
      </c>
      <c r="H54" s="23">
        <f t="shared" si="7"/>
        <v>5800</v>
      </c>
      <c r="I54" s="23">
        <f t="shared" si="7"/>
        <v>1500</v>
      </c>
      <c r="J54" s="23">
        <f t="shared" si="7"/>
        <v>1680</v>
      </c>
      <c r="K54" s="23">
        <f t="shared" si="7"/>
        <v>5550</v>
      </c>
      <c r="L54" s="23">
        <f t="shared" si="7"/>
        <v>1800</v>
      </c>
      <c r="M54" s="23">
        <f t="shared" si="7"/>
        <v>1580</v>
      </c>
      <c r="N54" s="23">
        <f t="shared" si="7"/>
        <v>5820</v>
      </c>
      <c r="O54" s="38">
        <f>SUM(O47:O53)</f>
        <v>46040</v>
      </c>
    </row>
    <row r="55" spans="2:15" ht="30" customHeight="1" x14ac:dyDescent="0.2">
      <c r="B55" s="21" t="s">
        <v>53</v>
      </c>
      <c r="C55" s="39">
        <f t="shared" ref="C55:N55" si="8">(C18-C54)</f>
        <v>8050</v>
      </c>
      <c r="D55" s="40">
        <f t="shared" si="8"/>
        <v>9350</v>
      </c>
      <c r="E55" s="40">
        <f t="shared" si="8"/>
        <v>890</v>
      </c>
      <c r="F55" s="40">
        <f t="shared" si="8"/>
        <v>2190</v>
      </c>
      <c r="G55" s="40">
        <f t="shared" si="8"/>
        <v>13590</v>
      </c>
      <c r="H55" s="40">
        <f t="shared" si="8"/>
        <v>13790</v>
      </c>
      <c r="I55" s="40">
        <f t="shared" si="8"/>
        <v>15290</v>
      </c>
      <c r="J55" s="40">
        <f t="shared" si="8"/>
        <v>16410</v>
      </c>
      <c r="K55" s="40">
        <f t="shared" si="8"/>
        <v>14360</v>
      </c>
      <c r="L55" s="40">
        <f t="shared" si="8"/>
        <v>16560</v>
      </c>
      <c r="M55" s="40">
        <f t="shared" si="8"/>
        <v>18780</v>
      </c>
      <c r="N55" s="40">
        <f t="shared" si="8"/>
        <v>17160</v>
      </c>
      <c r="O55" s="41"/>
    </row>
    <row r="57" spans="2:15" ht="22" customHeight="1" x14ac:dyDescent="0.2">
      <c r="B57" s="28" t="s">
        <v>54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</row>
    <row r="58" spans="2:15" ht="9" customHeight="1" x14ac:dyDescent="0.2"/>
    <row r="59" spans="2:15" ht="22" customHeight="1" x14ac:dyDescent="0.2">
      <c r="B59" s="1" t="s">
        <v>55</v>
      </c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5"/>
    </row>
    <row r="60" spans="2:15" ht="22" customHeight="1" x14ac:dyDescent="0.2">
      <c r="B60" s="1" t="s">
        <v>56</v>
      </c>
      <c r="C60" s="46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47"/>
    </row>
    <row r="61" spans="2:15" ht="22" customHeight="1" x14ac:dyDescent="0.2">
      <c r="B61" s="1" t="s">
        <v>57</v>
      </c>
      <c r="C61" s="48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49"/>
      <c r="O61" s="50"/>
    </row>
    <row r="62" spans="2:15" ht="22" customHeight="1" x14ac:dyDescent="0.2">
      <c r="B62" s="1" t="s">
        <v>58</v>
      </c>
      <c r="C62" s="46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47"/>
    </row>
    <row r="63" spans="2:15" ht="22" customHeight="1" x14ac:dyDescent="0.2">
      <c r="B63" s="1" t="s">
        <v>59</v>
      </c>
      <c r="C63" s="48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49"/>
      <c r="O63" s="50"/>
    </row>
    <row r="64" spans="2:15" ht="22" customHeight="1" x14ac:dyDescent="0.2">
      <c r="B64" s="1" t="s">
        <v>60</v>
      </c>
      <c r="C64" s="51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</sheetData>
  <mergeCells count="1">
    <mergeCell ref="O5:O6"/>
  </mergeCells>
  <conditionalFormatting sqref="O10:O18 C17:N18 C47:O47 O22:O46 O49:O55 C54:N55">
    <cfRule type="cellIs" dxfId="1" priority="2" operator="lessThan">
      <formula>0</formula>
    </cfRule>
  </conditionalFormatting>
  <conditionalFormatting sqref="C6:N6">
    <cfRule type="expression" dxfId="0" priority="1">
      <formula>C6&lt;Cash_Minimum</formula>
    </cfRule>
  </conditionalFormatting>
  <dataValidations count="11">
    <dataValidation allowBlank="1" showInputMessage="1" showErrorMessage="1" prompt="Enter other operating values that you want to track across each month" sqref="B57" xr:uid="{696A6FF4-36EE-334D-BBFE-377F77B732FA}"/>
    <dataValidation allowBlank="1" showInputMessage="1" showErrorMessage="1" prompt="Enter the cash paid out items for each month_x000a_" sqref="B20" xr:uid="{9CD1FAAE-F44C-8442-A485-D370990EAD43}"/>
    <dataValidation allowBlank="1" showInputMessage="1" showErrorMessage="1" prompt="Enter the cash receipts items for each month._x000a__x000a_For Returns and allowances, enter the values as positive numbers._x000a_" sqref="B8" xr:uid="{FF7ED155-E79D-8C4E-B9DA-FD932EA7F6E0}"/>
    <dataValidation allowBlank="1" showInputMessage="1" showErrorMessage="1" prompt="Enter a minimum balance alert. The template will highlight if the cash balance is below the alert minimum value." sqref="J3" xr:uid="{82630630-A8F9-5541-AFFF-7FFB664F9E0E}"/>
    <dataValidation allowBlank="1" showInputMessage="1" showErrorMessage="1" prompt="Enter a starting date from when a one-year forecast schedule will begin" sqref="F3" xr:uid="{AD61AC9A-B469-CD48-8E7A-8636D2BA991B}"/>
    <dataValidation allowBlank="1" showInputMessage="1" showErrorMessage="1" prompt="Enter the starting cash amount during the starting date" sqref="C3" xr:uid="{FD08142C-EDD9-5E46-9C69-F4487A637806}"/>
    <dataValidation allowBlank="1" showInputMessage="1" showErrorMessage="1" promptTitle="Cash Flow Forecast Template" prompt="_x000a_Enter your company name, starting cash on hand, starting date, and a cash minimum balance alert._x000a__x000a_Enter the values for your Cash Receipts and Cash Paid Out items for each month._x000a_" sqref="A1" xr:uid="{D96D6E49-C41E-0C4A-92F2-C4BA1BC27CDD}"/>
    <dataValidation allowBlank="1" showInputMessage="1" showErrorMessage="1" prompt="Enter supplies not included in cost of goods sold (COGS)" sqref="C38:N38" xr:uid="{2B7C1953-3BDE-5C46-8CFA-31D1EC550D29}"/>
    <dataValidation allowBlank="1" showInputMessage="1" showErrorMessage="1" prompt="Enter materials and supplies included in cost of goods sold (COGS)" sqref="C28:N28" xr:uid="{361702E2-5140-CE43-8C23-5875F4B7A203}"/>
    <dataValidation allowBlank="1" showInputMessage="1" showErrorMessage="1" prompt="Enter insurance expense such as liability and fire insurance" sqref="C26:N26" xr:uid="{74B8ECA6-AC09-D14F-B87C-F8D45A642943}"/>
    <dataValidation allowBlank="1" showInputMessage="1" showErrorMessage="1" prompt="Enter returns and allowances as a positive number" sqref="C11:N11" xr:uid="{54582685-997F-D04F-8D56-369CF7897C9F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8D0F-6EC5-9141-86CF-01A5B1E7D4B0}">
  <dimension ref="B1:O15"/>
  <sheetViews>
    <sheetView workbookViewId="0">
      <selection activeCell="F18" sqref="F18"/>
    </sheetView>
  </sheetViews>
  <sheetFormatPr baseColWidth="10" defaultColWidth="8.83203125" defaultRowHeight="22" customHeight="1" x14ac:dyDescent="0.2"/>
  <cols>
    <col min="1" max="1" width="1.83203125" style="3" customWidth="1"/>
    <col min="2" max="3" width="14.83203125" style="54" customWidth="1"/>
    <col min="4" max="4" width="4.83203125" style="2" customWidth="1"/>
    <col min="5" max="10" width="8.83203125" style="3"/>
    <col min="11" max="11" width="18.6640625" style="3" customWidth="1"/>
    <col min="12" max="12" width="1.83203125" style="3" customWidth="1"/>
    <col min="13" max="15" width="8.83203125" style="55"/>
    <col min="16" max="16384" width="8.83203125" style="3"/>
  </cols>
  <sheetData>
    <row r="1" spans="2:15" ht="14" x14ac:dyDescent="0.2">
      <c r="B1" s="1"/>
      <c r="C1" s="2"/>
      <c r="E1" s="2"/>
      <c r="F1" s="2"/>
      <c r="G1" s="2"/>
      <c r="H1" s="2"/>
      <c r="I1" s="2"/>
      <c r="J1" s="2"/>
      <c r="K1" s="2"/>
      <c r="L1" s="2" t="s">
        <v>6</v>
      </c>
      <c r="M1" s="2"/>
      <c r="N1" s="2"/>
      <c r="O1" s="2"/>
    </row>
    <row r="2" spans="2:15" ht="14" x14ac:dyDescent="0.2"/>
    <row r="3" spans="2:15" ht="14" x14ac:dyDescent="0.2">
      <c r="B3" s="56" t="s">
        <v>61</v>
      </c>
      <c r="C3" s="57" t="s">
        <v>62</v>
      </c>
      <c r="M3" s="58" t="str">
        <f>B3</f>
        <v>Month</v>
      </c>
      <c r="N3" s="59" t="s">
        <v>63</v>
      </c>
      <c r="O3" s="59" t="s">
        <v>64</v>
      </c>
    </row>
    <row r="4" spans="2:15" ht="14" x14ac:dyDescent="0.2">
      <c r="B4" s="60">
        <f>'[1]Cash Flow Forecast'!C5</f>
        <v>44105</v>
      </c>
      <c r="C4" s="61">
        <f>'[1]Cash Flow Forecast'!C6</f>
        <v>10000</v>
      </c>
      <c r="M4" s="62">
        <f t="shared" ref="M4:M15" si="0">B4</f>
        <v>44105</v>
      </c>
      <c r="N4" s="59">
        <f t="shared" ref="N4:N15" si="1">IF(C4&lt;Cash_Minimum,0,C4)</f>
        <v>10000</v>
      </c>
      <c r="O4" s="59">
        <f t="shared" ref="O4:O15" si="2">IF(C4&lt;Cash_Minimum,C4,0)</f>
        <v>0</v>
      </c>
    </row>
    <row r="5" spans="2:15" ht="14" x14ac:dyDescent="0.2">
      <c r="B5" s="63">
        <f>'[1]Cash Flow Forecast'!D5</f>
        <v>44136</v>
      </c>
      <c r="C5" s="64">
        <f>'[1]Cash Flow Forecast'!D6</f>
        <v>8050</v>
      </c>
      <c r="M5" s="62">
        <f t="shared" si="0"/>
        <v>44136</v>
      </c>
      <c r="N5" s="59">
        <f t="shared" si="1"/>
        <v>8050</v>
      </c>
      <c r="O5" s="59">
        <f t="shared" si="2"/>
        <v>0</v>
      </c>
    </row>
    <row r="6" spans="2:15" ht="14" x14ac:dyDescent="0.2">
      <c r="B6" s="65">
        <f>'[1]Cash Flow Forecast'!E5</f>
        <v>44166</v>
      </c>
      <c r="C6" s="66">
        <f>'[1]Cash Flow Forecast'!E6</f>
        <v>9350</v>
      </c>
      <c r="M6" s="62">
        <f t="shared" si="0"/>
        <v>44166</v>
      </c>
      <c r="N6" s="59">
        <f t="shared" si="1"/>
        <v>9350</v>
      </c>
      <c r="O6" s="59">
        <f t="shared" si="2"/>
        <v>0</v>
      </c>
    </row>
    <row r="7" spans="2:15" ht="14" x14ac:dyDescent="0.2">
      <c r="B7" s="63">
        <f>'[1]Cash Flow Forecast'!F5</f>
        <v>44197</v>
      </c>
      <c r="C7" s="64">
        <f>'[1]Cash Flow Forecast'!F6</f>
        <v>890</v>
      </c>
      <c r="M7" s="62">
        <f t="shared" si="0"/>
        <v>44197</v>
      </c>
      <c r="N7" s="59">
        <f t="shared" si="1"/>
        <v>0</v>
      </c>
      <c r="O7" s="59">
        <f t="shared" si="2"/>
        <v>890</v>
      </c>
    </row>
    <row r="8" spans="2:15" ht="14" x14ac:dyDescent="0.2">
      <c r="B8" s="65">
        <f>'[1]Cash Flow Forecast'!G5</f>
        <v>44228</v>
      </c>
      <c r="C8" s="66">
        <f>'[1]Cash Flow Forecast'!G6</f>
        <v>2190</v>
      </c>
      <c r="M8" s="62">
        <f t="shared" si="0"/>
        <v>44228</v>
      </c>
      <c r="N8" s="59">
        <f t="shared" si="1"/>
        <v>2190</v>
      </c>
      <c r="O8" s="59">
        <f t="shared" si="2"/>
        <v>0</v>
      </c>
    </row>
    <row r="9" spans="2:15" ht="14" x14ac:dyDescent="0.2">
      <c r="B9" s="63">
        <f>'[1]Cash Flow Forecast'!H5</f>
        <v>44256</v>
      </c>
      <c r="C9" s="64">
        <f>'[1]Cash Flow Forecast'!H6</f>
        <v>13590</v>
      </c>
      <c r="M9" s="62">
        <f t="shared" si="0"/>
        <v>44256</v>
      </c>
      <c r="N9" s="59">
        <f t="shared" si="1"/>
        <v>13590</v>
      </c>
      <c r="O9" s="59">
        <f t="shared" si="2"/>
        <v>0</v>
      </c>
    </row>
    <row r="10" spans="2:15" ht="14" x14ac:dyDescent="0.2">
      <c r="B10" s="65">
        <f>'[1]Cash Flow Forecast'!I5</f>
        <v>44287</v>
      </c>
      <c r="C10" s="66">
        <f>'[1]Cash Flow Forecast'!I6</f>
        <v>13790</v>
      </c>
      <c r="M10" s="62">
        <f t="shared" si="0"/>
        <v>44287</v>
      </c>
      <c r="N10" s="59">
        <f t="shared" si="1"/>
        <v>13790</v>
      </c>
      <c r="O10" s="59">
        <f t="shared" si="2"/>
        <v>0</v>
      </c>
    </row>
    <row r="11" spans="2:15" ht="14" x14ac:dyDescent="0.2">
      <c r="B11" s="63">
        <f>'[1]Cash Flow Forecast'!J5</f>
        <v>44317</v>
      </c>
      <c r="C11" s="64">
        <f>'[1]Cash Flow Forecast'!J6</f>
        <v>15290</v>
      </c>
      <c r="M11" s="62">
        <f t="shared" si="0"/>
        <v>44317</v>
      </c>
      <c r="N11" s="59">
        <f t="shared" si="1"/>
        <v>15290</v>
      </c>
      <c r="O11" s="59">
        <f t="shared" si="2"/>
        <v>0</v>
      </c>
    </row>
    <row r="12" spans="2:15" ht="14" x14ac:dyDescent="0.2">
      <c r="B12" s="65">
        <f>'[1]Cash Flow Forecast'!K5</f>
        <v>44348</v>
      </c>
      <c r="C12" s="66">
        <f>'[1]Cash Flow Forecast'!K6</f>
        <v>16410</v>
      </c>
      <c r="M12" s="62">
        <f t="shared" si="0"/>
        <v>44348</v>
      </c>
      <c r="N12" s="59">
        <f t="shared" si="1"/>
        <v>16410</v>
      </c>
      <c r="O12" s="59">
        <f t="shared" si="2"/>
        <v>0</v>
      </c>
    </row>
    <row r="13" spans="2:15" ht="14" x14ac:dyDescent="0.2">
      <c r="B13" s="63">
        <f>'[1]Cash Flow Forecast'!L5</f>
        <v>44378</v>
      </c>
      <c r="C13" s="64">
        <f>'[1]Cash Flow Forecast'!L6</f>
        <v>14360</v>
      </c>
      <c r="M13" s="62">
        <f t="shared" si="0"/>
        <v>44378</v>
      </c>
      <c r="N13" s="59">
        <f t="shared" si="1"/>
        <v>14360</v>
      </c>
      <c r="O13" s="59">
        <f t="shared" si="2"/>
        <v>0</v>
      </c>
    </row>
    <row r="14" spans="2:15" ht="14" x14ac:dyDescent="0.2">
      <c r="B14" s="65">
        <f>'[1]Cash Flow Forecast'!M5</f>
        <v>44409</v>
      </c>
      <c r="C14" s="66">
        <f>'[1]Cash Flow Forecast'!M6</f>
        <v>16560</v>
      </c>
      <c r="M14" s="62">
        <f t="shared" si="0"/>
        <v>44409</v>
      </c>
      <c r="N14" s="59">
        <f t="shared" si="1"/>
        <v>16560</v>
      </c>
      <c r="O14" s="59">
        <f t="shared" si="2"/>
        <v>0</v>
      </c>
    </row>
    <row r="15" spans="2:15" ht="14" x14ac:dyDescent="0.2">
      <c r="B15" s="67">
        <f>'[1]Cash Flow Forecast'!N5</f>
        <v>44440</v>
      </c>
      <c r="C15" s="68">
        <f>'[1]Cash Flow Forecast'!N6</f>
        <v>18780</v>
      </c>
      <c r="M15" s="62">
        <f t="shared" si="0"/>
        <v>44440</v>
      </c>
      <c r="N15" s="59">
        <f t="shared" si="1"/>
        <v>18780</v>
      </c>
      <c r="O15" s="59">
        <f t="shared" si="2"/>
        <v>0</v>
      </c>
    </row>
  </sheetData>
  <dataValidations count="1">
    <dataValidation allowBlank="1" showInputMessage="1" showErrorMessage="1" prompt="This tab automatically reads from the Cash Flow Forecast tab and summarizes the forecast with a table and a chart." sqref="A1" xr:uid="{873A9D65-F358-B545-A700-11F426957920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Company Info</vt:lpstr>
      <vt:lpstr>Cash Flow</vt:lpstr>
      <vt:lpstr>Charts</vt:lpstr>
      <vt:lpstr>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H. Oostra</dc:creator>
  <cp:lastModifiedBy>Daniel H. Oostra</cp:lastModifiedBy>
  <dcterms:created xsi:type="dcterms:W3CDTF">2020-09-05T22:29:59Z</dcterms:created>
  <dcterms:modified xsi:type="dcterms:W3CDTF">2020-09-06T07:02:53Z</dcterms:modified>
</cp:coreProperties>
</file>